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ttps://d.docs.live.net/573ecc39ca29cd44/Work Desktop/FINAL Micro-Enterprise Exercise Materials revised/"/>
    </mc:Choice>
  </mc:AlternateContent>
  <bookViews>
    <workbookView xWindow="0" yWindow="0" windowWidth="28800" windowHeight="15015"/>
  </bookViews>
  <sheets>
    <sheet name="APPLICATION" sheetId="9" r:id="rId1"/>
    <sheet name="QUALITY CAR" sheetId="5" state="hidden" r:id="rId2"/>
    <sheet name="JONES FELDER" sheetId="6" state="hidden" r:id="rId3"/>
    <sheet name="RESTAURANT" sheetId="7" state="hidden" r:id="rId4"/>
    <sheet name="COMPUTER" sheetId="8" state="hidden" r:id="rId5"/>
    <sheet name="SCORING" sheetId="10" state="hidden" r:id="rId6"/>
  </sheets>
  <definedNames>
    <definedName name="_xlnm.Print_Area" localSheetId="0">APPLICATION!$A$1:$P$163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6" i="8" l="1"/>
  <c r="I57" i="7"/>
  <c r="I15" i="9" l="1"/>
  <c r="K12" i="9" s="1"/>
  <c r="C153" i="9"/>
  <c r="F149" i="9"/>
  <c r="F147" i="9"/>
  <c r="F141" i="9"/>
  <c r="C141" i="9"/>
  <c r="F140" i="9"/>
  <c r="C140" i="9"/>
  <c r="F139" i="9"/>
  <c r="C139" i="9"/>
  <c r="K121" i="9"/>
  <c r="I121" i="9"/>
  <c r="E120" i="9"/>
  <c r="D120" i="9"/>
  <c r="C120" i="9"/>
  <c r="K116" i="9"/>
  <c r="I116" i="9"/>
  <c r="E113" i="9"/>
  <c r="D113" i="9"/>
  <c r="C113" i="9"/>
  <c r="K109" i="9"/>
  <c r="I109" i="9"/>
  <c r="K103" i="9"/>
  <c r="I103" i="9"/>
  <c r="D103" i="9"/>
  <c r="C103" i="9"/>
  <c r="I71" i="9"/>
  <c r="P59" i="9" s="1"/>
  <c r="C71" i="9"/>
  <c r="P58" i="9" s="1"/>
  <c r="K65" i="9"/>
  <c r="I65" i="9"/>
  <c r="D59" i="9"/>
  <c r="C59" i="9"/>
  <c r="D11" i="9"/>
  <c r="P57" i="9" l="1"/>
  <c r="P56" i="9"/>
  <c r="F142" i="9"/>
  <c r="K133" i="9"/>
  <c r="I133" i="9"/>
  <c r="C145" i="9"/>
  <c r="F144" i="9" s="1"/>
  <c r="F145" i="9" l="1"/>
  <c r="O140" i="9"/>
  <c r="K134" i="9"/>
  <c r="C153" i="8"/>
  <c r="F149" i="8"/>
  <c r="F147" i="8"/>
  <c r="F141" i="8"/>
  <c r="C141" i="8"/>
  <c r="F140" i="8"/>
  <c r="C140" i="8"/>
  <c r="F139" i="8"/>
  <c r="C139" i="8"/>
  <c r="K121" i="8"/>
  <c r="I121" i="8"/>
  <c r="E120" i="8"/>
  <c r="D120" i="8"/>
  <c r="C120" i="8"/>
  <c r="K116" i="8"/>
  <c r="I116" i="8"/>
  <c r="E113" i="8"/>
  <c r="D113" i="8"/>
  <c r="C113" i="8"/>
  <c r="K109" i="8"/>
  <c r="I109" i="8"/>
  <c r="K103" i="8"/>
  <c r="I103" i="8"/>
  <c r="D103" i="8"/>
  <c r="C103" i="8"/>
  <c r="I71" i="8"/>
  <c r="F7" i="10" s="1"/>
  <c r="C71" i="8"/>
  <c r="E7" i="10" s="1"/>
  <c r="K65" i="8"/>
  <c r="D59" i="8"/>
  <c r="C59" i="8"/>
  <c r="R30" i="8"/>
  <c r="R29" i="8"/>
  <c r="R28" i="8"/>
  <c r="R27" i="8"/>
  <c r="R26" i="8"/>
  <c r="R25" i="8"/>
  <c r="R24" i="8"/>
  <c r="R23" i="8"/>
  <c r="R22" i="8"/>
  <c r="R21" i="8"/>
  <c r="R20" i="8"/>
  <c r="R19" i="8"/>
  <c r="R18" i="8"/>
  <c r="R17" i="8"/>
  <c r="R16" i="8"/>
  <c r="R15" i="8"/>
  <c r="R14" i="8"/>
  <c r="R13" i="8"/>
  <c r="R12" i="8"/>
  <c r="R11" i="8"/>
  <c r="D11" i="8"/>
  <c r="R10" i="8"/>
  <c r="R9" i="8"/>
  <c r="R8" i="8"/>
  <c r="R7" i="8"/>
  <c r="R6" i="8"/>
  <c r="R5" i="8"/>
  <c r="R4" i="8"/>
  <c r="I56" i="7"/>
  <c r="C153" i="7"/>
  <c r="F149" i="7"/>
  <c r="F147" i="7"/>
  <c r="F141" i="7"/>
  <c r="C141" i="7"/>
  <c r="F140" i="7"/>
  <c r="C140" i="7"/>
  <c r="F139" i="7"/>
  <c r="C139" i="7"/>
  <c r="K121" i="7"/>
  <c r="I121" i="7"/>
  <c r="E120" i="7"/>
  <c r="D120" i="7"/>
  <c r="C120" i="7"/>
  <c r="K116" i="7"/>
  <c r="I116" i="7"/>
  <c r="E113" i="7"/>
  <c r="D113" i="7"/>
  <c r="C113" i="7"/>
  <c r="K109" i="7"/>
  <c r="I109" i="7"/>
  <c r="K103" i="7"/>
  <c r="I103" i="7"/>
  <c r="D103" i="7"/>
  <c r="C103" i="7"/>
  <c r="I71" i="7"/>
  <c r="F4" i="10" s="1"/>
  <c r="C71" i="7"/>
  <c r="E4" i="10" s="1"/>
  <c r="K65" i="7"/>
  <c r="D59" i="7"/>
  <c r="C59" i="7"/>
  <c r="C4" i="10" s="1"/>
  <c r="R30" i="7"/>
  <c r="R29" i="7"/>
  <c r="R28" i="7"/>
  <c r="R27" i="7"/>
  <c r="R26" i="7"/>
  <c r="R25" i="7"/>
  <c r="R24" i="7"/>
  <c r="R23" i="7"/>
  <c r="R22" i="7"/>
  <c r="R21" i="7"/>
  <c r="R20" i="7"/>
  <c r="R19" i="7"/>
  <c r="R18" i="7"/>
  <c r="R17" i="7"/>
  <c r="R16" i="7"/>
  <c r="R15" i="7"/>
  <c r="R14" i="7"/>
  <c r="R13" i="7"/>
  <c r="R12" i="7"/>
  <c r="R11" i="7"/>
  <c r="D11" i="7"/>
  <c r="R10" i="7"/>
  <c r="R9" i="7"/>
  <c r="R8" i="7"/>
  <c r="R7" i="7"/>
  <c r="R6" i="7"/>
  <c r="R5" i="7"/>
  <c r="R4" i="7"/>
  <c r="C153" i="6"/>
  <c r="F149" i="6"/>
  <c r="F147" i="6"/>
  <c r="F141" i="6"/>
  <c r="C141" i="6"/>
  <c r="F140" i="6"/>
  <c r="C140" i="6"/>
  <c r="F139" i="6"/>
  <c r="C139" i="6"/>
  <c r="K121" i="6"/>
  <c r="I121" i="6"/>
  <c r="E120" i="6"/>
  <c r="D120" i="6"/>
  <c r="C120" i="6"/>
  <c r="K116" i="6"/>
  <c r="I116" i="6"/>
  <c r="E113" i="6"/>
  <c r="D113" i="6"/>
  <c r="C113" i="6"/>
  <c r="K109" i="6"/>
  <c r="I109" i="6"/>
  <c r="K103" i="6"/>
  <c r="I103" i="6"/>
  <c r="D103" i="6"/>
  <c r="C103" i="6"/>
  <c r="I71" i="6"/>
  <c r="F5" i="10" s="1"/>
  <c r="C71" i="6"/>
  <c r="E5" i="10" s="1"/>
  <c r="K65" i="6"/>
  <c r="I65" i="6"/>
  <c r="D5" i="10" s="1"/>
  <c r="D59" i="6"/>
  <c r="C59" i="6"/>
  <c r="C5" i="10" s="1"/>
  <c r="R30" i="6"/>
  <c r="R29" i="6"/>
  <c r="R28" i="6"/>
  <c r="R27" i="6"/>
  <c r="R26" i="6"/>
  <c r="R25" i="6"/>
  <c r="R24" i="6"/>
  <c r="R23" i="6"/>
  <c r="R22" i="6"/>
  <c r="R21" i="6"/>
  <c r="R20" i="6"/>
  <c r="R19" i="6"/>
  <c r="R18" i="6"/>
  <c r="R17" i="6"/>
  <c r="R16" i="6"/>
  <c r="R15" i="6"/>
  <c r="R14" i="6"/>
  <c r="R13" i="6"/>
  <c r="R12" i="6"/>
  <c r="R11" i="6"/>
  <c r="D11" i="6"/>
  <c r="R10" i="6"/>
  <c r="R9" i="6"/>
  <c r="R8" i="6"/>
  <c r="R7" i="6"/>
  <c r="R6" i="6"/>
  <c r="R5" i="6"/>
  <c r="R4" i="6"/>
  <c r="F149" i="5"/>
  <c r="F147" i="5"/>
  <c r="F141" i="5"/>
  <c r="I65" i="7" l="1"/>
  <c r="D4" i="10" s="1"/>
  <c r="I133" i="7"/>
  <c r="C145" i="7"/>
  <c r="C145" i="8"/>
  <c r="I133" i="6"/>
  <c r="C7" i="10"/>
  <c r="F152" i="9"/>
  <c r="F153" i="9" s="1"/>
  <c r="F154" i="9" s="1"/>
  <c r="O141" i="9" s="1"/>
  <c r="O139" i="9"/>
  <c r="I133" i="8"/>
  <c r="K133" i="8"/>
  <c r="F142" i="8"/>
  <c r="F144" i="8" s="1"/>
  <c r="H7" i="10" s="1"/>
  <c r="I65" i="8"/>
  <c r="D7" i="10" s="1"/>
  <c r="R31" i="8"/>
  <c r="F2" i="8" s="1"/>
  <c r="K133" i="7"/>
  <c r="K134" i="7" s="1"/>
  <c r="F142" i="7"/>
  <c r="F144" i="7" s="1"/>
  <c r="R31" i="7"/>
  <c r="F2" i="7" s="1"/>
  <c r="K133" i="6"/>
  <c r="F142" i="6"/>
  <c r="C145" i="6"/>
  <c r="F144" i="6" s="1"/>
  <c r="R31" i="6"/>
  <c r="F2" i="6" s="1"/>
  <c r="F140" i="5"/>
  <c r="F139" i="5"/>
  <c r="C141" i="5"/>
  <c r="C140" i="5"/>
  <c r="C139" i="5"/>
  <c r="C153" i="5"/>
  <c r="K121" i="5"/>
  <c r="I121" i="5"/>
  <c r="E120" i="5"/>
  <c r="D120" i="5"/>
  <c r="C120" i="5"/>
  <c r="K116" i="5"/>
  <c r="I116" i="5"/>
  <c r="E113" i="5"/>
  <c r="D113" i="5"/>
  <c r="C113" i="5"/>
  <c r="K109" i="5"/>
  <c r="I109" i="5"/>
  <c r="K103" i="5"/>
  <c r="I103" i="5"/>
  <c r="D103" i="5"/>
  <c r="C103" i="5"/>
  <c r="I71" i="5"/>
  <c r="F6" i="10" s="1"/>
  <c r="C71" i="5"/>
  <c r="E6" i="10" s="1"/>
  <c r="K65" i="5"/>
  <c r="I65" i="5"/>
  <c r="D59" i="5"/>
  <c r="C59" i="5"/>
  <c r="C6" i="10" s="1"/>
  <c r="R30" i="5"/>
  <c r="R29" i="5"/>
  <c r="R28" i="5"/>
  <c r="R27" i="5"/>
  <c r="R25" i="5"/>
  <c r="R24" i="5"/>
  <c r="R23" i="5"/>
  <c r="R22" i="5"/>
  <c r="R21" i="5"/>
  <c r="R20" i="5"/>
  <c r="R19" i="5"/>
  <c r="R18" i="5"/>
  <c r="R17" i="5"/>
  <c r="R16" i="5"/>
  <c r="R15" i="5"/>
  <c r="R14" i="5"/>
  <c r="R13" i="5"/>
  <c r="R12" i="5"/>
  <c r="R26" i="5"/>
  <c r="R11" i="5"/>
  <c r="D11" i="5"/>
  <c r="R10" i="5"/>
  <c r="R9" i="5"/>
  <c r="R8" i="5"/>
  <c r="R7" i="5"/>
  <c r="R6" i="5"/>
  <c r="R5" i="5"/>
  <c r="R4" i="5"/>
  <c r="D6" i="10" l="1"/>
  <c r="F142" i="5"/>
  <c r="F152" i="7"/>
  <c r="F153" i="7" s="1"/>
  <c r="F154" i="7" s="1"/>
  <c r="I4" i="10" s="1"/>
  <c r="G4" i="10"/>
  <c r="F145" i="6"/>
  <c r="H5" i="10"/>
  <c r="K134" i="6"/>
  <c r="F145" i="7"/>
  <c r="H4" i="10"/>
  <c r="K134" i="8"/>
  <c r="F145" i="8"/>
  <c r="K133" i="5"/>
  <c r="I133" i="5"/>
  <c r="C145" i="5"/>
  <c r="F144" i="5" s="1"/>
  <c r="R31" i="5"/>
  <c r="F2" i="5" s="1"/>
  <c r="F152" i="6" l="1"/>
  <c r="F153" i="6" s="1"/>
  <c r="F154" i="6" s="1"/>
  <c r="I5" i="10" s="1"/>
  <c r="G5" i="10"/>
  <c r="F152" i="8"/>
  <c r="F153" i="8" s="1"/>
  <c r="F154" i="8" s="1"/>
  <c r="I7" i="10" s="1"/>
  <c r="G7" i="10"/>
  <c r="F145" i="5"/>
  <c r="H6" i="10"/>
  <c r="K134" i="5"/>
  <c r="F152" i="5" l="1"/>
  <c r="F153" i="5" s="1"/>
  <c r="F154" i="5" s="1"/>
  <c r="I6" i="10" s="1"/>
  <c r="G6" i="10"/>
</calcChain>
</file>

<file path=xl/sharedStrings.xml><?xml version="1.0" encoding="utf-8"?>
<sst xmlns="http://schemas.openxmlformats.org/spreadsheetml/2006/main" count="1910" uniqueCount="457">
  <si>
    <t>Business Contact Information</t>
  </si>
  <si>
    <t>Section Completion Status:</t>
  </si>
  <si>
    <t>Business Name:</t>
  </si>
  <si>
    <t>Date Established:</t>
  </si>
  <si>
    <t>Tax I.D.:</t>
  </si>
  <si>
    <t>Business Name</t>
  </si>
  <si>
    <t>Business Address:</t>
  </si>
  <si>
    <t>City:</t>
  </si>
  <si>
    <t>State:</t>
  </si>
  <si>
    <t>UT - Utah</t>
  </si>
  <si>
    <t>Zip:</t>
  </si>
  <si>
    <t>Date Established</t>
  </si>
  <si>
    <t>How long at current address:</t>
  </si>
  <si>
    <t>TaxID</t>
  </si>
  <si>
    <t>Principal in Charge:</t>
  </si>
  <si>
    <t>Work Phone:</t>
  </si>
  <si>
    <t>Work Fax:</t>
  </si>
  <si>
    <t>Email:</t>
  </si>
  <si>
    <t>Address</t>
  </si>
  <si>
    <t>Secondary Contact Person:</t>
  </si>
  <si>
    <t>City</t>
  </si>
  <si>
    <t>Cell Phone (Primary):</t>
  </si>
  <si>
    <t>Cell Phone (Secondary):</t>
  </si>
  <si>
    <t>Website:</t>
  </si>
  <si>
    <t>State</t>
  </si>
  <si>
    <t>Nature of Business:</t>
  </si>
  <si>
    <t>Zip</t>
  </si>
  <si>
    <t>Business Type (choose one):</t>
  </si>
  <si>
    <t>Partnership</t>
  </si>
  <si>
    <t>long at address</t>
  </si>
  <si>
    <t>Name of Owner:</t>
  </si>
  <si>
    <t>Title:</t>
  </si>
  <si>
    <t>% Ownership:</t>
  </si>
  <si>
    <t>time period</t>
  </si>
  <si>
    <t>Principal in Charge</t>
  </si>
  <si>
    <t>Work Phone</t>
  </si>
  <si>
    <t>Amount of Loan Requested:</t>
  </si>
  <si>
    <t>Work Fax</t>
  </si>
  <si>
    <t>General Purpose of Loan:</t>
  </si>
  <si>
    <t>Email</t>
  </si>
  <si>
    <t>Secondary Contact</t>
  </si>
  <si>
    <t>Cell Phone1</t>
  </si>
  <si>
    <t>Cell Phone2</t>
  </si>
  <si>
    <t>Website</t>
  </si>
  <si>
    <t>Nature of Business</t>
  </si>
  <si>
    <t>Business Type</t>
  </si>
  <si>
    <t>Name of Owner</t>
  </si>
  <si>
    <t>Title</t>
  </si>
  <si>
    <t>% Ownership</t>
  </si>
  <si>
    <t>Loan Amount</t>
  </si>
  <si>
    <t>Loan Purpose</t>
  </si>
  <si>
    <t>Bank Information</t>
  </si>
  <si>
    <t>Bank Name:</t>
  </si>
  <si>
    <t>Contact Name:</t>
  </si>
  <si>
    <t>Phone:</t>
  </si>
  <si>
    <t>Bank Address:</t>
  </si>
  <si>
    <t>Account Type 1:</t>
  </si>
  <si>
    <t>Checking</t>
  </si>
  <si>
    <t>Account Number:</t>
  </si>
  <si>
    <t>Account Type 2 (optional):</t>
  </si>
  <si>
    <t>Account Type 3 (optional):</t>
  </si>
  <si>
    <t>Business/Trade References (at least one is required)</t>
  </si>
  <si>
    <t>Company Name:</t>
  </si>
  <si>
    <t>Account Type:</t>
  </si>
  <si>
    <t>Supplier</t>
  </si>
  <si>
    <t>Company Address:</t>
  </si>
  <si>
    <t>Fax:</t>
  </si>
  <si>
    <t>Applicant(s) Information</t>
  </si>
  <si>
    <t>Name:</t>
  </si>
  <si>
    <t>Date of Birth:</t>
  </si>
  <si>
    <t>SSN:</t>
  </si>
  <si>
    <t>Address:</t>
  </si>
  <si>
    <t>Employer:</t>
  </si>
  <si>
    <t>Position:</t>
  </si>
  <si>
    <t>Time with Employer:</t>
  </si>
  <si>
    <t>year(s)</t>
  </si>
  <si>
    <t>Employer Address:</t>
  </si>
  <si>
    <t>Business Phone:</t>
  </si>
  <si>
    <t>Residence Phone:</t>
  </si>
  <si>
    <t>Drivers License #:</t>
  </si>
  <si>
    <t>Other Party Information (Co-Borrower, Guarantor, etc.)</t>
  </si>
  <si>
    <t>Is there another applicant?</t>
  </si>
  <si>
    <t>UT</t>
  </si>
  <si>
    <t>Business Pro Forma (next 12 months)</t>
  </si>
  <si>
    <t>Revenue</t>
  </si>
  <si>
    <t>Monthly Amount</t>
  </si>
  <si>
    <t>Annual Amount</t>
  </si>
  <si>
    <t>Description</t>
  </si>
  <si>
    <t>Service Revenues</t>
  </si>
  <si>
    <t>Merchandise Revenues</t>
  </si>
  <si>
    <t>Other Revenues</t>
  </si>
  <si>
    <t>TOTAL REVENUES</t>
  </si>
  <si>
    <t>Cost of Goods Sold</t>
  </si>
  <si>
    <t>Salaries and Wages</t>
  </si>
  <si>
    <t>Rent and Utilities</t>
  </si>
  <si>
    <t>Insurance</t>
  </si>
  <si>
    <t>All Other Expenses</t>
  </si>
  <si>
    <t>TOTAL COSTS</t>
  </si>
  <si>
    <t>Assests</t>
  </si>
  <si>
    <t>Current Value</t>
  </si>
  <si>
    <t>Liabilities</t>
  </si>
  <si>
    <t>Inventory</t>
  </si>
  <si>
    <t>Accounts Receivable</t>
  </si>
  <si>
    <t>All Other Assets</t>
  </si>
  <si>
    <t>TOTAL ASSETS</t>
  </si>
  <si>
    <t>Line of Credit: Amount Requested</t>
  </si>
  <si>
    <t>Equipment-related Debt</t>
  </si>
  <si>
    <t>Accounts Payable</t>
  </si>
  <si>
    <t>All Other Liabilities</t>
  </si>
  <si>
    <t>TOTAL LIABILITIES</t>
  </si>
  <si>
    <t>Schedule A - Deposit Relationships (Bank Accounts) - at least one required</t>
  </si>
  <si>
    <t>Checking or Savings Account</t>
  </si>
  <si>
    <t>Registered in Name of</t>
  </si>
  <si>
    <t>Bank</t>
  </si>
  <si>
    <t>Current Balance</t>
  </si>
  <si>
    <t>Schedule B - Securities - at least one required</t>
  </si>
  <si>
    <t># Shares</t>
  </si>
  <si>
    <t>Security (Name of Company)</t>
  </si>
  <si>
    <t>Schedule C - Real Estate &amp; Related Mortgages - at least one required</t>
  </si>
  <si>
    <t>Type</t>
  </si>
  <si>
    <t>Description / Year Acquired</t>
  </si>
  <si>
    <t>Market Value</t>
  </si>
  <si>
    <t>Mortgage Holder</t>
  </si>
  <si>
    <t>Monthly Payment</t>
  </si>
  <si>
    <t>Monthly Rent</t>
  </si>
  <si>
    <t>Schedule D - Notes Payable other than Real Estate - at least one required</t>
  </si>
  <si>
    <t>Creditor</t>
  </si>
  <si>
    <t>Date of Loan</t>
  </si>
  <si>
    <t>Maturity</t>
  </si>
  <si>
    <t>Required Schedules</t>
  </si>
  <si>
    <r>
      <t xml:space="preserve">Maintenance Costs </t>
    </r>
    <r>
      <rPr>
        <sz val="11"/>
        <color theme="1"/>
        <rFont val="Leelawadee UI Semilight"/>
        <family val="2"/>
      </rPr>
      <t>(facilities, equipment)</t>
    </r>
  </si>
  <si>
    <r>
      <t xml:space="preserve">Outside Services </t>
    </r>
    <r>
      <rPr>
        <sz val="11"/>
        <color theme="1"/>
        <rFont val="Leelawadee UI Semilight"/>
        <family val="2"/>
      </rPr>
      <t>(accountants, lawyers)</t>
    </r>
  </si>
  <si>
    <r>
      <t xml:space="preserve">Equipment </t>
    </r>
    <r>
      <rPr>
        <sz val="11"/>
        <color theme="1"/>
        <rFont val="Leelawadee UI Semilight"/>
        <family val="2"/>
      </rPr>
      <t>(including vehicles)</t>
    </r>
  </si>
  <si>
    <t>Schedule E - All Other Expenditures (all line items must have either a monthly or an annual amount, even if it is $0)</t>
  </si>
  <si>
    <t>Housing</t>
  </si>
  <si>
    <t>Transportation</t>
  </si>
  <si>
    <t>Gas</t>
  </si>
  <si>
    <t>Taxes</t>
  </si>
  <si>
    <t>Electricity</t>
  </si>
  <si>
    <t>License/Taxes</t>
  </si>
  <si>
    <t>Gas (Heating)</t>
  </si>
  <si>
    <t>Maintenance/Repairs/Replace</t>
  </si>
  <si>
    <t>Water</t>
  </si>
  <si>
    <t>Sanitation</t>
  </si>
  <si>
    <t>Entertainment/Recreation</t>
  </si>
  <si>
    <t>Telephone/Cell Phone</t>
  </si>
  <si>
    <t>Dining Out</t>
  </si>
  <si>
    <t>Maintenance</t>
  </si>
  <si>
    <t>Babysitting</t>
  </si>
  <si>
    <t>Activities/Trips</t>
  </si>
  <si>
    <t>School/Child Care</t>
  </si>
  <si>
    <t>Vacation</t>
  </si>
  <si>
    <t>Tuition</t>
  </si>
  <si>
    <t>Other</t>
  </si>
  <si>
    <t>Materials</t>
  </si>
  <si>
    <t>Day Care</t>
  </si>
  <si>
    <t>Life</t>
  </si>
  <si>
    <t>Medical</t>
  </si>
  <si>
    <t>Medical Expenses</t>
  </si>
  <si>
    <t>Doctor</t>
  </si>
  <si>
    <t>Miscellaneous</t>
  </si>
  <si>
    <t>Dentist</t>
  </si>
  <si>
    <t>Toiletries/Cosmetics</t>
  </si>
  <si>
    <t>Medicines/Prescriptions</t>
  </si>
  <si>
    <t>Beauty/Barber</t>
  </si>
  <si>
    <t>Laundry/Cleaning</t>
  </si>
  <si>
    <t>Allowances/Cash</t>
  </si>
  <si>
    <t>Groceries</t>
  </si>
  <si>
    <t>Lunches</t>
  </si>
  <si>
    <t>Subscriptions</t>
  </si>
  <si>
    <t>Clothing</t>
  </si>
  <si>
    <t>Pets/Food/Veterinary</t>
  </si>
  <si>
    <t>Gifts (include Christmas)</t>
  </si>
  <si>
    <t>Investments</t>
  </si>
  <si>
    <t>Cable/Satellite/Internet</t>
  </si>
  <si>
    <t>Savings</t>
  </si>
  <si>
    <t>TOTAL EXPENSES:</t>
  </si>
  <si>
    <t>TOTAL ANNUAL EXPENSES</t>
  </si>
  <si>
    <t>Statement of Financial Condition</t>
  </si>
  <si>
    <t>Assets</t>
  </si>
  <si>
    <t>In Dollars</t>
  </si>
  <si>
    <t>All Other Liabilities:</t>
  </si>
  <si>
    <t>Automobiles:</t>
  </si>
  <si>
    <t>TOTAL LIABILITIES:</t>
  </si>
  <si>
    <t>Household &amp; Personal Assets:</t>
  </si>
  <si>
    <t>All Other Assets:</t>
  </si>
  <si>
    <t>TOTAL ASSETS:</t>
  </si>
  <si>
    <t>Annual Income</t>
  </si>
  <si>
    <t>Annual Expenditures</t>
  </si>
  <si>
    <t>Salaries &amp; Wages (individual):</t>
  </si>
  <si>
    <t>Salaries &amp; Wages (spouse):</t>
  </si>
  <si>
    <t>Lease Obligations:</t>
  </si>
  <si>
    <t>Bonuses &amp; Commissions:</t>
  </si>
  <si>
    <t>Mortgage/Rental Payments:</t>
  </si>
  <si>
    <t>Net Real Estate Income:</t>
  </si>
  <si>
    <t>Other Debt Payments:</t>
  </si>
  <si>
    <t>Dividend Income:</t>
  </si>
  <si>
    <t>Alimony, Child Support, etc.:</t>
  </si>
  <si>
    <t>All Other Income:</t>
  </si>
  <si>
    <t>TOTAL INCOME:</t>
  </si>
  <si>
    <t>TOTAL EXPENDITURES:</t>
  </si>
  <si>
    <t>Annual Savings/Deficit (Total Income - Total Expenditures)</t>
  </si>
  <si>
    <t>AGREEMENT</t>
  </si>
  <si>
    <r>
      <rPr>
        <b/>
        <sz val="9"/>
        <color theme="1"/>
        <rFont val="Leelawadee UI"/>
        <family val="2"/>
      </rPr>
      <t>PLEASE READ THIE FOLLOWING CAREFULLY BEFORE SIGNING:</t>
    </r>
    <r>
      <rPr>
        <sz val="10"/>
        <color theme="1"/>
        <rFont val="Leelawadee UI Semilight"/>
        <family val="2"/>
      </rPr>
      <t xml:space="preserve"> This statement is submitted to obtain credit and I/we certify that all information herein is true and correct. I/We agree that inquiries may be made to verify information and that credit references or verification may be given based on inquiries from other parties.  This offer is subject to the credit policies of this institution. I/We agree to be bound by the terms and conditions of the loan agreement, a copy of which will be mailed to the applicant if this application is granted, receipt of such agreement and acceptance of such terms to be conclusively presumed by the applicant's use. If you intend to apply for joint credit, the undersigned shall be jointly and severally liable for any and all credit extended from time to time. We may report information about your account to the credit bureaus. Late payments, missed payments, or other defaults on your account may be reflected in your credit report. </t>
    </r>
  </si>
  <si>
    <t>Type Name Above for Electronic Signature</t>
  </si>
  <si>
    <t>NET WORTH:</t>
  </si>
  <si>
    <r>
      <t xml:space="preserve">Notes Payable: </t>
    </r>
    <r>
      <rPr>
        <sz val="9"/>
        <color theme="1"/>
        <rFont val="Leelawadee UI Semilight"/>
        <family val="2"/>
      </rPr>
      <t>(Schedule D)</t>
    </r>
  </si>
  <si>
    <t>*auto, credit cards, etc.</t>
  </si>
  <si>
    <t>Installment Payments*:</t>
  </si>
  <si>
    <r>
      <t xml:space="preserve">All Other Expenditures: </t>
    </r>
    <r>
      <rPr>
        <sz val="9"/>
        <color theme="1"/>
        <rFont val="Leelawadee UI Semilight"/>
        <family val="2"/>
      </rPr>
      <t>(Sch. E)</t>
    </r>
  </si>
  <si>
    <r>
      <t xml:space="preserve">Cash: </t>
    </r>
    <r>
      <rPr>
        <sz val="9"/>
        <color theme="1"/>
        <rFont val="Leelawadee UI Semilight"/>
        <family val="2"/>
      </rPr>
      <t>(Schedule A)</t>
    </r>
  </si>
  <si>
    <r>
      <t xml:space="preserve">Securities: </t>
    </r>
    <r>
      <rPr>
        <sz val="9"/>
        <color theme="1"/>
        <rFont val="Leelawadee UI Semilight"/>
        <family val="2"/>
      </rPr>
      <t>(Schedule B)</t>
    </r>
  </si>
  <si>
    <r>
      <t xml:space="preserve">Real Estate: </t>
    </r>
    <r>
      <rPr>
        <sz val="9"/>
        <color theme="1"/>
        <rFont val="Leelawadee UI Semilight"/>
        <family val="2"/>
      </rPr>
      <t>(Schedule C)</t>
    </r>
  </si>
  <si>
    <t>STATES</t>
  </si>
  <si>
    <t>AL - Alabama</t>
  </si>
  <si>
    <t>AL</t>
  </si>
  <si>
    <t>month(s)</t>
  </si>
  <si>
    <t>Corporation</t>
  </si>
  <si>
    <t>AK - Alaska</t>
  </si>
  <si>
    <t>AK</t>
  </si>
  <si>
    <t>Sole Proprietorship</t>
  </si>
  <si>
    <t>AZ - Arizona</t>
  </si>
  <si>
    <t>AZ</t>
  </si>
  <si>
    <t>LLC</t>
  </si>
  <si>
    <t>AR - Arkansas</t>
  </si>
  <si>
    <t>AR</t>
  </si>
  <si>
    <t>CA - California</t>
  </si>
  <si>
    <t>CA</t>
  </si>
  <si>
    <t>S Corporation</t>
  </si>
  <si>
    <t>CO - Colorado</t>
  </si>
  <si>
    <t>CO</t>
  </si>
  <si>
    <t>CT - Connecticut</t>
  </si>
  <si>
    <t>CT</t>
  </si>
  <si>
    <t>DC - Washington DC</t>
  </si>
  <si>
    <t>DC</t>
  </si>
  <si>
    <t>DE - Delaware</t>
  </si>
  <si>
    <t>DE</t>
  </si>
  <si>
    <t>YES</t>
  </si>
  <si>
    <t>FL - Florida</t>
  </si>
  <si>
    <t>FL</t>
  </si>
  <si>
    <t>NO</t>
  </si>
  <si>
    <t>GA - Georgia</t>
  </si>
  <si>
    <t>GA</t>
  </si>
  <si>
    <t>HI - Hawaii</t>
  </si>
  <si>
    <t>HI</t>
  </si>
  <si>
    <t>ID - Idaho</t>
  </si>
  <si>
    <t>ID</t>
  </si>
  <si>
    <t>IL - Illinois</t>
  </si>
  <si>
    <t>IL</t>
  </si>
  <si>
    <t>IN - Indiana</t>
  </si>
  <si>
    <t>IN</t>
  </si>
  <si>
    <t>IA - Iowa</t>
  </si>
  <si>
    <t>IA</t>
  </si>
  <si>
    <t>KS - Kansas</t>
  </si>
  <si>
    <t>KS</t>
  </si>
  <si>
    <t>KY - Kentucky</t>
  </si>
  <si>
    <t>KY</t>
  </si>
  <si>
    <t>LA - Louisiana</t>
  </si>
  <si>
    <t>LA</t>
  </si>
  <si>
    <t>ME - Maine</t>
  </si>
  <si>
    <t>ME</t>
  </si>
  <si>
    <t>MD - Maryland</t>
  </si>
  <si>
    <t>MD</t>
  </si>
  <si>
    <t>MA - Massachusetts</t>
  </si>
  <si>
    <t>MA</t>
  </si>
  <si>
    <t>MI - Michigan</t>
  </si>
  <si>
    <t>MI</t>
  </si>
  <si>
    <t>MN - Minnesota</t>
  </si>
  <si>
    <t>MN</t>
  </si>
  <si>
    <t>MS - Mississippi</t>
  </si>
  <si>
    <t>MS</t>
  </si>
  <si>
    <t>MO - Missouri</t>
  </si>
  <si>
    <t>MO</t>
  </si>
  <si>
    <t>MT - Montana</t>
  </si>
  <si>
    <t>MT</t>
  </si>
  <si>
    <t>NE - Nebraska</t>
  </si>
  <si>
    <t>NE</t>
  </si>
  <si>
    <t>NV - Nevada</t>
  </si>
  <si>
    <t>NV</t>
  </si>
  <si>
    <t>NH - New Hampshire</t>
  </si>
  <si>
    <t>NH</t>
  </si>
  <si>
    <t>NJ - New Jersey</t>
  </si>
  <si>
    <t>NJ</t>
  </si>
  <si>
    <t>NM - New Mexico</t>
  </si>
  <si>
    <t>NM</t>
  </si>
  <si>
    <t>NY - New York</t>
  </si>
  <si>
    <t>NY</t>
  </si>
  <si>
    <t>NC - North Carolina</t>
  </si>
  <si>
    <t>NC</t>
  </si>
  <si>
    <t>ND - North Dakota</t>
  </si>
  <si>
    <t>ND</t>
  </si>
  <si>
    <t>OH - Ohio</t>
  </si>
  <si>
    <t>OH</t>
  </si>
  <si>
    <t>OK - Oklahoma</t>
  </si>
  <si>
    <t>OK</t>
  </si>
  <si>
    <t>OR - Oregon</t>
  </si>
  <si>
    <t>OR</t>
  </si>
  <si>
    <t>PA - Pennsylvania</t>
  </si>
  <si>
    <t>PA</t>
  </si>
  <si>
    <t>RI - Rhode Island</t>
  </si>
  <si>
    <t>RI</t>
  </si>
  <si>
    <t>SC - South Carolina</t>
  </si>
  <si>
    <t>SC</t>
  </si>
  <si>
    <t>SD - South Dakota</t>
  </si>
  <si>
    <t>SD</t>
  </si>
  <si>
    <t>TN - Tennessee</t>
  </si>
  <si>
    <t>TN</t>
  </si>
  <si>
    <t>TX - Texas</t>
  </si>
  <si>
    <t>TX</t>
  </si>
  <si>
    <t>VT - Vermont</t>
  </si>
  <si>
    <t>VT</t>
  </si>
  <si>
    <t>VA - Virginia</t>
  </si>
  <si>
    <t>VA</t>
  </si>
  <si>
    <t>WA - Washington</t>
  </si>
  <si>
    <t>WA</t>
  </si>
  <si>
    <t>WV - West Virginia</t>
  </si>
  <si>
    <t>WV</t>
  </si>
  <si>
    <t>WI - Wisconsin</t>
  </si>
  <si>
    <t>WI</t>
  </si>
  <si>
    <t>WY - Wyoming</t>
  </si>
  <si>
    <t>WY</t>
  </si>
  <si>
    <t>Quality Car Service and Repair</t>
  </si>
  <si>
    <t>100 World Way</t>
  </si>
  <si>
    <t>Harmony</t>
  </si>
  <si>
    <t>Year(s)</t>
  </si>
  <si>
    <t>info@qualitycar.com</t>
  </si>
  <si>
    <t>www.qualitycar.com</t>
  </si>
  <si>
    <t>Robin Smith</t>
  </si>
  <si>
    <t>President</t>
  </si>
  <si>
    <t>Blair Smith</t>
  </si>
  <si>
    <t>Not Active</t>
  </si>
  <si>
    <t>Automobile service facility</t>
  </si>
  <si>
    <t>New shop equipment</t>
  </si>
  <si>
    <t>Bank of America</t>
  </si>
  <si>
    <t>Jamie Fields</t>
  </si>
  <si>
    <t>LA - Lousiana</t>
  </si>
  <si>
    <t>Acres</t>
  </si>
  <si>
    <t>100 Corporate Drive</t>
  </si>
  <si>
    <t>95-584458584</t>
  </si>
  <si>
    <t>Current Balance:</t>
  </si>
  <si>
    <t>Bolt Parts</t>
  </si>
  <si>
    <t>J. Bolt</t>
  </si>
  <si>
    <t>200 World Way</t>
  </si>
  <si>
    <t>jbolt@boltparts.com</t>
  </si>
  <si>
    <t>Lisa Bookkeeping</t>
  </si>
  <si>
    <t>Blair Lisa</t>
  </si>
  <si>
    <t>Bookkeeping services</t>
  </si>
  <si>
    <t>100 Corporate Way</t>
  </si>
  <si>
    <t>bestbookkeepers@lisa.com</t>
  </si>
  <si>
    <t>Effective Marketing</t>
  </si>
  <si>
    <t>Casey Forte</t>
  </si>
  <si>
    <t>Direct mailing advertising company</t>
  </si>
  <si>
    <t>200 Corporate Way</t>
  </si>
  <si>
    <t>casey@effectivemarketing.com</t>
  </si>
  <si>
    <t>98 Walnut Drive</t>
  </si>
  <si>
    <t>Owner-Mechanic</t>
  </si>
  <si>
    <t>Debt Service</t>
  </si>
  <si>
    <t>Advertising</t>
  </si>
  <si>
    <t>Proctor &amp; Gamble</t>
  </si>
  <si>
    <t>Google</t>
  </si>
  <si>
    <t>Mutual Funds</t>
  </si>
  <si>
    <t>Car Loan</t>
  </si>
  <si>
    <t>Enterprise</t>
  </si>
  <si>
    <t>12/15/2019</t>
  </si>
  <si>
    <t>Credit Card Balance</t>
  </si>
  <si>
    <t>Chase</t>
  </si>
  <si>
    <t>Liabilities / Net Worth:</t>
  </si>
  <si>
    <r>
      <t xml:space="preserve">Mortgage Payable: </t>
    </r>
    <r>
      <rPr>
        <sz val="9"/>
        <color theme="1"/>
        <rFont val="Leelawadee UI Semilight"/>
        <family val="2"/>
      </rPr>
      <t>(Schedule C)</t>
    </r>
  </si>
  <si>
    <t>Jones and Felder, LLC</t>
  </si>
  <si>
    <t>Family Restaurant</t>
  </si>
  <si>
    <t>System Support Services</t>
  </si>
  <si>
    <t>Residential property</t>
  </si>
  <si>
    <t>single family home / 2014</t>
  </si>
  <si>
    <t>No</t>
  </si>
  <si>
    <t>Dylan Felder</t>
  </si>
  <si>
    <t>300 World Way</t>
  </si>
  <si>
    <t>Amari Jones</t>
  </si>
  <si>
    <t>info@jonesandfelderllc.com</t>
  </si>
  <si>
    <t>www.jonesandfelderaccountants.com</t>
  </si>
  <si>
    <t>Senior Partner</t>
  </si>
  <si>
    <t>New computers / software</t>
  </si>
  <si>
    <t>National Bank</t>
  </si>
  <si>
    <t>100 Division Drive</t>
  </si>
  <si>
    <t>Forest</t>
  </si>
  <si>
    <t>98-893-30093</t>
  </si>
  <si>
    <t>Accountants</t>
  </si>
  <si>
    <t>LLC (Limited Liability Corp)</t>
  </si>
  <si>
    <t>Lightning Temporary Services</t>
  </si>
  <si>
    <t>Devon Lightning</t>
  </si>
  <si>
    <t>Temp service for bookkeepers</t>
  </si>
  <si>
    <t>600 World Way</t>
  </si>
  <si>
    <t>dlightning@lts.com</t>
  </si>
  <si>
    <t>System Support Partners</t>
  </si>
  <si>
    <t>Blake Felder</t>
  </si>
  <si>
    <t>Computer services</t>
  </si>
  <si>
    <t>900 Corporate Way</t>
  </si>
  <si>
    <t>blake@cs.com</t>
  </si>
  <si>
    <t>90 Pine Street</t>
  </si>
  <si>
    <t>Cody Frank</t>
  </si>
  <si>
    <t>Partner</t>
  </si>
  <si>
    <t>IBM</t>
  </si>
  <si>
    <t>Apple</t>
  </si>
  <si>
    <t>single family home / 2012</t>
  </si>
  <si>
    <t>Capital One</t>
  </si>
  <si>
    <t>Local restaurant (breakfast and lunch)</t>
  </si>
  <si>
    <t>next quarter</t>
  </si>
  <si>
    <t>none</t>
  </si>
  <si>
    <t>550 World Way</t>
  </si>
  <si>
    <t>Jamie Ford</t>
  </si>
  <si>
    <t>jamieford12@gmail.com</t>
  </si>
  <si>
    <t>Owner</t>
  </si>
  <si>
    <t>Start-up: a restaurant</t>
  </si>
  <si>
    <t>180 Corporate Drive</t>
  </si>
  <si>
    <t>15-453-098163</t>
  </si>
  <si>
    <t>Harley Hamilton</t>
  </si>
  <si>
    <t>Sudden Restaurant Supplies</t>
  </si>
  <si>
    <t>Sammie Sudden</t>
  </si>
  <si>
    <t>5500 World Way</t>
  </si>
  <si>
    <t>sammie@sudden.com</t>
  </si>
  <si>
    <t>99 Cherry Lane</t>
  </si>
  <si>
    <t>Seaside</t>
  </si>
  <si>
    <t>Welcome Inn Restaurant</t>
  </si>
  <si>
    <t>Assistant Manager</t>
  </si>
  <si>
    <t>333 Welcome Road</t>
  </si>
  <si>
    <t>Rental property</t>
  </si>
  <si>
    <t>condo / 2014</t>
  </si>
  <si>
    <t>Start-up: new service firm</t>
  </si>
  <si>
    <t>Computer support services for small businesses and affluent families</t>
  </si>
  <si>
    <t>44 Elm Street</t>
  </si>
  <si>
    <t>team@systemsupportservices.com</t>
  </si>
  <si>
    <t>www.systemsupportservices.com</t>
  </si>
  <si>
    <t>120-8254-36254</t>
  </si>
  <si>
    <t>Friendly Neighborhood Bank</t>
  </si>
  <si>
    <t>Marley Friendly</t>
  </si>
  <si>
    <t>Crunch Computers</t>
  </si>
  <si>
    <t>Kelly Krunch</t>
  </si>
  <si>
    <t>kkrunch@crunch.com</t>
  </si>
  <si>
    <t>12 World Way</t>
  </si>
  <si>
    <t>Computer Consultants, Inc.</t>
  </si>
  <si>
    <t>Consultant</t>
  </si>
  <si>
    <t>525 Consultants Way</t>
  </si>
  <si>
    <t>Company Name</t>
  </si>
  <si>
    <t>Total Business Revenue</t>
  </si>
  <si>
    <t>Total Business Costs</t>
  </si>
  <si>
    <t>Total Assets</t>
  </si>
  <si>
    <t>Total Liabilities</t>
  </si>
  <si>
    <t>Total Annual Expenses</t>
  </si>
  <si>
    <t>Net Worth</t>
  </si>
  <si>
    <t>Annual SorD</t>
  </si>
  <si>
    <t>CHECK YOUR ACCURACY</t>
  </si>
  <si>
    <t>NET WORTH</t>
  </si>
  <si>
    <t>ANNUAL SAVINGS/DEFICIT</t>
  </si>
  <si>
    <t>essential field, manual entry</t>
  </si>
  <si>
    <t>essential field, drop-down selection</t>
  </si>
  <si>
    <t>optional field, manual entry</t>
  </si>
  <si>
    <t>optional field, drop-down selection</t>
  </si>
  <si>
    <t>KEY TO FIELD COLORS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</si>
</sst>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00\-0000000"/>
    <numFmt numFmtId="165" formatCode="00000"/>
    <numFmt numFmtId="166" formatCode="[&lt;=9999999]###\-####;\(###\)\ ###\-####"/>
    <numFmt numFmtId="167" formatCode="000\-00\-0000"/>
    <numFmt numFmtId="168" formatCode="[$-F800]dddd\,\ mmmm\ dd\,\ yyyy"/>
    <numFmt numFmtId="169" formatCode="_(&quot;$&quot;* #,##0_);_(&quot;$&quot;* \(#,##0\);_(&quot;$&quot;* &quot;-&quot;??_);_(@_)"/>
  </numFmts>
  <fonts count="24" x14ac:knownFonts="1">
    <font>
      <sz val="11"/>
      <color theme="1"/>
      <name val="Calibri"/>
      <family val="2"/>
      <scheme val="minor"/>
    </font>
    <font>
      <sz val="11"/>
      <color theme="1"/>
      <name val="Calibri"/>
      <family val="2"/>
      <scheme val="minor"/>
    </font>
    <font>
      <sz val="11"/>
      <color theme="1"/>
      <name val="Leelawadee UI Semilight"/>
      <family val="2"/>
    </font>
    <font>
      <sz val="11"/>
      <color theme="0" tint="-4.9989318521683403E-2"/>
      <name val="Leelawadee UI Semilight"/>
      <family val="2"/>
    </font>
    <font>
      <sz val="14"/>
      <color theme="0" tint="-4.9989318521683403E-2"/>
      <name val="Leelawadee UI Semilight"/>
      <family val="2"/>
    </font>
    <font>
      <sz val="12"/>
      <color theme="1"/>
      <name val="Leelawadee UI Semilight"/>
      <family val="2"/>
    </font>
    <font>
      <sz val="10"/>
      <color theme="1"/>
      <name val="Leelawadee UI"/>
      <family val="2"/>
    </font>
    <font>
      <b/>
      <sz val="11"/>
      <color theme="1"/>
      <name val="Leelawadee"/>
      <family val="2"/>
    </font>
    <font>
      <b/>
      <sz val="10"/>
      <color theme="1"/>
      <name val="Leelawadee UI"/>
      <family val="2"/>
    </font>
    <font>
      <sz val="16"/>
      <color theme="3"/>
      <name val="Arial Narrow"/>
      <family val="2"/>
    </font>
    <font>
      <b/>
      <sz val="12"/>
      <color theme="1"/>
      <name val="Leelawadee"/>
      <family val="2"/>
    </font>
    <font>
      <sz val="9"/>
      <color theme="1"/>
      <name val="Leelawadee UI Semilight"/>
      <family val="2"/>
    </font>
    <font>
      <sz val="10"/>
      <color theme="1"/>
      <name val="Leelawadee UI Semilight"/>
      <family val="2"/>
    </font>
    <font>
      <sz val="12"/>
      <color theme="1"/>
      <name val="Leelawadee UI"/>
      <family val="2"/>
    </font>
    <font>
      <b/>
      <sz val="12"/>
      <color theme="1"/>
      <name val="Leelawadee UI"/>
      <family val="2"/>
    </font>
    <font>
      <b/>
      <sz val="11"/>
      <color theme="1"/>
      <name val="Leelawadee UI"/>
      <family val="2"/>
    </font>
    <font>
      <b/>
      <sz val="9"/>
      <color theme="1"/>
      <name val="Leelawadee UI"/>
      <family val="2"/>
    </font>
    <font>
      <i/>
      <sz val="10"/>
      <color rgb="FFC00000"/>
      <name val="Leelawadee UI Semilight"/>
      <family val="2"/>
    </font>
    <font>
      <i/>
      <sz val="11"/>
      <color theme="1"/>
      <name val="Leelawadee UI Semilight"/>
      <family val="2"/>
    </font>
    <font>
      <sz val="10"/>
      <name val="Leelawadee UI"/>
      <family val="2"/>
    </font>
    <font>
      <sz val="10.5"/>
      <color theme="1"/>
      <name val="Leelawadee UI Semilight"/>
      <family val="2"/>
    </font>
    <font>
      <sz val="12"/>
      <name val="Leelawadee UI Semilight"/>
      <family val="2"/>
    </font>
    <font>
      <sz val="12"/>
      <color theme="0" tint="-4.9989318521683403E-2"/>
      <name val="Leelawadee UI Semilight"/>
      <family val="2"/>
    </font>
    <font>
      <i/>
      <sz val="11"/>
      <color rgb="FFC00000"/>
      <name val="Leelawadee UI Semilight"/>
      <family val="2"/>
    </font>
  </fonts>
  <fills count="12">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42">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8">
    <xf numFmtId="0" fontId="0" fillId="0" borderId="0" xfId="0"/>
    <xf numFmtId="0" fontId="2" fillId="2" borderId="0" xfId="0" applyFont="1" applyFill="1"/>
    <xf numFmtId="0" fontId="3" fillId="2" borderId="0" xfId="0" applyFont="1" applyFill="1"/>
    <xf numFmtId="0" fontId="3" fillId="2" borderId="0" xfId="0" applyFont="1" applyFill="1" applyBorder="1" applyAlignment="1">
      <alignment horizontal="right" vertical="center"/>
    </xf>
    <xf numFmtId="9" fontId="4" fillId="2" borderId="0" xfId="2" applyFont="1" applyFill="1" applyAlignment="1">
      <alignment horizontal="left" vertical="center" indent="2"/>
    </xf>
    <xf numFmtId="0" fontId="2" fillId="2" borderId="1" xfId="0" applyFont="1" applyFill="1" applyBorder="1"/>
    <xf numFmtId="0" fontId="5" fillId="2" borderId="1" xfId="0" applyFont="1" applyFill="1" applyBorder="1" applyAlignment="1">
      <alignment horizontal="right"/>
    </xf>
    <xf numFmtId="0" fontId="5" fillId="2" borderId="1" xfId="0" applyFont="1" applyFill="1" applyBorder="1"/>
    <xf numFmtId="1" fontId="6" fillId="2" borderId="1" xfId="0" applyNumberFormat="1" applyFont="1" applyFill="1" applyBorder="1" applyAlignment="1"/>
    <xf numFmtId="0" fontId="5" fillId="2" borderId="3" xfId="0" applyFont="1" applyFill="1" applyBorder="1"/>
    <xf numFmtId="0" fontId="2" fillId="2" borderId="3" xfId="0" applyFont="1" applyFill="1" applyBorder="1"/>
    <xf numFmtId="0" fontId="5" fillId="2" borderId="3" xfId="0" applyFont="1" applyFill="1" applyBorder="1" applyAlignment="1">
      <alignment horizontal="right" indent="1"/>
    </xf>
    <xf numFmtId="0" fontId="7" fillId="2" borderId="3" xfId="0" applyFont="1" applyFill="1" applyBorder="1" applyAlignment="1">
      <alignment horizontal="right"/>
    </xf>
    <xf numFmtId="0" fontId="5" fillId="2" borderId="0" xfId="0" applyFont="1" applyFill="1" applyAlignment="1">
      <alignment horizontal="right"/>
    </xf>
    <xf numFmtId="0" fontId="5" fillId="2" borderId="0" xfId="0" applyFont="1" applyFill="1"/>
    <xf numFmtId="0" fontId="5" fillId="2" borderId="11" xfId="0" applyFont="1" applyFill="1" applyBorder="1" applyAlignment="1">
      <alignment horizontal="right"/>
    </xf>
    <xf numFmtId="0" fontId="5" fillId="2" borderId="11" xfId="0" applyFont="1" applyFill="1" applyBorder="1"/>
    <xf numFmtId="49" fontId="6" fillId="2" borderId="13" xfId="0" applyNumberFormat="1" applyFont="1" applyFill="1" applyBorder="1" applyAlignment="1">
      <alignment horizontal="left" indent="1"/>
    </xf>
    <xf numFmtId="0" fontId="9" fillId="2" borderId="0" xfId="0" applyFont="1" applyFill="1"/>
    <xf numFmtId="49" fontId="6" fillId="2" borderId="5" xfId="0" applyNumberFormat="1" applyFont="1" applyFill="1" applyBorder="1" applyAlignment="1"/>
    <xf numFmtId="49" fontId="6" fillId="2" borderId="3" xfId="0" applyNumberFormat="1" applyFont="1" applyFill="1" applyBorder="1" applyAlignment="1"/>
    <xf numFmtId="49" fontId="6" fillId="2" borderId="11" xfId="0" applyNumberFormat="1" applyFont="1" applyFill="1" applyBorder="1" applyAlignment="1"/>
    <xf numFmtId="49" fontId="5" fillId="2" borderId="11" xfId="0" applyNumberFormat="1" applyFont="1" applyFill="1" applyBorder="1" applyAlignment="1">
      <alignment horizontal="right"/>
    </xf>
    <xf numFmtId="0" fontId="10" fillId="2" borderId="16" xfId="0" applyFont="1" applyFill="1" applyBorder="1"/>
    <xf numFmtId="0" fontId="5" fillId="2" borderId="16" xfId="0" applyFont="1" applyFill="1" applyBorder="1"/>
    <xf numFmtId="0" fontId="5" fillId="2" borderId="4" xfId="0" applyFont="1" applyFill="1" applyBorder="1" applyAlignment="1">
      <alignment horizontal="center"/>
    </xf>
    <xf numFmtId="0" fontId="5" fillId="2" borderId="3" xfId="0" applyFont="1" applyFill="1" applyBorder="1" applyAlignment="1">
      <alignment horizontal="right"/>
    </xf>
    <xf numFmtId="49" fontId="6" fillId="2" borderId="3" xfId="0" applyNumberFormat="1" applyFont="1" applyFill="1" applyBorder="1" applyAlignment="1">
      <alignment horizontal="left" indent="1"/>
    </xf>
    <xf numFmtId="0" fontId="5" fillId="2" borderId="3" xfId="0" applyFont="1" applyFill="1" applyBorder="1" applyAlignment="1">
      <alignment horizontal="right"/>
    </xf>
    <xf numFmtId="49" fontId="6" fillId="2" borderId="3" xfId="0" applyNumberFormat="1" applyFont="1" applyFill="1" applyBorder="1" applyAlignment="1">
      <alignment horizontal="left" indent="1"/>
    </xf>
    <xf numFmtId="0" fontId="5" fillId="2" borderId="4" xfId="0" applyFont="1" applyFill="1" applyBorder="1" applyAlignment="1">
      <alignment horizontal="center"/>
    </xf>
    <xf numFmtId="49" fontId="6" fillId="2" borderId="9" xfId="0" applyNumberFormat="1" applyFont="1" applyFill="1" applyBorder="1" applyAlignment="1"/>
    <xf numFmtId="49" fontId="6" fillId="2" borderId="1" xfId="0" applyNumberFormat="1" applyFont="1" applyFill="1" applyBorder="1" applyAlignment="1"/>
    <xf numFmtId="0" fontId="5" fillId="2" borderId="6" xfId="0" applyFont="1" applyFill="1" applyBorder="1"/>
    <xf numFmtId="0" fontId="5" fillId="2" borderId="23" xfId="0" applyFont="1" applyFill="1" applyBorder="1"/>
    <xf numFmtId="0" fontId="5" fillId="2" borderId="15" xfId="0" applyFont="1" applyFill="1" applyBorder="1"/>
    <xf numFmtId="0" fontId="5" fillId="2" borderId="5" xfId="0" applyFont="1" applyFill="1" applyBorder="1"/>
    <xf numFmtId="0" fontId="5" fillId="2" borderId="14" xfId="0" applyFont="1" applyFill="1" applyBorder="1"/>
    <xf numFmtId="0" fontId="5" fillId="2" borderId="0" xfId="0" applyFont="1" applyFill="1" applyBorder="1"/>
    <xf numFmtId="0" fontId="2" fillId="5" borderId="8" xfId="0" applyFont="1" applyFill="1" applyBorder="1"/>
    <xf numFmtId="0" fontId="2" fillId="5" borderId="0" xfId="0" applyFont="1" applyFill="1"/>
    <xf numFmtId="0" fontId="2" fillId="5" borderId="0" xfId="0" applyFont="1" applyFill="1" applyBorder="1"/>
    <xf numFmtId="0" fontId="2" fillId="5" borderId="10" xfId="0" applyFont="1" applyFill="1" applyBorder="1"/>
    <xf numFmtId="0" fontId="2" fillId="5" borderId="23" xfId="0" applyFont="1" applyFill="1" applyBorder="1"/>
    <xf numFmtId="0" fontId="2" fillId="5" borderId="7" xfId="0" applyFont="1" applyFill="1" applyBorder="1"/>
    <xf numFmtId="0" fontId="2" fillId="5" borderId="22" xfId="0" applyFont="1" applyFill="1" applyBorder="1"/>
    <xf numFmtId="0" fontId="14" fillId="2" borderId="10" xfId="0" applyFont="1" applyFill="1" applyBorder="1"/>
    <xf numFmtId="0" fontId="14" fillId="2" borderId="2" xfId="0" applyFont="1" applyFill="1" applyBorder="1" applyAlignment="1">
      <alignment horizontal="center"/>
    </xf>
    <xf numFmtId="0" fontId="15" fillId="5" borderId="8" xfId="0" applyFont="1" applyFill="1" applyBorder="1"/>
    <xf numFmtId="0" fontId="14" fillId="2" borderId="9" xfId="0" applyFont="1" applyFill="1" applyBorder="1"/>
    <xf numFmtId="0" fontId="14" fillId="2" borderId="1" xfId="0" applyFont="1" applyFill="1" applyBorder="1"/>
    <xf numFmtId="0" fontId="2" fillId="5" borderId="9" xfId="0" applyFont="1" applyFill="1" applyBorder="1"/>
    <xf numFmtId="0" fontId="14" fillId="2" borderId="8" xfId="0" applyFont="1" applyFill="1" applyBorder="1"/>
    <xf numFmtId="0" fontId="15" fillId="5" borderId="10" xfId="0" applyFont="1" applyFill="1" applyBorder="1"/>
    <xf numFmtId="49" fontId="6" fillId="6" borderId="4" xfId="0" applyNumberFormat="1" applyFont="1" applyFill="1" applyBorder="1" applyAlignment="1" applyProtection="1">
      <alignment horizontal="left" indent="1"/>
      <protection locked="0"/>
    </xf>
    <xf numFmtId="49" fontId="6" fillId="6" borderId="2" xfId="0" applyNumberFormat="1" applyFont="1" applyFill="1" applyBorder="1" applyAlignment="1" applyProtection="1">
      <alignment horizontal="left" indent="1"/>
      <protection locked="0"/>
    </xf>
    <xf numFmtId="14" fontId="6" fillId="6" borderId="2" xfId="0" applyNumberFormat="1" applyFont="1" applyFill="1" applyBorder="1" applyAlignment="1" applyProtection="1">
      <alignment horizontal="left" indent="1"/>
      <protection locked="0"/>
    </xf>
    <xf numFmtId="165" fontId="6" fillId="6" borderId="4" xfId="0" applyNumberFormat="1" applyFont="1" applyFill="1" applyBorder="1" applyAlignment="1" applyProtection="1">
      <alignment horizontal="left" indent="1"/>
      <protection locked="0"/>
    </xf>
    <xf numFmtId="166" fontId="6" fillId="6" borderId="4" xfId="0" applyNumberFormat="1" applyFont="1" applyFill="1" applyBorder="1" applyAlignment="1" applyProtection="1">
      <alignment horizontal="left" indent="1"/>
      <protection locked="0"/>
    </xf>
    <xf numFmtId="9" fontId="6" fillId="6" borderId="4" xfId="2" applyFont="1" applyFill="1" applyBorder="1" applyAlignment="1" applyProtection="1">
      <alignment horizontal="left" indent="1"/>
      <protection locked="0"/>
    </xf>
    <xf numFmtId="49" fontId="6" fillId="7" borderId="4" xfId="0" applyNumberFormat="1" applyFont="1" applyFill="1" applyBorder="1" applyAlignment="1" applyProtection="1">
      <alignment horizontal="left" indent="1"/>
      <protection locked="0"/>
    </xf>
    <xf numFmtId="49" fontId="6" fillId="7" borderId="2" xfId="0" applyNumberFormat="1" applyFont="1" applyFill="1" applyBorder="1" applyAlignment="1" applyProtection="1">
      <alignment horizontal="left" indent="1"/>
      <protection locked="0"/>
    </xf>
    <xf numFmtId="14" fontId="6" fillId="7" borderId="2" xfId="0" applyNumberFormat="1" applyFont="1" applyFill="1" applyBorder="1" applyAlignment="1" applyProtection="1">
      <alignment horizontal="left" indent="1"/>
      <protection locked="0"/>
    </xf>
    <xf numFmtId="165" fontId="6" fillId="7" borderId="4" xfId="0" applyNumberFormat="1" applyFont="1" applyFill="1" applyBorder="1" applyAlignment="1" applyProtection="1">
      <alignment horizontal="left" indent="1"/>
      <protection locked="0"/>
    </xf>
    <xf numFmtId="0" fontId="6" fillId="7" borderId="4" xfId="0" applyNumberFormat="1" applyFont="1" applyFill="1" applyBorder="1" applyAlignment="1" applyProtection="1">
      <alignment horizontal="left" indent="1"/>
    </xf>
    <xf numFmtId="166" fontId="6" fillId="7" borderId="4" xfId="0" applyNumberFormat="1" applyFont="1" applyFill="1" applyBorder="1" applyAlignment="1" applyProtection="1">
      <alignment horizontal="left" indent="1"/>
      <protection locked="0"/>
    </xf>
    <xf numFmtId="0" fontId="6" fillId="7" borderId="4" xfId="0" applyNumberFormat="1" applyFont="1" applyFill="1" applyBorder="1" applyAlignment="1">
      <alignment horizontal="left" indent="1"/>
    </xf>
    <xf numFmtId="9" fontId="6" fillId="7" borderId="4" xfId="0" applyNumberFormat="1" applyFont="1" applyFill="1" applyBorder="1" applyAlignment="1" applyProtection="1">
      <alignment horizontal="left" indent="1"/>
      <protection locked="0"/>
    </xf>
    <xf numFmtId="49" fontId="6" fillId="7" borderId="12" xfId="0" applyNumberFormat="1" applyFont="1" applyFill="1" applyBorder="1" applyAlignment="1" applyProtection="1">
      <alignment horizontal="left" indent="1"/>
      <protection locked="0"/>
    </xf>
    <xf numFmtId="49" fontId="6" fillId="7" borderId="2" xfId="0" applyNumberFormat="1" applyFont="1" applyFill="1" applyBorder="1" applyAlignment="1">
      <alignment horizontal="left" indent="1"/>
    </xf>
    <xf numFmtId="1" fontId="6" fillId="7" borderId="2" xfId="0" applyNumberFormat="1" applyFont="1" applyFill="1" applyBorder="1" applyAlignment="1" applyProtection="1">
      <alignment horizontal="left" indent="1"/>
      <protection locked="0"/>
    </xf>
    <xf numFmtId="166" fontId="6" fillId="7" borderId="2" xfId="0" applyNumberFormat="1" applyFont="1" applyFill="1" applyBorder="1" applyAlignment="1" applyProtection="1">
      <alignment horizontal="left" indent="1"/>
      <protection locked="0"/>
    </xf>
    <xf numFmtId="165" fontId="6" fillId="7" borderId="12" xfId="0" applyNumberFormat="1" applyFont="1" applyFill="1" applyBorder="1" applyAlignment="1" applyProtection="1">
      <alignment horizontal="left" indent="1"/>
      <protection locked="0"/>
    </xf>
    <xf numFmtId="166" fontId="6" fillId="7" borderId="12" xfId="0" applyNumberFormat="1" applyFont="1" applyFill="1" applyBorder="1" applyAlignment="1" applyProtection="1">
      <alignment horizontal="left" indent="1"/>
      <protection locked="0"/>
    </xf>
    <xf numFmtId="0" fontId="6" fillId="7" borderId="2" xfId="0" applyNumberFormat="1" applyFont="1" applyFill="1" applyBorder="1" applyAlignment="1">
      <alignment horizontal="left" indent="1"/>
    </xf>
    <xf numFmtId="167" fontId="6" fillId="7" borderId="2" xfId="0" applyNumberFormat="1" applyFont="1" applyFill="1" applyBorder="1" applyAlignment="1" applyProtection="1">
      <protection locked="0"/>
    </xf>
    <xf numFmtId="1" fontId="6" fillId="7" borderId="5" xfId="0" applyNumberFormat="1" applyFont="1" applyFill="1" applyBorder="1" applyAlignment="1" applyProtection="1">
      <protection locked="0"/>
    </xf>
    <xf numFmtId="1" fontId="6" fillId="7" borderId="12" xfId="0" applyNumberFormat="1" applyFont="1" applyFill="1" applyBorder="1" applyAlignment="1" applyProtection="1">
      <protection locked="0"/>
    </xf>
    <xf numFmtId="167" fontId="6" fillId="7" borderId="4" xfId="0" applyNumberFormat="1" applyFont="1" applyFill="1" applyBorder="1" applyAlignment="1" applyProtection="1">
      <protection locked="0"/>
    </xf>
    <xf numFmtId="0" fontId="2" fillId="2" borderId="1" xfId="0" applyFont="1" applyFill="1" applyBorder="1" applyAlignment="1">
      <alignment horizontal="right"/>
    </xf>
    <xf numFmtId="44" fontId="8" fillId="7" borderId="28" xfId="1" applyFont="1" applyFill="1" applyBorder="1" applyProtection="1">
      <protection locked="0"/>
    </xf>
    <xf numFmtId="0" fontId="13" fillId="2" borderId="4" xfId="0" applyFont="1" applyFill="1" applyBorder="1" applyAlignment="1">
      <alignment horizontal="center"/>
    </xf>
    <xf numFmtId="49" fontId="13" fillId="2" borderId="4" xfId="0" applyNumberFormat="1" applyFont="1" applyFill="1" applyBorder="1" applyAlignment="1">
      <alignment horizontal="center"/>
    </xf>
    <xf numFmtId="44" fontId="6" fillId="7" borderId="4" xfId="1" applyFont="1" applyFill="1" applyBorder="1" applyAlignment="1" applyProtection="1">
      <protection locked="0"/>
    </xf>
    <xf numFmtId="1" fontId="6" fillId="7" borderId="4" xfId="0" applyNumberFormat="1" applyFont="1" applyFill="1" applyBorder="1" applyAlignment="1" applyProtection="1">
      <alignment horizontal="center"/>
      <protection locked="0"/>
    </xf>
    <xf numFmtId="44" fontId="6" fillId="7" borderId="4" xfId="1" applyFont="1" applyFill="1" applyBorder="1" applyProtection="1">
      <protection locked="0"/>
    </xf>
    <xf numFmtId="44" fontId="6" fillId="7" borderId="4" xfId="1" applyFont="1" applyFill="1" applyBorder="1"/>
    <xf numFmtId="14" fontId="6" fillId="7" borderId="4" xfId="0" applyNumberFormat="1" applyFont="1" applyFill="1" applyBorder="1" applyAlignment="1" applyProtection="1">
      <alignment horizontal="center"/>
      <protection locked="0"/>
    </xf>
    <xf numFmtId="0" fontId="9" fillId="8" borderId="0" xfId="0" applyFont="1" applyFill="1"/>
    <xf numFmtId="0" fontId="10" fillId="2" borderId="1" xfId="0" applyFont="1" applyFill="1" applyBorder="1" applyAlignment="1"/>
    <xf numFmtId="49" fontId="8" fillId="2" borderId="4" xfId="0" applyNumberFormat="1" applyFont="1" applyFill="1" applyBorder="1" applyAlignment="1">
      <alignment horizontal="left"/>
    </xf>
    <xf numFmtId="49" fontId="6" fillId="2" borderId="4" xfId="0" applyNumberFormat="1" applyFont="1" applyFill="1" applyBorder="1" applyAlignment="1">
      <alignment horizontal="left" indent="1"/>
    </xf>
    <xf numFmtId="44" fontId="6" fillId="2" borderId="4" xfId="1" applyFont="1" applyFill="1" applyBorder="1" applyAlignment="1"/>
    <xf numFmtId="49" fontId="6" fillId="2" borderId="4" xfId="0" applyNumberFormat="1" applyFont="1" applyFill="1" applyBorder="1" applyAlignment="1">
      <alignment horizontal="left"/>
    </xf>
    <xf numFmtId="9" fontId="3" fillId="2" borderId="0" xfId="0" applyNumberFormat="1" applyFont="1" applyFill="1"/>
    <xf numFmtId="0" fontId="10" fillId="9" borderId="6" xfId="0" applyFont="1" applyFill="1" applyBorder="1" applyAlignment="1">
      <alignment horizontal="center"/>
    </xf>
    <xf numFmtId="0" fontId="10" fillId="9" borderId="4" xfId="0" applyFont="1" applyFill="1" applyBorder="1" applyAlignment="1">
      <alignment horizontal="center"/>
    </xf>
    <xf numFmtId="0" fontId="10" fillId="9" borderId="1" xfId="0" applyFont="1" applyFill="1" applyBorder="1" applyAlignment="1">
      <alignment horizontal="center"/>
    </xf>
    <xf numFmtId="0" fontId="14" fillId="2" borderId="3" xfId="0" applyFont="1" applyFill="1" applyBorder="1" applyAlignment="1">
      <alignment horizontal="right" indent="1"/>
    </xf>
    <xf numFmtId="0" fontId="5" fillId="2" borderId="29" xfId="0" applyFont="1" applyFill="1" applyBorder="1"/>
    <xf numFmtId="0" fontId="14" fillId="2" borderId="11" xfId="0" applyFont="1" applyFill="1" applyBorder="1" applyAlignment="1">
      <alignment horizontal="right" indent="1"/>
    </xf>
    <xf numFmtId="0" fontId="10" fillId="9" borderId="13" xfId="0" applyFont="1" applyFill="1" applyBorder="1" applyAlignment="1">
      <alignment horizontal="center"/>
    </xf>
    <xf numFmtId="0" fontId="10" fillId="9" borderId="27" xfId="0" applyFont="1" applyFill="1" applyBorder="1" applyAlignment="1">
      <alignment horizontal="center"/>
    </xf>
    <xf numFmtId="0" fontId="14" fillId="2" borderId="15" xfId="0" applyFont="1" applyFill="1" applyBorder="1" applyAlignment="1">
      <alignment horizontal="right" indent="1"/>
    </xf>
    <xf numFmtId="0" fontId="14" fillId="2" borderId="17" xfId="0" applyFont="1" applyFill="1" applyBorder="1" applyAlignment="1">
      <alignment horizontal="right"/>
    </xf>
    <xf numFmtId="0" fontId="14" fillId="2" borderId="0" xfId="0" applyFont="1" applyFill="1" applyBorder="1" applyAlignment="1">
      <alignment horizontal="right"/>
    </xf>
    <xf numFmtId="44" fontId="14" fillId="2" borderId="0" xfId="0" applyNumberFormat="1" applyFont="1" applyFill="1" applyBorder="1"/>
    <xf numFmtId="0" fontId="10" fillId="9" borderId="13" xfId="0" applyFont="1" applyFill="1" applyBorder="1" applyAlignment="1">
      <alignment horizontal="center"/>
    </xf>
    <xf numFmtId="0" fontId="2" fillId="2" borderId="0" xfId="0" applyFont="1" applyFill="1" applyBorder="1" applyAlignment="1">
      <alignment horizontal="left" indent="1"/>
    </xf>
    <xf numFmtId="0" fontId="17" fillId="2" borderId="0" xfId="0" applyFont="1" applyFill="1" applyAlignment="1">
      <alignment vertical="top"/>
    </xf>
    <xf numFmtId="44" fontId="8" fillId="3" borderId="4" xfId="1" applyFont="1" applyFill="1" applyBorder="1" applyAlignment="1"/>
    <xf numFmtId="0" fontId="10" fillId="8" borderId="1" xfId="0" applyFont="1" applyFill="1" applyBorder="1" applyAlignment="1"/>
    <xf numFmtId="0" fontId="2" fillId="2" borderId="1" xfId="0" applyFont="1" applyFill="1" applyBorder="1" applyAlignment="1">
      <alignment horizontal="right" indent="1"/>
    </xf>
    <xf numFmtId="0" fontId="2" fillId="2" borderId="3" xfId="0" applyFont="1" applyFill="1" applyBorder="1" applyAlignment="1">
      <alignment horizontal="right" indent="1"/>
    </xf>
    <xf numFmtId="0" fontId="2" fillId="2" borderId="29" xfId="0" applyFont="1" applyFill="1" applyBorder="1" applyAlignment="1">
      <alignment horizontal="right" indent="1"/>
    </xf>
    <xf numFmtId="0" fontId="2" fillId="2" borderId="6" xfId="0" applyFont="1" applyFill="1" applyBorder="1" applyAlignment="1">
      <alignment horizontal="right" indent="1"/>
    </xf>
    <xf numFmtId="0" fontId="15" fillId="2" borderId="29" xfId="0" applyFont="1" applyFill="1" applyBorder="1" applyAlignment="1">
      <alignment horizontal="right" indent="1"/>
    </xf>
    <xf numFmtId="0" fontId="5" fillId="5" borderId="29" xfId="0" applyFont="1" applyFill="1" applyBorder="1" applyAlignment="1">
      <alignment horizontal="right" indent="1"/>
    </xf>
    <xf numFmtId="44" fontId="6" fillId="5" borderId="20" xfId="1" applyFont="1" applyFill="1" applyBorder="1" applyAlignment="1"/>
    <xf numFmtId="0" fontId="5" fillId="5" borderId="29" xfId="0" applyFont="1" applyFill="1" applyBorder="1"/>
    <xf numFmtId="0" fontId="15" fillId="2" borderId="11" xfId="0" applyFont="1" applyFill="1" applyBorder="1" applyAlignment="1">
      <alignment horizontal="right" indent="1"/>
    </xf>
    <xf numFmtId="0" fontId="18" fillId="2" borderId="0" xfId="0" applyFont="1" applyFill="1"/>
    <xf numFmtId="49" fontId="6" fillId="11" borderId="4" xfId="0" applyNumberFormat="1" applyFont="1" applyFill="1" applyBorder="1" applyAlignment="1" applyProtection="1">
      <alignment horizontal="left" indent="1"/>
      <protection locked="0"/>
    </xf>
    <xf numFmtId="49" fontId="6" fillId="11" borderId="2" xfId="0" applyNumberFormat="1" applyFont="1" applyFill="1" applyBorder="1" applyAlignment="1" applyProtection="1">
      <alignment horizontal="left" indent="1"/>
      <protection locked="0"/>
    </xf>
    <xf numFmtId="166" fontId="6" fillId="6" borderId="12" xfId="0" applyNumberFormat="1" applyFont="1" applyFill="1" applyBorder="1" applyAlignment="1" applyProtection="1">
      <alignment horizontal="left" indent="1"/>
      <protection locked="0"/>
    </xf>
    <xf numFmtId="49" fontId="6" fillId="4" borderId="4" xfId="0" applyNumberFormat="1" applyFont="1" applyFill="1" applyBorder="1" applyAlignment="1" applyProtection="1">
      <alignment horizontal="left" indent="1"/>
      <protection locked="0"/>
    </xf>
    <xf numFmtId="49" fontId="6" fillId="6" borderId="21" xfId="0" applyNumberFormat="1" applyFont="1" applyFill="1" applyBorder="1" applyAlignment="1" applyProtection="1">
      <alignment horizontal="left" indent="1"/>
      <protection locked="0"/>
    </xf>
    <xf numFmtId="49" fontId="6" fillId="11" borderId="12" xfId="0" applyNumberFormat="1" applyFont="1" applyFill="1" applyBorder="1" applyAlignment="1" applyProtection="1">
      <alignment horizontal="left" indent="1"/>
      <protection locked="0"/>
    </xf>
    <xf numFmtId="0" fontId="6" fillId="11" borderId="18" xfId="0" applyFont="1" applyFill="1" applyBorder="1" applyAlignment="1">
      <alignment horizontal="left" indent="1"/>
    </xf>
    <xf numFmtId="0" fontId="6" fillId="6" borderId="2" xfId="0" applyNumberFormat="1" applyFont="1" applyFill="1" applyBorder="1" applyAlignment="1">
      <alignment horizontal="left" indent="1"/>
    </xf>
    <xf numFmtId="0" fontId="6" fillId="11" borderId="12" xfId="0" applyNumberFormat="1" applyFont="1" applyFill="1" applyBorder="1" applyAlignment="1">
      <alignment horizontal="left" indent="1"/>
    </xf>
    <xf numFmtId="49" fontId="6" fillId="4" borderId="12" xfId="0" applyNumberFormat="1" applyFont="1" applyFill="1" applyBorder="1" applyAlignment="1" applyProtection="1">
      <alignment horizontal="left" indent="1"/>
      <protection locked="0"/>
    </xf>
    <xf numFmtId="1" fontId="6" fillId="4" borderId="4" xfId="0" applyNumberFormat="1" applyFont="1" applyFill="1" applyBorder="1" applyAlignment="1" applyProtection="1">
      <alignment horizontal="center"/>
      <protection locked="0"/>
    </xf>
    <xf numFmtId="0" fontId="6" fillId="11" borderId="4" xfId="0" applyNumberFormat="1" applyFont="1" applyFill="1" applyBorder="1" applyAlignment="1">
      <alignment horizontal="center"/>
    </xf>
    <xf numFmtId="44" fontId="6" fillId="6" borderId="4" xfId="1" applyFont="1" applyFill="1" applyBorder="1" applyProtection="1">
      <protection locked="0"/>
    </xf>
    <xf numFmtId="1" fontId="6" fillId="6" borderId="4" xfId="0" applyNumberFormat="1" applyFont="1" applyFill="1" applyBorder="1" applyAlignment="1" applyProtection="1">
      <alignment horizontal="center"/>
      <protection locked="0"/>
    </xf>
    <xf numFmtId="168" fontId="6" fillId="6" borderId="4" xfId="0" applyNumberFormat="1" applyFont="1" applyFill="1" applyBorder="1" applyAlignment="1" applyProtection="1">
      <alignment horizontal="center"/>
      <protection locked="0"/>
    </xf>
    <xf numFmtId="44" fontId="6" fillId="7" borderId="4" xfId="1" applyFont="1" applyFill="1" applyBorder="1" applyAlignment="1"/>
    <xf numFmtId="44" fontId="6" fillId="3" borderId="2" xfId="1" applyFont="1" applyFill="1" applyBorder="1" applyAlignment="1"/>
    <xf numFmtId="44" fontId="6" fillId="7" borderId="21" xfId="1" applyFont="1" applyFill="1" applyBorder="1" applyAlignment="1" applyProtection="1">
      <protection locked="0"/>
    </xf>
    <xf numFmtId="44" fontId="8" fillId="3" borderId="12" xfId="1" applyFont="1" applyFill="1" applyBorder="1" applyAlignment="1"/>
    <xf numFmtId="44" fontId="6" fillId="3" borderId="5" xfId="1" applyFont="1" applyFill="1" applyBorder="1" applyAlignment="1"/>
    <xf numFmtId="44" fontId="6" fillId="3" borderId="9" xfId="1" applyFont="1" applyFill="1" applyBorder="1" applyAlignment="1"/>
    <xf numFmtId="44" fontId="8" fillId="3" borderId="5" xfId="1" applyFont="1" applyFill="1" applyBorder="1" applyAlignment="1"/>
    <xf numFmtId="44" fontId="8" fillId="3" borderId="20" xfId="1" applyFont="1" applyFill="1" applyBorder="1" applyAlignment="1"/>
    <xf numFmtId="44" fontId="6" fillId="7" borderId="6" xfId="1" applyFont="1" applyFill="1" applyBorder="1"/>
    <xf numFmtId="44" fontId="6" fillId="6" borderId="6" xfId="1" applyFont="1" applyFill="1" applyBorder="1"/>
    <xf numFmtId="44" fontId="8" fillId="3" borderId="15" xfId="1" applyFont="1" applyFill="1" applyBorder="1"/>
    <xf numFmtId="44" fontId="6" fillId="7" borderId="3" xfId="1" applyFont="1" applyFill="1" applyBorder="1"/>
    <xf numFmtId="44" fontId="6" fillId="7" borderId="3" xfId="1" applyFont="1" applyFill="1" applyBorder="1" applyProtection="1">
      <protection locked="0"/>
    </xf>
    <xf numFmtId="44" fontId="19" fillId="3" borderId="3" xfId="1" applyFont="1" applyFill="1" applyBorder="1"/>
    <xf numFmtId="44" fontId="6" fillId="3" borderId="3" xfId="1" applyFont="1" applyFill="1" applyBorder="1"/>
    <xf numFmtId="44" fontId="8" fillId="3" borderId="11" xfId="1" applyFont="1" applyFill="1" applyBorder="1"/>
    <xf numFmtId="44" fontId="14" fillId="3" borderId="16" xfId="0" applyNumberFormat="1" applyFont="1" applyFill="1" applyBorder="1"/>
    <xf numFmtId="44" fontId="6" fillId="6" borderId="4" xfId="1" applyFont="1" applyFill="1" applyBorder="1" applyAlignment="1" applyProtection="1">
      <protection locked="0"/>
    </xf>
    <xf numFmtId="44" fontId="8" fillId="6" borderId="4" xfId="1" applyFont="1" applyFill="1" applyBorder="1" applyAlignment="1" applyProtection="1">
      <protection locked="0"/>
    </xf>
    <xf numFmtId="169" fontId="14" fillId="3" borderId="19" xfId="1" applyNumberFormat="1" applyFont="1" applyFill="1" applyBorder="1"/>
    <xf numFmtId="14" fontId="6" fillId="6" borderId="4" xfId="0" applyNumberFormat="1" applyFont="1" applyFill="1" applyBorder="1" applyAlignment="1" applyProtection="1">
      <alignment horizontal="center"/>
      <protection locked="0"/>
    </xf>
    <xf numFmtId="1" fontId="6" fillId="7" borderId="5" xfId="0" applyNumberFormat="1" applyFont="1" applyFill="1" applyBorder="1" applyAlignment="1" applyProtection="1">
      <alignment horizontal="right" indent="1"/>
      <protection locked="0"/>
    </xf>
    <xf numFmtId="44" fontId="6" fillId="3" borderId="9" xfId="1" applyFont="1" applyFill="1" applyBorder="1" applyAlignment="1" applyProtection="1"/>
    <xf numFmtId="2" fontId="8" fillId="3" borderId="14" xfId="1" applyNumberFormat="1" applyFont="1" applyFill="1" applyBorder="1" applyAlignment="1">
      <alignment horizontal="right" indent="1"/>
    </xf>
    <xf numFmtId="0" fontId="20" fillId="2" borderId="1" xfId="0" applyFont="1" applyFill="1" applyBorder="1" applyAlignment="1">
      <alignment horizontal="right" indent="1"/>
    </xf>
    <xf numFmtId="0" fontId="6" fillId="7" borderId="4" xfId="0" applyNumberFormat="1" applyFont="1" applyFill="1" applyBorder="1" applyAlignment="1">
      <alignment horizontal="center"/>
    </xf>
    <xf numFmtId="49" fontId="6" fillId="6" borderId="4" xfId="0" applyNumberFormat="1" applyFont="1" applyFill="1" applyBorder="1" applyAlignment="1" applyProtection="1">
      <alignment horizontal="center"/>
      <protection locked="0"/>
    </xf>
    <xf numFmtId="164" fontId="6" fillId="3" borderId="2" xfId="0" applyNumberFormat="1" applyFont="1" applyFill="1" applyBorder="1" applyAlignment="1" applyProtection="1">
      <alignment horizontal="left" indent="1"/>
      <protection locked="0"/>
    </xf>
    <xf numFmtId="1" fontId="6" fillId="6" borderId="4" xfId="0" applyNumberFormat="1" applyFont="1" applyFill="1" applyBorder="1" applyAlignment="1" applyProtection="1">
      <alignment horizontal="left" indent="1"/>
      <protection locked="0"/>
    </xf>
    <xf numFmtId="44" fontId="6" fillId="6" borderId="4" xfId="1" applyFont="1" applyFill="1" applyBorder="1" applyAlignment="1"/>
    <xf numFmtId="44" fontId="6" fillId="7" borderId="38" xfId="1" applyFont="1" applyFill="1" applyBorder="1" applyAlignment="1"/>
    <xf numFmtId="169" fontId="12" fillId="7" borderId="4" xfId="1" applyNumberFormat="1" applyFont="1" applyFill="1" applyBorder="1"/>
    <xf numFmtId="169" fontId="12" fillId="7" borderId="24" xfId="1" applyNumberFormat="1" applyFont="1" applyFill="1" applyBorder="1"/>
    <xf numFmtId="0" fontId="21" fillId="2" borderId="3" xfId="0" applyFont="1" applyFill="1" applyBorder="1" applyAlignment="1">
      <alignment horizontal="right"/>
    </xf>
    <xf numFmtId="44" fontId="6" fillId="7" borderId="6" xfId="1" applyFont="1" applyFill="1" applyBorder="1" applyProtection="1">
      <protection locked="0"/>
    </xf>
    <xf numFmtId="49" fontId="6" fillId="7" borderId="4" xfId="0" applyNumberFormat="1" applyFont="1" applyFill="1" applyBorder="1" applyAlignment="1" applyProtection="1">
      <alignment horizontal="center"/>
      <protection locked="0"/>
    </xf>
    <xf numFmtId="0" fontId="5" fillId="2" borderId="3" xfId="0" applyFont="1" applyFill="1" applyBorder="1" applyAlignment="1">
      <alignment horizontal="right"/>
    </xf>
    <xf numFmtId="49" fontId="6" fillId="2" borderId="3" xfId="0" applyNumberFormat="1" applyFont="1" applyFill="1" applyBorder="1" applyAlignment="1">
      <alignment horizontal="left" indent="1"/>
    </xf>
    <xf numFmtId="0" fontId="5" fillId="2" borderId="4" xfId="0" applyFont="1" applyFill="1" applyBorder="1" applyAlignment="1">
      <alignment horizontal="center"/>
    </xf>
    <xf numFmtId="0" fontId="10" fillId="9" borderId="13" xfId="0" applyFont="1" applyFill="1" applyBorder="1" applyAlignment="1">
      <alignment horizontal="center"/>
    </xf>
    <xf numFmtId="1" fontId="6" fillId="7" borderId="5" xfId="0" applyNumberFormat="1" applyFont="1" applyFill="1" applyBorder="1" applyAlignment="1" applyProtection="1">
      <alignment horizontal="right" indent="1"/>
      <protection locked="0"/>
    </xf>
    <xf numFmtId="49" fontId="6" fillId="3" borderId="2" xfId="0" applyNumberFormat="1" applyFont="1" applyFill="1" applyBorder="1" applyAlignment="1">
      <alignment horizontal="left" indent="1"/>
    </xf>
    <xf numFmtId="9" fontId="22" fillId="2" borderId="3" xfId="0" applyNumberFormat="1" applyFont="1" applyFill="1" applyBorder="1"/>
    <xf numFmtId="0" fontId="23" fillId="2" borderId="3" xfId="0" applyFont="1" applyFill="1" applyBorder="1"/>
    <xf numFmtId="44" fontId="0" fillId="0" borderId="0" xfId="0" applyNumberFormat="1"/>
    <xf numFmtId="44" fontId="0" fillId="0" borderId="0" xfId="1" applyFont="1"/>
    <xf numFmtId="0" fontId="15" fillId="10" borderId="35" xfId="0" applyFont="1" applyFill="1" applyBorder="1" applyAlignment="1">
      <alignment horizontal="center"/>
    </xf>
    <xf numFmtId="0" fontId="15" fillId="10" borderId="31" xfId="0" applyFont="1" applyFill="1" applyBorder="1" applyAlignment="1">
      <alignment horizontal="center"/>
    </xf>
    <xf numFmtId="0" fontId="15" fillId="10" borderId="40" xfId="0" applyFont="1" applyFill="1" applyBorder="1" applyAlignment="1">
      <alignment horizontal="center"/>
    </xf>
    <xf numFmtId="0" fontId="2" fillId="10" borderId="34" xfId="0" applyFont="1" applyFill="1" applyBorder="1"/>
    <xf numFmtId="0" fontId="2" fillId="10" borderId="22" xfId="0" applyFont="1" applyFill="1" applyBorder="1"/>
    <xf numFmtId="0" fontId="2" fillId="10" borderId="30" xfId="0" applyFont="1" applyFill="1" applyBorder="1"/>
    <xf numFmtId="0" fontId="2" fillId="10" borderId="13" xfId="0" applyFont="1" applyFill="1" applyBorder="1"/>
    <xf numFmtId="0" fontId="2" fillId="10" borderId="39" xfId="0" applyFont="1" applyFill="1" applyBorder="1"/>
    <xf numFmtId="0" fontId="2" fillId="10" borderId="3" xfId="0" applyFont="1" applyFill="1" applyBorder="1"/>
    <xf numFmtId="0" fontId="6" fillId="7" borderId="4" xfId="0" applyNumberFormat="1" applyFont="1" applyFill="1" applyBorder="1" applyAlignment="1" applyProtection="1">
      <alignment horizontal="left" indent="1"/>
      <protection locked="0"/>
    </xf>
    <xf numFmtId="164" fontId="6" fillId="3" borderId="2" xfId="0" applyNumberFormat="1" applyFont="1" applyFill="1" applyBorder="1" applyAlignment="1" applyProtection="1">
      <alignment horizontal="left" indent="1"/>
    </xf>
    <xf numFmtId="49" fontId="6" fillId="2" borderId="4" xfId="0" applyNumberFormat="1" applyFont="1" applyFill="1" applyBorder="1" applyAlignment="1" applyProtection="1">
      <alignment horizontal="left" indent="1"/>
    </xf>
    <xf numFmtId="44" fontId="6" fillId="7" borderId="38" xfId="1" applyFont="1" applyFill="1" applyBorder="1" applyAlignment="1" applyProtection="1">
      <protection locked="0"/>
    </xf>
    <xf numFmtId="0" fontId="6" fillId="7" borderId="2" xfId="0" applyNumberFormat="1" applyFont="1" applyFill="1" applyBorder="1" applyAlignment="1" applyProtection="1">
      <alignment horizontal="left" indent="1"/>
      <protection locked="0"/>
    </xf>
    <xf numFmtId="0" fontId="6" fillId="11" borderId="12" xfId="0" applyNumberFormat="1" applyFont="1" applyFill="1" applyBorder="1" applyAlignment="1" applyProtection="1">
      <alignment horizontal="left" indent="1"/>
      <protection locked="0"/>
    </xf>
    <xf numFmtId="0" fontId="6" fillId="11" borderId="18" xfId="0" applyFont="1" applyFill="1" applyBorder="1" applyAlignment="1" applyProtection="1">
      <alignment horizontal="left" indent="1"/>
      <protection locked="0"/>
    </xf>
    <xf numFmtId="169" fontId="12" fillId="7" borderId="4" xfId="1" applyNumberFormat="1" applyFont="1" applyFill="1" applyBorder="1" applyProtection="1">
      <protection locked="0"/>
    </xf>
    <xf numFmtId="169" fontId="12" fillId="7" borderId="24" xfId="1" applyNumberFormat="1" applyFont="1" applyFill="1" applyBorder="1" applyProtection="1">
      <protection locked="0"/>
    </xf>
    <xf numFmtId="0" fontId="6" fillId="11" borderId="4" xfId="0" applyNumberFormat="1" applyFont="1" applyFill="1" applyBorder="1" applyAlignment="1" applyProtection="1">
      <alignment horizontal="center"/>
      <protection locked="0"/>
    </xf>
    <xf numFmtId="0" fontId="6" fillId="7" borderId="4" xfId="0" applyNumberFormat="1" applyFont="1" applyFill="1" applyBorder="1" applyAlignment="1" applyProtection="1">
      <alignment horizontal="center"/>
      <protection locked="0"/>
    </xf>
    <xf numFmtId="44" fontId="6" fillId="2" borderId="4" xfId="1" applyFont="1" applyFill="1" applyBorder="1" applyAlignment="1" applyProtection="1"/>
    <xf numFmtId="44" fontId="6" fillId="6" borderId="6" xfId="1" applyFont="1" applyFill="1" applyBorder="1" applyProtection="1">
      <protection locked="0"/>
    </xf>
    <xf numFmtId="0" fontId="6" fillId="6" borderId="2" xfId="0" applyNumberFormat="1" applyFont="1" applyFill="1" applyBorder="1" applyAlignment="1" applyProtection="1">
      <alignment horizontal="left" indent="1"/>
      <protection locked="0"/>
    </xf>
    <xf numFmtId="1" fontId="6" fillId="7" borderId="5" xfId="0" applyNumberFormat="1" applyFont="1" applyFill="1" applyBorder="1" applyAlignment="1" applyProtection="1">
      <alignment horizontal="right" indent="1"/>
      <protection locked="0"/>
    </xf>
    <xf numFmtId="0" fontId="5" fillId="2" borderId="3" xfId="0" applyFont="1" applyFill="1" applyBorder="1" applyAlignment="1">
      <alignment horizontal="right"/>
    </xf>
    <xf numFmtId="0" fontId="5" fillId="7" borderId="7" xfId="0" applyFont="1" applyFill="1" applyBorder="1"/>
    <xf numFmtId="0" fontId="2" fillId="7" borderId="0" xfId="0" applyFont="1" applyFill="1" applyBorder="1"/>
    <xf numFmtId="0" fontId="2" fillId="7" borderId="8" xfId="0" applyFont="1" applyFill="1" applyBorder="1"/>
    <xf numFmtId="0" fontId="5" fillId="11" borderId="7" xfId="0" applyFont="1" applyFill="1" applyBorder="1"/>
    <xf numFmtId="0" fontId="2" fillId="11" borderId="0" xfId="0" applyFont="1" applyFill="1" applyBorder="1"/>
    <xf numFmtId="0" fontId="2" fillId="11" borderId="8" xfId="0" applyFont="1" applyFill="1" applyBorder="1"/>
    <xf numFmtId="0" fontId="5" fillId="6" borderId="7" xfId="0" applyFont="1" applyFill="1" applyBorder="1"/>
    <xf numFmtId="0" fontId="2" fillId="6" borderId="0" xfId="0" applyFont="1" applyFill="1" applyBorder="1"/>
    <xf numFmtId="0" fontId="2" fillId="6" borderId="8" xfId="0" applyFont="1" applyFill="1" applyBorder="1"/>
    <xf numFmtId="0" fontId="5" fillId="4" borderId="9" xfId="0" applyFont="1" applyFill="1" applyBorder="1"/>
    <xf numFmtId="0" fontId="2" fillId="4" borderId="1" xfId="0" applyFont="1" applyFill="1" applyBorder="1"/>
    <xf numFmtId="0" fontId="2" fillId="4" borderId="10" xfId="0" applyFont="1" applyFill="1" applyBorder="1"/>
    <xf numFmtId="1" fontId="6" fillId="7" borderId="5" xfId="0" applyNumberFormat="1" applyFont="1" applyFill="1" applyBorder="1" applyAlignment="1" applyProtection="1">
      <alignment horizontal="right" indent="1"/>
      <protection locked="0"/>
    </xf>
    <xf numFmtId="1" fontId="6" fillId="7" borderId="6" xfId="0" applyNumberFormat="1" applyFont="1" applyFill="1" applyBorder="1" applyAlignment="1" applyProtection="1">
      <alignment horizontal="right" indent="1"/>
      <protection locked="0"/>
    </xf>
    <xf numFmtId="49" fontId="6" fillId="7" borderId="5" xfId="0" applyNumberFormat="1" applyFont="1" applyFill="1" applyBorder="1" applyAlignment="1" applyProtection="1">
      <alignment horizontal="left" indent="1"/>
      <protection locked="0"/>
    </xf>
    <xf numFmtId="49" fontId="6" fillId="7" borderId="3" xfId="0" applyNumberFormat="1" applyFont="1" applyFill="1" applyBorder="1" applyAlignment="1" applyProtection="1">
      <alignment horizontal="left" indent="1"/>
      <protection locked="0"/>
    </xf>
    <xf numFmtId="49" fontId="6" fillId="7" borderId="6" xfId="0" applyNumberFormat="1" applyFont="1" applyFill="1" applyBorder="1" applyAlignment="1" applyProtection="1">
      <alignment horizontal="left" indent="1"/>
      <protection locked="0"/>
    </xf>
    <xf numFmtId="49" fontId="6" fillId="6" borderId="5" xfId="0" applyNumberFormat="1" applyFont="1" applyFill="1" applyBorder="1" applyAlignment="1" applyProtection="1">
      <alignment horizontal="left" indent="1"/>
      <protection locked="0"/>
    </xf>
    <xf numFmtId="49" fontId="6" fillId="6" borderId="3" xfId="0" applyNumberFormat="1" applyFont="1" applyFill="1" applyBorder="1" applyAlignment="1" applyProtection="1">
      <alignment horizontal="left" indent="1"/>
      <protection locked="0"/>
    </xf>
    <xf numFmtId="49" fontId="6" fillId="6" borderId="6" xfId="0" applyNumberFormat="1" applyFont="1" applyFill="1" applyBorder="1" applyAlignment="1" applyProtection="1">
      <alignment horizontal="left" indent="1"/>
      <protection locked="0"/>
    </xf>
    <xf numFmtId="0" fontId="2" fillId="2" borderId="5" xfId="0" applyFont="1" applyFill="1" applyBorder="1" applyAlignment="1">
      <alignment horizontal="right"/>
    </xf>
    <xf numFmtId="0" fontId="2" fillId="2" borderId="3" xfId="0" applyFont="1" applyFill="1" applyBorder="1" applyAlignment="1">
      <alignment horizontal="right"/>
    </xf>
    <xf numFmtId="0" fontId="6" fillId="2" borderId="3" xfId="0" applyFont="1" applyFill="1" applyBorder="1" applyAlignment="1">
      <alignment horizontal="left" indent="1"/>
    </xf>
    <xf numFmtId="49" fontId="6" fillId="6" borderId="14" xfId="0" applyNumberFormat="1" applyFont="1" applyFill="1" applyBorder="1" applyAlignment="1" applyProtection="1">
      <alignment horizontal="left" indent="1"/>
      <protection locked="0"/>
    </xf>
    <xf numFmtId="49" fontId="6" fillId="6" borderId="11" xfId="0" applyNumberFormat="1" applyFont="1" applyFill="1" applyBorder="1" applyAlignment="1" applyProtection="1">
      <alignment horizontal="left" indent="1"/>
      <protection locked="0"/>
    </xf>
    <xf numFmtId="49" fontId="6" fillId="6" borderId="15" xfId="0" applyNumberFormat="1" applyFont="1" applyFill="1" applyBorder="1" applyAlignment="1" applyProtection="1">
      <alignment horizontal="left" indent="1"/>
      <protection locked="0"/>
    </xf>
    <xf numFmtId="0" fontId="14" fillId="2" borderId="20" xfId="0" applyFont="1" applyFill="1" applyBorder="1" applyAlignment="1">
      <alignment horizontal="center"/>
    </xf>
    <xf numFmtId="0" fontId="14" fillId="2" borderId="29" xfId="0" applyFont="1" applyFill="1" applyBorder="1" applyAlignment="1">
      <alignment horizontal="center"/>
    </xf>
    <xf numFmtId="0" fontId="14" fillId="2" borderId="41" xfId="0" applyFont="1" applyFill="1" applyBorder="1" applyAlignment="1">
      <alignment horizontal="center"/>
    </xf>
    <xf numFmtId="49" fontId="6" fillId="2" borderId="5" xfId="0" applyNumberFormat="1" applyFont="1" applyFill="1" applyBorder="1" applyAlignment="1" applyProtection="1">
      <alignment horizontal="left" indent="1"/>
    </xf>
    <xf numFmtId="49" fontId="6" fillId="2" borderId="6" xfId="0" applyNumberFormat="1" applyFont="1" applyFill="1" applyBorder="1" applyAlignment="1" applyProtection="1">
      <alignment horizontal="left" indent="1"/>
    </xf>
    <xf numFmtId="0" fontId="8" fillId="2" borderId="16" xfId="0" applyFont="1" applyFill="1" applyBorder="1" applyAlignment="1">
      <alignment horizontal="right"/>
    </xf>
    <xf numFmtId="0" fontId="8" fillId="2" borderId="17" xfId="0" applyFont="1" applyFill="1" applyBorder="1" applyAlignment="1">
      <alignment horizontal="right"/>
    </xf>
    <xf numFmtId="49" fontId="6" fillId="4" borderId="5" xfId="0" applyNumberFormat="1" applyFont="1" applyFill="1" applyBorder="1" applyAlignment="1" applyProtection="1">
      <alignment horizontal="left" indent="1"/>
      <protection locked="0"/>
    </xf>
    <xf numFmtId="49" fontId="6" fillId="4" borderId="6" xfId="0" applyNumberFormat="1" applyFont="1" applyFill="1" applyBorder="1" applyAlignment="1" applyProtection="1">
      <alignment horizontal="left" indent="1"/>
      <protection locked="0"/>
    </xf>
    <xf numFmtId="49" fontId="6" fillId="7" borderId="7" xfId="0" applyNumberFormat="1" applyFont="1" applyFill="1" applyBorder="1" applyAlignment="1" applyProtection="1">
      <alignment horizontal="left" vertical="top" wrapText="1" indent="1"/>
      <protection locked="0"/>
    </xf>
    <xf numFmtId="49" fontId="6" fillId="7" borderId="0" xfId="0" applyNumberFormat="1" applyFont="1" applyFill="1" applyBorder="1" applyAlignment="1" applyProtection="1">
      <alignment horizontal="left" vertical="top" wrapText="1" indent="1"/>
      <protection locked="0"/>
    </xf>
    <xf numFmtId="49" fontId="6" fillId="7" borderId="8" xfId="0" applyNumberFormat="1" applyFont="1" applyFill="1" applyBorder="1" applyAlignment="1" applyProtection="1">
      <alignment horizontal="left" vertical="top" wrapText="1" indent="1"/>
      <protection locked="0"/>
    </xf>
    <xf numFmtId="49" fontId="6" fillId="7" borderId="9" xfId="0" applyNumberFormat="1" applyFont="1" applyFill="1" applyBorder="1" applyAlignment="1" applyProtection="1">
      <alignment horizontal="left" vertical="top" wrapText="1" indent="1"/>
      <protection locked="0"/>
    </xf>
    <xf numFmtId="49" fontId="6" fillId="7" borderId="1" xfId="0" applyNumberFormat="1" applyFont="1" applyFill="1" applyBorder="1" applyAlignment="1" applyProtection="1">
      <alignment horizontal="left" vertical="top" wrapText="1" indent="1"/>
      <protection locked="0"/>
    </xf>
    <xf numFmtId="49" fontId="6" fillId="7" borderId="10" xfId="0" applyNumberFormat="1" applyFont="1" applyFill="1" applyBorder="1" applyAlignment="1" applyProtection="1">
      <alignment horizontal="left" vertical="top" wrapText="1" indent="1"/>
      <protection locked="0"/>
    </xf>
    <xf numFmtId="0" fontId="5" fillId="2" borderId="3" xfId="0" applyFont="1" applyFill="1" applyBorder="1" applyAlignment="1">
      <alignment horizontal="right"/>
    </xf>
    <xf numFmtId="49" fontId="6" fillId="7" borderId="14" xfId="0" applyNumberFormat="1" applyFont="1" applyFill="1" applyBorder="1" applyAlignment="1" applyProtection="1">
      <alignment horizontal="left" indent="1"/>
      <protection locked="0"/>
    </xf>
    <xf numFmtId="49" fontId="6" fillId="7" borderId="11" xfId="0" applyNumberFormat="1" applyFont="1" applyFill="1" applyBorder="1" applyAlignment="1" applyProtection="1">
      <alignment horizontal="left" indent="1"/>
      <protection locked="0"/>
    </xf>
    <xf numFmtId="49" fontId="6" fillId="7" borderId="15" xfId="0" applyNumberFormat="1" applyFont="1" applyFill="1" applyBorder="1" applyAlignment="1" applyProtection="1">
      <alignment horizontal="left" indent="1"/>
      <protection locked="0"/>
    </xf>
    <xf numFmtId="169" fontId="12" fillId="7" borderId="3" xfId="1" applyNumberFormat="1" applyFont="1" applyFill="1" applyBorder="1" applyAlignment="1" applyProtection="1">
      <alignment horizontal="center"/>
      <protection locked="0"/>
    </xf>
    <xf numFmtId="169" fontId="12" fillId="7" borderId="6" xfId="1" applyNumberFormat="1" applyFont="1" applyFill="1" applyBorder="1" applyAlignment="1" applyProtection="1">
      <alignment horizontal="center"/>
      <protection locked="0"/>
    </xf>
    <xf numFmtId="0" fontId="5" fillId="2" borderId="5" xfId="0" applyFont="1" applyFill="1" applyBorder="1" applyAlignment="1">
      <alignment horizontal="left"/>
    </xf>
    <xf numFmtId="0" fontId="5" fillId="2" borderId="3" xfId="0" applyFont="1" applyFill="1" applyBorder="1" applyAlignment="1">
      <alignment horizontal="left"/>
    </xf>
    <xf numFmtId="0" fontId="5" fillId="2" borderId="6" xfId="0" applyFont="1" applyFill="1" applyBorder="1" applyAlignment="1">
      <alignment horizontal="left"/>
    </xf>
    <xf numFmtId="169" fontId="12" fillId="7" borderId="5" xfId="1" applyNumberFormat="1" applyFont="1" applyFill="1" applyBorder="1" applyAlignment="1" applyProtection="1">
      <alignment horizontal="center"/>
      <protection locked="0"/>
    </xf>
    <xf numFmtId="169" fontId="12" fillId="7" borderId="22" xfId="1" applyNumberFormat="1" applyFont="1" applyFill="1" applyBorder="1" applyAlignment="1" applyProtection="1">
      <alignment horizontal="center"/>
      <protection locked="0"/>
    </xf>
    <xf numFmtId="169" fontId="12" fillId="7" borderId="23" xfId="1" applyNumberFormat="1" applyFont="1" applyFill="1" applyBorder="1" applyAlignment="1" applyProtection="1">
      <alignment horizontal="center"/>
      <protection locked="0"/>
    </xf>
    <xf numFmtId="0" fontId="14" fillId="2" borderId="1" xfId="0" applyFont="1" applyFill="1" applyBorder="1" applyAlignment="1">
      <alignment horizontal="center"/>
    </xf>
    <xf numFmtId="0" fontId="14" fillId="2" borderId="10" xfId="0" applyFont="1" applyFill="1" applyBorder="1" applyAlignment="1">
      <alignment horizontal="center"/>
    </xf>
    <xf numFmtId="0" fontId="14" fillId="2" borderId="9" xfId="0" applyFont="1" applyFill="1" applyBorder="1" applyAlignment="1">
      <alignment horizontal="left"/>
    </xf>
    <xf numFmtId="0" fontId="14" fillId="2" borderId="1" xfId="0" applyFont="1" applyFill="1" applyBorder="1" applyAlignment="1">
      <alignment horizontal="left"/>
    </xf>
    <xf numFmtId="0" fontId="14" fillId="2" borderId="10" xfId="0" applyFont="1" applyFill="1" applyBorder="1" applyAlignment="1">
      <alignment horizontal="left"/>
    </xf>
    <xf numFmtId="0" fontId="14" fillId="2" borderId="9" xfId="0" applyFont="1" applyFill="1" applyBorder="1" applyAlignment="1">
      <alignment horizontal="center"/>
    </xf>
    <xf numFmtId="169" fontId="14" fillId="3" borderId="0" xfId="1" applyNumberFormat="1" applyFont="1" applyFill="1" applyBorder="1" applyAlignment="1">
      <alignment horizontal="center"/>
    </xf>
    <xf numFmtId="169" fontId="14" fillId="3" borderId="8" xfId="1" applyNumberFormat="1" applyFont="1" applyFill="1" applyBorder="1" applyAlignment="1">
      <alignment horizontal="center"/>
    </xf>
    <xf numFmtId="0" fontId="14" fillId="2" borderId="25" xfId="0" applyFont="1" applyFill="1" applyBorder="1" applyAlignment="1">
      <alignment horizontal="left"/>
    </xf>
    <xf numFmtId="0" fontId="14" fillId="2" borderId="22" xfId="0" applyFont="1" applyFill="1" applyBorder="1" applyAlignment="1">
      <alignment horizontal="left"/>
    </xf>
    <xf numFmtId="0" fontId="14" fillId="2" borderId="23" xfId="0" applyFont="1" applyFill="1" applyBorder="1" applyAlignment="1">
      <alignment horizontal="left"/>
    </xf>
    <xf numFmtId="169" fontId="15" fillId="3" borderId="25" xfId="1" applyNumberFormat="1" applyFont="1" applyFill="1" applyBorder="1" applyAlignment="1">
      <alignment horizontal="center"/>
    </xf>
    <xf numFmtId="169" fontId="15" fillId="3" borderId="23" xfId="1" applyNumberFormat="1" applyFont="1" applyFill="1" applyBorder="1" applyAlignment="1">
      <alignment horizontal="center"/>
    </xf>
    <xf numFmtId="0" fontId="14" fillId="2" borderId="26" xfId="0" applyFont="1" applyFill="1" applyBorder="1" applyAlignment="1">
      <alignment horizontal="center"/>
    </xf>
    <xf numFmtId="0" fontId="14" fillId="2" borderId="13" xfId="0" applyFont="1" applyFill="1" applyBorder="1" applyAlignment="1">
      <alignment horizontal="center"/>
    </xf>
    <xf numFmtId="0" fontId="14" fillId="2" borderId="27" xfId="0" applyFont="1" applyFill="1" applyBorder="1" applyAlignment="1">
      <alignment horizontal="center"/>
    </xf>
    <xf numFmtId="0" fontId="5" fillId="2" borderId="14" xfId="0" applyFont="1" applyFill="1" applyBorder="1" applyAlignment="1">
      <alignment horizontal="left"/>
    </xf>
    <xf numFmtId="0" fontId="5" fillId="2" borderId="11" xfId="0" applyFont="1" applyFill="1" applyBorder="1" applyAlignment="1">
      <alignment horizontal="left"/>
    </xf>
    <xf numFmtId="0" fontId="5" fillId="2" borderId="15" xfId="0" applyFont="1" applyFill="1" applyBorder="1" applyAlignment="1">
      <alignment horizontal="left"/>
    </xf>
    <xf numFmtId="169" fontId="12" fillId="7" borderId="14" xfId="1" applyNumberFormat="1" applyFont="1" applyFill="1" applyBorder="1" applyAlignment="1" applyProtection="1">
      <alignment horizontal="center"/>
      <protection locked="0"/>
    </xf>
    <xf numFmtId="169" fontId="12" fillId="7" borderId="15" xfId="1" applyNumberFormat="1" applyFont="1" applyFill="1" applyBorder="1" applyAlignment="1" applyProtection="1">
      <alignment horizontal="center"/>
      <protection locked="0"/>
    </xf>
    <xf numFmtId="169" fontId="15" fillId="2" borderId="26" xfId="1" applyNumberFormat="1" applyFont="1" applyFill="1" applyBorder="1" applyAlignment="1">
      <alignment horizontal="center"/>
    </xf>
    <xf numFmtId="169" fontId="15" fillId="2" borderId="13" xfId="1" applyNumberFormat="1" applyFont="1" applyFill="1" applyBorder="1" applyAlignment="1">
      <alignment horizontal="center"/>
    </xf>
    <xf numFmtId="169" fontId="15" fillId="2" borderId="27" xfId="1" applyNumberFormat="1" applyFont="1" applyFill="1" applyBorder="1" applyAlignment="1">
      <alignment horizontal="center"/>
    </xf>
    <xf numFmtId="0" fontId="10" fillId="2" borderId="1" xfId="0" applyFont="1" applyFill="1" applyBorder="1" applyAlignment="1">
      <alignment horizontal="left"/>
    </xf>
    <xf numFmtId="0" fontId="13" fillId="2" borderId="5" xfId="0" applyFont="1" applyFill="1" applyBorder="1" applyAlignment="1">
      <alignment horizontal="center"/>
    </xf>
    <xf numFmtId="0" fontId="13" fillId="2" borderId="6" xfId="0" applyFont="1" applyFill="1" applyBorder="1" applyAlignment="1">
      <alignment horizontal="center"/>
    </xf>
    <xf numFmtId="0" fontId="6" fillId="7" borderId="5" xfId="0" applyNumberFormat="1" applyFont="1" applyFill="1" applyBorder="1" applyAlignment="1" applyProtection="1">
      <alignment horizontal="center"/>
      <protection locked="0"/>
    </xf>
    <xf numFmtId="0" fontId="6" fillId="7"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center"/>
      <protection locked="0"/>
    </xf>
    <xf numFmtId="0" fontId="2" fillId="6" borderId="6" xfId="0" applyFont="1" applyFill="1" applyBorder="1" applyAlignment="1" applyProtection="1">
      <alignment horizontal="center"/>
      <protection locked="0"/>
    </xf>
    <xf numFmtId="169" fontId="12" fillId="7" borderId="11" xfId="1" applyNumberFormat="1" applyFont="1" applyFill="1" applyBorder="1" applyAlignment="1" applyProtection="1">
      <alignment horizontal="center"/>
      <protection locked="0"/>
    </xf>
    <xf numFmtId="44" fontId="6" fillId="7" borderId="5" xfId="1" applyFont="1" applyFill="1" applyBorder="1" applyAlignment="1" applyProtection="1">
      <alignment horizontal="center"/>
      <protection locked="0"/>
    </xf>
    <xf numFmtId="44" fontId="6" fillId="7" borderId="6" xfId="1" applyFont="1" applyFill="1" applyBorder="1" applyAlignment="1" applyProtection="1">
      <alignment horizontal="center"/>
      <protection locked="0"/>
    </xf>
    <xf numFmtId="0" fontId="6" fillId="7" borderId="5" xfId="0" applyFont="1" applyFill="1" applyBorder="1" applyAlignment="1" applyProtection="1">
      <alignment horizontal="center"/>
      <protection locked="0"/>
    </xf>
    <xf numFmtId="0" fontId="6" fillId="7" borderId="6" xfId="0" applyFont="1" applyFill="1" applyBorder="1" applyAlignment="1" applyProtection="1">
      <alignment horizontal="center"/>
      <protection locked="0"/>
    </xf>
    <xf numFmtId="0" fontId="6" fillId="7" borderId="5" xfId="0" applyNumberFormat="1" applyFont="1" applyFill="1" applyBorder="1" applyAlignment="1" applyProtection="1">
      <alignment horizontal="left" indent="1"/>
      <protection locked="0"/>
    </xf>
    <xf numFmtId="0" fontId="6" fillId="7" borderId="6" xfId="0" applyNumberFormat="1" applyFont="1" applyFill="1" applyBorder="1" applyAlignment="1" applyProtection="1">
      <alignment horizontal="left" indent="1"/>
      <protection locked="0"/>
    </xf>
    <xf numFmtId="44" fontId="6" fillId="6" borderId="5" xfId="1" applyFont="1" applyFill="1" applyBorder="1" applyAlignment="1" applyProtection="1">
      <alignment horizontal="center"/>
      <protection locked="0"/>
    </xf>
    <xf numFmtId="44" fontId="6" fillId="6" borderId="6" xfId="1" applyFont="1" applyFill="1" applyBorder="1" applyAlignment="1" applyProtection="1">
      <alignment horizontal="center"/>
      <protection locked="0"/>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4" xfId="0" applyFont="1" applyFill="1" applyBorder="1" applyAlignment="1">
      <alignment horizontal="center"/>
    </xf>
    <xf numFmtId="44" fontId="8" fillId="3" borderId="4" xfId="1" applyFont="1" applyFill="1" applyBorder="1" applyAlignment="1">
      <alignment horizontal="center"/>
    </xf>
    <xf numFmtId="0" fontId="8" fillId="2" borderId="4" xfId="0" applyFont="1" applyFill="1" applyBorder="1" applyAlignment="1">
      <alignment horizontal="left"/>
    </xf>
    <xf numFmtId="49" fontId="6" fillId="7" borderId="5" xfId="0" applyNumberFormat="1" applyFont="1" applyFill="1" applyBorder="1" applyAlignment="1" applyProtection="1">
      <alignment horizontal="center"/>
      <protection locked="0"/>
    </xf>
    <xf numFmtId="49" fontId="6" fillId="7" borderId="6" xfId="0" applyNumberFormat="1" applyFont="1" applyFill="1" applyBorder="1" applyAlignment="1" applyProtection="1">
      <alignment horizontal="center"/>
      <protection locked="0"/>
    </xf>
    <xf numFmtId="49" fontId="6" fillId="6" borderId="5" xfId="0" applyNumberFormat="1" applyFont="1" applyFill="1" applyBorder="1" applyAlignment="1" applyProtection="1">
      <alignment horizontal="center"/>
      <protection locked="0"/>
    </xf>
    <xf numFmtId="49" fontId="6" fillId="6" borderId="6" xfId="0" applyNumberFormat="1" applyFont="1" applyFill="1" applyBorder="1" applyAlignment="1" applyProtection="1">
      <alignment horizontal="center"/>
      <protection locked="0"/>
    </xf>
    <xf numFmtId="44" fontId="6" fillId="6" borderId="4" xfId="1" applyFont="1" applyFill="1" applyBorder="1" applyAlignment="1" applyProtection="1">
      <alignment horizontal="center"/>
      <protection locked="0"/>
    </xf>
    <xf numFmtId="0" fontId="6" fillId="2" borderId="4" xfId="0" applyFont="1" applyFill="1" applyBorder="1" applyAlignment="1">
      <alignment horizontal="left" indent="1"/>
    </xf>
    <xf numFmtId="0" fontId="6" fillId="2" borderId="4" xfId="0" applyFont="1" applyFill="1" applyBorder="1" applyAlignment="1">
      <alignment horizontal="left"/>
    </xf>
    <xf numFmtId="44" fontId="8" fillId="2" borderId="4" xfId="1" applyFont="1" applyFill="1" applyBorder="1" applyAlignment="1">
      <alignment horizontal="center"/>
    </xf>
    <xf numFmtId="44" fontId="6" fillId="2" borderId="4" xfId="1" applyFont="1" applyFill="1" applyBorder="1" applyAlignment="1">
      <alignment horizontal="center"/>
    </xf>
    <xf numFmtId="44" fontId="6" fillId="2" borderId="4" xfId="1" applyFont="1" applyFill="1" applyBorder="1" applyAlignment="1" applyProtection="1">
      <alignment horizontal="center"/>
      <protection locked="0"/>
    </xf>
    <xf numFmtId="44" fontId="8" fillId="3" borderId="4" xfId="1" applyFont="1" applyFill="1" applyBorder="1" applyAlignment="1" applyProtection="1">
      <alignment horizontal="center"/>
    </xf>
    <xf numFmtId="44" fontId="8" fillId="3" borderId="5" xfId="1" applyFont="1" applyFill="1" applyBorder="1" applyAlignment="1" applyProtection="1">
      <alignment horizontal="center"/>
    </xf>
    <xf numFmtId="44" fontId="8" fillId="3" borderId="6" xfId="1" applyFont="1" applyFill="1" applyBorder="1" applyAlignment="1" applyProtection="1">
      <alignment horizontal="center"/>
    </xf>
    <xf numFmtId="44" fontId="8" fillId="6" borderId="4" xfId="1" applyFont="1" applyFill="1" applyBorder="1" applyAlignment="1" applyProtection="1">
      <alignment horizontal="center"/>
      <protection locked="0"/>
    </xf>
    <xf numFmtId="44" fontId="6" fillId="2" borderId="4" xfId="1" applyFont="1" applyFill="1" applyBorder="1" applyAlignment="1" applyProtection="1">
      <alignment horizontal="center"/>
    </xf>
    <xf numFmtId="0" fontId="14" fillId="10" borderId="36" xfId="0" applyFont="1" applyFill="1" applyBorder="1" applyAlignment="1">
      <alignment horizontal="center"/>
    </xf>
    <xf numFmtId="0" fontId="14" fillId="10" borderId="16" xfId="0" applyFont="1" applyFill="1" applyBorder="1" applyAlignment="1">
      <alignment horizontal="center"/>
    </xf>
    <xf numFmtId="0" fontId="14" fillId="10" borderId="37" xfId="0" applyFont="1" applyFill="1" applyBorder="1" applyAlignment="1">
      <alignment horizontal="center"/>
    </xf>
    <xf numFmtId="44" fontId="14" fillId="2" borderId="0" xfId="1" applyFont="1" applyFill="1" applyBorder="1" applyAlignment="1">
      <alignment horizontal="right"/>
    </xf>
    <xf numFmtId="44" fontId="14" fillId="3" borderId="36" xfId="1" applyFont="1" applyFill="1" applyBorder="1" applyAlignment="1">
      <alignment horizontal="center"/>
    </xf>
    <xf numFmtId="44" fontId="14" fillId="3" borderId="37" xfId="1" applyFont="1" applyFill="1" applyBorder="1" applyAlignment="1">
      <alignment horizontal="center"/>
    </xf>
    <xf numFmtId="0" fontId="10" fillId="9" borderId="30" xfId="0" applyFont="1" applyFill="1" applyBorder="1" applyAlignment="1">
      <alignment horizontal="center"/>
    </xf>
    <xf numFmtId="0" fontId="10" fillId="9" borderId="13" xfId="0" applyFont="1" applyFill="1" applyBorder="1" applyAlignment="1">
      <alignment horizontal="center"/>
    </xf>
    <xf numFmtId="0" fontId="10" fillId="9" borderId="31" xfId="0" applyFont="1" applyFill="1" applyBorder="1" applyAlignment="1">
      <alignment horizontal="center"/>
    </xf>
    <xf numFmtId="0" fontId="12" fillId="10" borderId="32" xfId="0" applyFont="1" applyFill="1" applyBorder="1" applyAlignment="1">
      <alignment horizontal="left" vertical="center" wrapText="1"/>
    </xf>
    <xf numFmtId="0" fontId="12" fillId="10" borderId="0"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10" borderId="34"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35" xfId="0" applyFont="1" applyFill="1" applyBorder="1" applyAlignment="1">
      <alignment horizontal="left" vertical="center" wrapText="1"/>
    </xf>
    <xf numFmtId="0" fontId="2" fillId="10" borderId="5" xfId="0" applyFont="1" applyFill="1" applyBorder="1" applyAlignment="1" applyProtection="1">
      <alignment horizontal="left" indent="1"/>
      <protection locked="0"/>
    </xf>
    <xf numFmtId="0" fontId="2" fillId="10" borderId="6" xfId="0" applyFont="1" applyFill="1" applyBorder="1" applyAlignment="1" applyProtection="1">
      <alignment horizontal="left" indent="1"/>
      <protection locked="0"/>
    </xf>
    <xf numFmtId="0" fontId="2" fillId="10" borderId="30" xfId="0" applyFont="1" applyFill="1" applyBorder="1" applyAlignment="1">
      <alignment horizontal="left"/>
    </xf>
    <xf numFmtId="0" fontId="2" fillId="10" borderId="13" xfId="0" applyFont="1" applyFill="1" applyBorder="1" applyAlignment="1">
      <alignment horizontal="left"/>
    </xf>
    <xf numFmtId="0" fontId="2" fillId="10" borderId="39" xfId="0" applyFont="1" applyFill="1" applyBorder="1" applyAlignment="1">
      <alignment horizontal="left"/>
    </xf>
    <xf numFmtId="0" fontId="2" fillId="10" borderId="3" xfId="0" applyFont="1" applyFill="1" applyBorder="1" applyAlignment="1">
      <alignment horizontal="left"/>
    </xf>
    <xf numFmtId="0" fontId="2" fillId="10" borderId="34" xfId="0" applyFont="1" applyFill="1" applyBorder="1" applyAlignment="1">
      <alignment horizontal="left"/>
    </xf>
    <xf numFmtId="0" fontId="2" fillId="10" borderId="22" xfId="0" applyFont="1" applyFill="1" applyBorder="1" applyAlignment="1">
      <alignment horizontal="left"/>
    </xf>
    <xf numFmtId="0" fontId="14" fillId="2" borderId="4" xfId="0" applyFont="1" applyFill="1" applyBorder="1" applyAlignment="1">
      <alignment horizontal="left"/>
    </xf>
    <xf numFmtId="44" fontId="14" fillId="3" borderId="4" xfId="1" applyFont="1" applyFill="1" applyBorder="1" applyAlignment="1">
      <alignment horizontal="center"/>
    </xf>
    <xf numFmtId="44" fontId="14" fillId="3" borderId="21" xfId="1" applyFont="1" applyFill="1" applyBorder="1" applyAlignment="1">
      <alignment horizontal="center"/>
    </xf>
    <xf numFmtId="169" fontId="12" fillId="7" borderId="5" xfId="1" applyNumberFormat="1" applyFont="1" applyFill="1" applyBorder="1" applyAlignment="1">
      <alignment horizontal="center"/>
    </xf>
    <xf numFmtId="169" fontId="12" fillId="7" borderId="6" xfId="1" applyNumberFormat="1" applyFont="1" applyFill="1" applyBorder="1" applyAlignment="1">
      <alignment horizontal="center"/>
    </xf>
    <xf numFmtId="44" fontId="6" fillId="6" borderId="4" xfId="1" applyFont="1" applyFill="1" applyBorder="1" applyAlignment="1">
      <alignment horizontal="center"/>
    </xf>
    <xf numFmtId="0" fontId="2" fillId="6" borderId="5" xfId="0" applyFont="1" applyFill="1" applyBorder="1" applyAlignment="1">
      <alignment horizontal="center"/>
    </xf>
    <xf numFmtId="0" fontId="2" fillId="6" borderId="6" xfId="0" applyFont="1" applyFill="1" applyBorder="1" applyAlignment="1">
      <alignment horizontal="center"/>
    </xf>
    <xf numFmtId="44" fontId="6" fillId="7" borderId="5" xfId="1" applyFont="1" applyFill="1" applyBorder="1" applyAlignment="1">
      <alignment horizontal="center"/>
    </xf>
    <xf numFmtId="44" fontId="6" fillId="7" borderId="6" xfId="1" applyFont="1" applyFill="1" applyBorder="1" applyAlignment="1">
      <alignment horizontal="center"/>
    </xf>
    <xf numFmtId="0" fontId="6" fillId="7" borderId="5" xfId="0" applyNumberFormat="1" applyFont="1" applyFill="1" applyBorder="1" applyAlignment="1">
      <alignment horizontal="left" indent="1"/>
    </xf>
    <xf numFmtId="0" fontId="6" fillId="7" borderId="6" xfId="0" applyNumberFormat="1" applyFont="1" applyFill="1" applyBorder="1" applyAlignment="1">
      <alignment horizontal="left" indent="1"/>
    </xf>
    <xf numFmtId="0" fontId="6" fillId="7" borderId="5" xfId="0" applyNumberFormat="1" applyFont="1" applyFill="1" applyBorder="1" applyAlignment="1">
      <alignment horizontal="center"/>
    </xf>
    <xf numFmtId="0" fontId="6" fillId="7" borderId="6" xfId="0" applyNumberFormat="1" applyFont="1" applyFill="1" applyBorder="1" applyAlignment="1">
      <alignment horizontal="center"/>
    </xf>
    <xf numFmtId="169" fontId="12" fillId="7" borderId="3" xfId="1" applyNumberFormat="1" applyFont="1" applyFill="1" applyBorder="1" applyAlignment="1">
      <alignment horizontal="center"/>
    </xf>
    <xf numFmtId="169" fontId="12" fillId="7" borderId="14" xfId="1" applyNumberFormat="1" applyFont="1" applyFill="1" applyBorder="1" applyAlignment="1">
      <alignment horizontal="center"/>
    </xf>
    <xf numFmtId="169" fontId="12" fillId="7" borderId="11" xfId="1" applyNumberFormat="1" applyFont="1" applyFill="1" applyBorder="1" applyAlignment="1">
      <alignment horizontal="center"/>
    </xf>
    <xf numFmtId="169" fontId="12" fillId="7" borderId="15" xfId="1" applyNumberFormat="1" applyFont="1" applyFill="1" applyBorder="1" applyAlignment="1">
      <alignment horizontal="center"/>
    </xf>
    <xf numFmtId="169" fontId="12" fillId="7" borderId="22" xfId="1" applyNumberFormat="1" applyFont="1" applyFill="1" applyBorder="1" applyAlignment="1">
      <alignment horizontal="center"/>
    </xf>
    <xf numFmtId="169" fontId="12" fillId="7" borderId="23" xfId="1" applyNumberFormat="1" applyFont="1" applyFill="1" applyBorder="1" applyAlignment="1">
      <alignment horizontal="center"/>
    </xf>
    <xf numFmtId="49" fontId="6" fillId="11" borderId="5" xfId="0" applyNumberFormat="1" applyFont="1" applyFill="1" applyBorder="1" applyAlignment="1" applyProtection="1">
      <alignment horizontal="left" indent="1"/>
      <protection locked="0"/>
    </xf>
    <xf numFmtId="49" fontId="6" fillId="11" borderId="6" xfId="0" applyNumberFormat="1" applyFont="1" applyFill="1" applyBorder="1" applyAlignment="1" applyProtection="1">
      <alignment horizontal="left" indent="1"/>
      <protection locked="0"/>
    </xf>
    <xf numFmtId="1" fontId="6" fillId="7" borderId="5" xfId="0" applyNumberFormat="1" applyFont="1" applyFill="1" applyBorder="1" applyAlignment="1" applyProtection="1">
      <alignment horizontal="left" indent="1"/>
      <protection locked="0"/>
    </xf>
    <xf numFmtId="1" fontId="6" fillId="7" borderId="6" xfId="0" applyNumberFormat="1" applyFont="1" applyFill="1" applyBorder="1" applyAlignment="1" applyProtection="1">
      <alignment horizontal="left" indent="1"/>
      <protection locked="0"/>
    </xf>
  </cellXfs>
  <cellStyles count="3">
    <cellStyle name="Currency" xfId="1" builtinId="4"/>
    <cellStyle name="Normal" xfId="0" builtinId="0"/>
    <cellStyle name="Percent" xfId="2" builtinId="5"/>
  </cellStyles>
  <dxfs count="37">
    <dxf>
      <numFmt numFmtId="34" formatCode="_(&quot;$&quot;* #,##0.00_);_(&quot;$&quot;* \(#,##0.00\);_(&quot;$&quot;* &quot;-&quot;??_);_(@_)"/>
    </dxf>
    <dxf>
      <numFmt numFmtId="34" formatCode="_(&quot;$&quot;* #,##0.00_);_(&quot;$&quot;* \(#,##0.00\);_(&quot;$&quot;* &quot;-&quot;??_);_(@_)"/>
    </dxf>
    <dxf>
      <numFmt numFmtId="34" formatCode="_(&quot;$&quot;* #,##0.00_);_(&quot;$&quot;* \(#,##0.00\);_(&quot;$&quot;* &quot;-&quot;??_);_(@_)"/>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ont>
        <color rgb="FF9C0006"/>
      </font>
    </dxf>
    <dxf>
      <font>
        <color rgb="FF00B050"/>
      </font>
    </dxf>
    <dxf>
      <font>
        <color rgb="FF9C0006"/>
      </font>
    </dxf>
    <dxf>
      <font>
        <color rgb="FF00B050"/>
      </font>
    </dxf>
    <dxf>
      <font>
        <b/>
        <i val="0"/>
        <color rgb="FFC00000"/>
      </font>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B3:I7" totalsRowShown="0">
  <autoFilter ref="B3:I7"/>
  <tableColumns count="8">
    <tableColumn id="1" name="Company Name"/>
    <tableColumn id="2" name="Total Business Revenue" dataCellStyle="Currency"/>
    <tableColumn id="3" name="Total Business Costs" dataCellStyle="Currency"/>
    <tableColumn id="4" name="Total Assets" dataCellStyle="Currency"/>
    <tableColumn id="5" name="Total Liabilities" dataCellStyle="Currency"/>
    <tableColumn id="6" name="Total Annual Expenses" dataDxfId="2"/>
    <tableColumn id="7" name="Net Worth" dataDxfId="1"/>
    <tableColumn id="8" name="Annual Sor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Q163"/>
  <sheetViews>
    <sheetView showGridLines="0" showRowColHeaders="0" tabSelected="1" workbookViewId="0">
      <selection activeCell="C132" sqref="C132"/>
    </sheetView>
  </sheetViews>
  <sheetFormatPr defaultColWidth="8.85546875" defaultRowHeight="16.5" x14ac:dyDescent="0.3"/>
  <cols>
    <col min="1" max="1" width="3" style="1" customWidth="1"/>
    <col min="2" max="2" width="30.7109375" style="1" customWidth="1"/>
    <col min="3" max="3" width="32.28515625" style="1" customWidth="1"/>
    <col min="4" max="4" width="1.28515625" style="1" customWidth="1"/>
    <col min="5" max="5" width="28.28515625" style="1" customWidth="1"/>
    <col min="6" max="6" width="19" style="1" customWidth="1"/>
    <col min="7" max="7" width="1.28515625" style="1" customWidth="1"/>
    <col min="8" max="8" width="23.5703125" style="1" bestFit="1" customWidth="1"/>
    <col min="9" max="9" width="19.85546875" style="1" customWidth="1"/>
    <col min="10" max="10" width="1.28515625" style="1" customWidth="1"/>
    <col min="11" max="11" width="13.7109375" style="1" bestFit="1" customWidth="1"/>
    <col min="12" max="15" width="8.85546875" style="1"/>
    <col min="16" max="16" width="10.28515625" style="1" customWidth="1"/>
    <col min="17" max="17" width="8.7109375" style="1" customWidth="1"/>
    <col min="18" max="18" width="9.7109375" style="1" customWidth="1"/>
    <col min="19" max="26" width="8.7109375" style="1" customWidth="1"/>
    <col min="27" max="43" width="0" hidden="1" customWidth="1"/>
    <col min="44" max="16384" width="8.85546875" style="1"/>
  </cols>
  <sheetData>
    <row r="1" spans="2:41" x14ac:dyDescent="0.3">
      <c r="AA1" t="s">
        <v>213</v>
      </c>
    </row>
    <row r="2" spans="2:41" ht="20.25" x14ac:dyDescent="0.3">
      <c r="B2" s="18" t="s">
        <v>0</v>
      </c>
      <c r="D2" s="2"/>
      <c r="E2" s="3"/>
      <c r="F2" s="4"/>
      <c r="AA2" t="s">
        <v>214</v>
      </c>
      <c r="AC2" t="s">
        <v>215</v>
      </c>
      <c r="AF2" t="s">
        <v>216</v>
      </c>
      <c r="AH2" t="s">
        <v>217</v>
      </c>
      <c r="AK2" t="s">
        <v>57</v>
      </c>
    </row>
    <row r="3" spans="2:41" ht="9.6" customHeight="1" x14ac:dyDescent="0.3">
      <c r="B3" s="5"/>
      <c r="C3" s="5"/>
      <c r="D3" s="5"/>
      <c r="E3" s="5"/>
      <c r="F3" s="5"/>
      <c r="G3" s="5"/>
      <c r="H3" s="5"/>
      <c r="I3" s="5"/>
      <c r="J3" s="5"/>
      <c r="K3" s="5"/>
      <c r="L3" s="5"/>
      <c r="M3" s="5"/>
      <c r="N3" s="5"/>
      <c r="O3" s="5"/>
      <c r="AA3" t="s">
        <v>218</v>
      </c>
      <c r="AC3" t="s">
        <v>219</v>
      </c>
      <c r="AF3" t="s">
        <v>75</v>
      </c>
      <c r="AH3" t="s">
        <v>220</v>
      </c>
      <c r="AK3" t="s">
        <v>175</v>
      </c>
    </row>
    <row r="4" spans="2:41" ht="17.25" x14ac:dyDescent="0.3">
      <c r="B4" s="6" t="s">
        <v>2</v>
      </c>
      <c r="C4" s="123"/>
      <c r="D4" s="7"/>
      <c r="E4" s="6" t="s">
        <v>3</v>
      </c>
      <c r="F4" s="62"/>
      <c r="G4" s="7"/>
      <c r="H4" s="6" t="s">
        <v>4</v>
      </c>
      <c r="I4" s="193">
        <v>123456789</v>
      </c>
      <c r="J4" s="8"/>
      <c r="K4" s="8"/>
      <c r="L4" s="7"/>
      <c r="M4" s="7"/>
      <c r="N4" s="7"/>
      <c r="O4" s="7"/>
      <c r="AA4" t="s">
        <v>221</v>
      </c>
      <c r="AC4" t="s">
        <v>222</v>
      </c>
      <c r="AH4" t="s">
        <v>223</v>
      </c>
      <c r="AK4" t="s">
        <v>153</v>
      </c>
      <c r="AO4" t="s">
        <v>369</v>
      </c>
    </row>
    <row r="5" spans="2:41" ht="17.25" x14ac:dyDescent="0.3">
      <c r="B5" s="173" t="s">
        <v>6</v>
      </c>
      <c r="C5" s="60"/>
      <c r="D5" s="9"/>
      <c r="E5" s="173" t="s">
        <v>7</v>
      </c>
      <c r="F5" s="60"/>
      <c r="G5" s="9"/>
      <c r="H5" s="173" t="s">
        <v>8</v>
      </c>
      <c r="I5" s="122"/>
      <c r="J5" s="9"/>
      <c r="K5" s="173" t="s">
        <v>10</v>
      </c>
      <c r="L5" s="63"/>
      <c r="M5" s="9"/>
      <c r="N5" s="9"/>
      <c r="O5" s="9"/>
      <c r="AA5" t="s">
        <v>224</v>
      </c>
      <c r="AC5" t="s">
        <v>225</v>
      </c>
      <c r="AH5" t="s">
        <v>28</v>
      </c>
      <c r="AO5" t="s">
        <v>368</v>
      </c>
    </row>
    <row r="6" spans="2:41" ht="17.25" x14ac:dyDescent="0.3">
      <c r="B6" s="10"/>
      <c r="C6" s="11" t="s">
        <v>12</v>
      </c>
      <c r="D6" s="220"/>
      <c r="E6" s="221"/>
      <c r="F6" s="194" t="s">
        <v>324</v>
      </c>
      <c r="G6" s="9"/>
      <c r="H6" s="173"/>
      <c r="I6" s="9"/>
      <c r="J6" s="9"/>
      <c r="K6" s="9"/>
      <c r="L6" s="9"/>
      <c r="M6" s="9"/>
      <c r="N6" s="9"/>
      <c r="O6" s="9"/>
      <c r="AA6" t="s">
        <v>226</v>
      </c>
      <c r="AC6" t="s">
        <v>227</v>
      </c>
      <c r="AH6" t="s">
        <v>228</v>
      </c>
      <c r="AO6" t="s">
        <v>321</v>
      </c>
    </row>
    <row r="7" spans="2:41" ht="17.25" x14ac:dyDescent="0.3">
      <c r="B7" s="170" t="s">
        <v>14</v>
      </c>
      <c r="C7" s="192"/>
      <c r="D7" s="9"/>
      <c r="E7" s="173" t="s">
        <v>15</v>
      </c>
      <c r="F7" s="65"/>
      <c r="G7" s="9"/>
      <c r="H7" s="173" t="s">
        <v>16</v>
      </c>
      <c r="I7" s="65"/>
      <c r="J7" s="9"/>
      <c r="K7" s="173" t="s">
        <v>17</v>
      </c>
      <c r="L7" s="222"/>
      <c r="M7" s="223"/>
      <c r="N7" s="223"/>
      <c r="O7" s="224"/>
      <c r="AA7" t="s">
        <v>229</v>
      </c>
      <c r="AC7" t="s">
        <v>230</v>
      </c>
      <c r="AH7" t="s">
        <v>153</v>
      </c>
      <c r="AO7" t="s">
        <v>370</v>
      </c>
    </row>
    <row r="8" spans="2:41" ht="17.25" x14ac:dyDescent="0.3">
      <c r="B8" s="173" t="s">
        <v>19</v>
      </c>
      <c r="C8" s="54"/>
      <c r="D8" s="9"/>
      <c r="E8" s="173" t="s">
        <v>15</v>
      </c>
      <c r="F8" s="58"/>
      <c r="G8" s="9"/>
      <c r="H8" s="173" t="s">
        <v>16</v>
      </c>
      <c r="I8" s="58"/>
      <c r="J8" s="9"/>
      <c r="K8" s="173" t="s">
        <v>17</v>
      </c>
      <c r="L8" s="225"/>
      <c r="M8" s="226"/>
      <c r="N8" s="226"/>
      <c r="O8" s="227"/>
      <c r="AA8" t="s">
        <v>231</v>
      </c>
      <c r="AC8" t="s">
        <v>232</v>
      </c>
    </row>
    <row r="9" spans="2:41" ht="17.25" x14ac:dyDescent="0.3">
      <c r="B9" s="173" t="s">
        <v>21</v>
      </c>
      <c r="C9" s="65"/>
      <c r="D9" s="9"/>
      <c r="E9" s="173" t="s">
        <v>22</v>
      </c>
      <c r="F9" s="58"/>
      <c r="G9" s="9"/>
      <c r="H9" s="173" t="s">
        <v>23</v>
      </c>
      <c r="I9" s="222"/>
      <c r="J9" s="223"/>
      <c r="K9" s="224"/>
      <c r="L9" s="9"/>
      <c r="M9" s="9"/>
      <c r="N9" s="9"/>
      <c r="O9" s="9"/>
      <c r="AA9" t="s">
        <v>233</v>
      </c>
      <c r="AC9" t="s">
        <v>234</v>
      </c>
    </row>
    <row r="10" spans="2:41" ht="17.25" x14ac:dyDescent="0.3">
      <c r="B10" s="173" t="s">
        <v>25</v>
      </c>
      <c r="C10" s="222"/>
      <c r="D10" s="223"/>
      <c r="E10" s="223"/>
      <c r="F10" s="224"/>
      <c r="G10" s="9"/>
      <c r="H10" s="9"/>
      <c r="I10" s="9"/>
      <c r="J10" s="9"/>
      <c r="K10" s="9"/>
      <c r="L10" s="9"/>
      <c r="M10" s="9"/>
      <c r="N10" s="9"/>
      <c r="O10" s="9"/>
      <c r="AA10" t="s">
        <v>235</v>
      </c>
      <c r="AC10" t="s">
        <v>236</v>
      </c>
      <c r="AF10" t="s">
        <v>237</v>
      </c>
    </row>
    <row r="11" spans="2:41" ht="17.25" x14ac:dyDescent="0.3">
      <c r="B11" s="173" t="s">
        <v>27</v>
      </c>
      <c r="C11" s="122"/>
      <c r="D11" s="228" t="str">
        <f>IF(C11="Other","If Other, please define:","")</f>
        <v/>
      </c>
      <c r="E11" s="229"/>
      <c r="F11" s="230"/>
      <c r="G11" s="230"/>
      <c r="H11" s="230"/>
      <c r="I11" s="9"/>
      <c r="J11" s="9"/>
      <c r="K11" s="9"/>
      <c r="L11" s="9"/>
      <c r="M11" s="9"/>
      <c r="N11" s="9"/>
      <c r="O11" s="9"/>
      <c r="AA11" t="s">
        <v>238</v>
      </c>
      <c r="AC11" t="s">
        <v>239</v>
      </c>
      <c r="AF11" t="s">
        <v>240</v>
      </c>
    </row>
    <row r="12" spans="2:41" ht="17.25" x14ac:dyDescent="0.3">
      <c r="B12" s="173" t="s">
        <v>30</v>
      </c>
      <c r="C12" s="192"/>
      <c r="D12" s="9"/>
      <c r="E12" s="173" t="s">
        <v>31</v>
      </c>
      <c r="F12" s="60"/>
      <c r="G12" s="9"/>
      <c r="H12" s="173" t="s">
        <v>32</v>
      </c>
      <c r="I12" s="67"/>
      <c r="J12" s="9"/>
      <c r="K12" s="180" t="str">
        <f>IF(I15&gt;1,"Combined percentages should not exceed 100%","")</f>
        <v/>
      </c>
      <c r="L12" s="9"/>
      <c r="M12" s="9"/>
      <c r="N12" s="9"/>
      <c r="O12" s="9"/>
      <c r="AA12" t="s">
        <v>241</v>
      </c>
      <c r="AC12" t="s">
        <v>242</v>
      </c>
    </row>
    <row r="13" spans="2:41" ht="17.25" x14ac:dyDescent="0.3">
      <c r="B13" s="173" t="s">
        <v>30</v>
      </c>
      <c r="C13" s="54"/>
      <c r="D13" s="9"/>
      <c r="E13" s="173" t="s">
        <v>31</v>
      </c>
      <c r="F13" s="54"/>
      <c r="G13" s="9"/>
      <c r="H13" s="173" t="s">
        <v>32</v>
      </c>
      <c r="I13" s="59"/>
      <c r="J13" s="9"/>
      <c r="K13" s="9"/>
      <c r="L13" s="9"/>
      <c r="M13" s="9"/>
      <c r="N13" s="9"/>
      <c r="O13" s="9"/>
      <c r="AA13" t="s">
        <v>243</v>
      </c>
      <c r="AC13" t="s">
        <v>244</v>
      </c>
    </row>
    <row r="14" spans="2:41" ht="18" thickBot="1" x14ac:dyDescent="0.35">
      <c r="B14" s="173" t="s">
        <v>30</v>
      </c>
      <c r="C14" s="54"/>
      <c r="D14" s="9"/>
      <c r="E14" s="173" t="s">
        <v>31</v>
      </c>
      <c r="F14" s="126"/>
      <c r="G14" s="9"/>
      <c r="H14" s="173" t="s">
        <v>32</v>
      </c>
      <c r="I14" s="59"/>
      <c r="J14" s="9"/>
      <c r="K14" s="9"/>
      <c r="L14" s="9"/>
      <c r="M14" s="9"/>
      <c r="N14" s="9"/>
      <c r="O14" s="9"/>
      <c r="AA14" t="s">
        <v>245</v>
      </c>
      <c r="AC14" t="s">
        <v>246</v>
      </c>
    </row>
    <row r="15" spans="2:41" ht="18" thickBot="1" x14ac:dyDescent="0.35">
      <c r="B15" s="173"/>
      <c r="C15" s="9"/>
      <c r="D15" s="9"/>
      <c r="E15" s="12" t="s">
        <v>36</v>
      </c>
      <c r="F15" s="80"/>
      <c r="G15" s="9"/>
      <c r="H15" s="9"/>
      <c r="I15" s="179">
        <f>SUM(I12:I14)</f>
        <v>0</v>
      </c>
      <c r="J15" s="9"/>
      <c r="K15" s="9"/>
      <c r="L15" s="9"/>
      <c r="M15" s="9"/>
      <c r="N15" s="9"/>
      <c r="O15" s="9"/>
      <c r="AA15" t="s">
        <v>247</v>
      </c>
      <c r="AC15" t="s">
        <v>248</v>
      </c>
    </row>
    <row r="16" spans="2:41" ht="17.25" x14ac:dyDescent="0.3">
      <c r="B16" s="13" t="s">
        <v>38</v>
      </c>
      <c r="C16" s="243"/>
      <c r="D16" s="244"/>
      <c r="E16" s="244"/>
      <c r="F16" s="244"/>
      <c r="G16" s="244"/>
      <c r="H16" s="244"/>
      <c r="I16" s="245"/>
      <c r="J16" s="14"/>
      <c r="K16" s="14"/>
      <c r="L16" s="14"/>
      <c r="M16" s="14"/>
      <c r="N16" s="14"/>
      <c r="O16" s="14"/>
      <c r="AA16" t="s">
        <v>249</v>
      </c>
      <c r="AC16" t="s">
        <v>250</v>
      </c>
    </row>
    <row r="17" spans="2:29" ht="17.25" x14ac:dyDescent="0.3">
      <c r="B17" s="14"/>
      <c r="C17" s="246"/>
      <c r="D17" s="247"/>
      <c r="E17" s="247"/>
      <c r="F17" s="247"/>
      <c r="G17" s="247"/>
      <c r="H17" s="247"/>
      <c r="I17" s="248"/>
      <c r="J17" s="14"/>
      <c r="K17" s="14"/>
      <c r="L17" s="14"/>
      <c r="M17" s="14"/>
      <c r="N17" s="14"/>
      <c r="O17" s="14"/>
      <c r="AA17" t="s">
        <v>251</v>
      </c>
      <c r="AC17" t="s">
        <v>252</v>
      </c>
    </row>
    <row r="18" spans="2:29" ht="9.6" customHeight="1" x14ac:dyDescent="0.3">
      <c r="B18" s="14"/>
      <c r="C18" s="14"/>
      <c r="D18" s="14"/>
      <c r="E18" s="14"/>
      <c r="F18" s="14"/>
      <c r="G18" s="14"/>
      <c r="H18" s="14"/>
      <c r="I18" s="14"/>
      <c r="J18" s="14"/>
      <c r="K18" s="14"/>
      <c r="L18" s="14"/>
      <c r="M18" s="14"/>
      <c r="N18" s="14"/>
      <c r="O18" s="14"/>
      <c r="AA18" t="s">
        <v>253</v>
      </c>
      <c r="AC18" t="s">
        <v>254</v>
      </c>
    </row>
    <row r="19" spans="2:29" ht="20.25" x14ac:dyDescent="0.3">
      <c r="B19" s="18" t="s">
        <v>51</v>
      </c>
      <c r="C19" s="14"/>
      <c r="D19" s="14"/>
      <c r="E19" s="14"/>
      <c r="F19" s="14"/>
      <c r="G19" s="14"/>
      <c r="H19" s="14"/>
      <c r="I19" s="14"/>
      <c r="J19" s="14"/>
      <c r="K19" s="14"/>
      <c r="L19" s="14"/>
      <c r="M19" s="14"/>
      <c r="N19" s="14"/>
      <c r="O19" s="14"/>
      <c r="AA19" t="s">
        <v>255</v>
      </c>
      <c r="AC19" t="s">
        <v>256</v>
      </c>
    </row>
    <row r="20" spans="2:29" ht="9.6" customHeight="1" x14ac:dyDescent="0.3">
      <c r="B20" s="7"/>
      <c r="C20" s="7"/>
      <c r="D20" s="7"/>
      <c r="E20" s="7"/>
      <c r="F20" s="7"/>
      <c r="G20" s="7"/>
      <c r="H20" s="7"/>
      <c r="I20" s="7"/>
      <c r="J20" s="7"/>
      <c r="K20" s="7"/>
      <c r="L20" s="7"/>
      <c r="M20" s="14"/>
      <c r="N20" s="14"/>
      <c r="O20" s="14"/>
      <c r="AA20" t="s">
        <v>257</v>
      </c>
      <c r="AC20" t="s">
        <v>258</v>
      </c>
    </row>
    <row r="21" spans="2:29" ht="17.25" x14ac:dyDescent="0.3">
      <c r="B21" s="6" t="s">
        <v>52</v>
      </c>
      <c r="C21" s="61"/>
      <c r="D21" s="7"/>
      <c r="E21" s="6" t="s">
        <v>53</v>
      </c>
      <c r="F21" s="61"/>
      <c r="G21" s="7"/>
      <c r="H21" s="6" t="s">
        <v>54</v>
      </c>
      <c r="I21" s="71"/>
      <c r="J21" s="8"/>
      <c r="K21" s="8"/>
      <c r="L21" s="7"/>
      <c r="M21" s="14"/>
      <c r="N21" s="14"/>
      <c r="O21" s="234" t="s">
        <v>456</v>
      </c>
      <c r="P21" s="235"/>
      <c r="Q21" s="235"/>
      <c r="R21" s="236"/>
      <c r="AA21" t="s">
        <v>259</v>
      </c>
      <c r="AC21" t="s">
        <v>260</v>
      </c>
    </row>
    <row r="22" spans="2:29" ht="18" thickBot="1" x14ac:dyDescent="0.35">
      <c r="B22" s="15" t="s">
        <v>55</v>
      </c>
      <c r="C22" s="68"/>
      <c r="D22" s="16"/>
      <c r="E22" s="15" t="s">
        <v>7</v>
      </c>
      <c r="F22" s="68"/>
      <c r="G22" s="16"/>
      <c r="H22" s="15" t="s">
        <v>8</v>
      </c>
      <c r="I22" s="127"/>
      <c r="J22" s="16"/>
      <c r="K22" s="15" t="s">
        <v>10</v>
      </c>
      <c r="L22" s="72"/>
      <c r="M22" s="14"/>
      <c r="N22" s="14"/>
      <c r="O22" s="208" t="s">
        <v>452</v>
      </c>
      <c r="P22" s="209"/>
      <c r="Q22" s="209"/>
      <c r="R22" s="210"/>
      <c r="AA22" t="s">
        <v>261</v>
      </c>
      <c r="AC22" t="s">
        <v>262</v>
      </c>
    </row>
    <row r="23" spans="2:29" ht="17.25" x14ac:dyDescent="0.3">
      <c r="B23" s="6" t="s">
        <v>56</v>
      </c>
      <c r="C23" s="178" t="s">
        <v>57</v>
      </c>
      <c r="D23" s="7"/>
      <c r="E23" s="6" t="s">
        <v>58</v>
      </c>
      <c r="F23" s="70"/>
      <c r="G23" s="7"/>
      <c r="H23" s="6" t="s">
        <v>339</v>
      </c>
      <c r="I23" s="195">
        <v>0</v>
      </c>
      <c r="J23" s="7"/>
      <c r="K23" s="6"/>
      <c r="L23" s="17"/>
      <c r="M23" s="14"/>
      <c r="N23" s="14"/>
      <c r="O23" s="211" t="s">
        <v>453</v>
      </c>
      <c r="P23" s="212"/>
      <c r="Q23" s="212"/>
      <c r="R23" s="213"/>
      <c r="AA23" t="s">
        <v>263</v>
      </c>
      <c r="AC23" t="s">
        <v>264</v>
      </c>
    </row>
    <row r="24" spans="2:29" ht="17.25" x14ac:dyDescent="0.3">
      <c r="B24" s="173" t="s">
        <v>59</v>
      </c>
      <c r="C24" s="125"/>
      <c r="D24" s="9"/>
      <c r="E24" s="173" t="s">
        <v>58</v>
      </c>
      <c r="F24" s="165"/>
      <c r="G24" s="249" t="s">
        <v>339</v>
      </c>
      <c r="H24" s="249"/>
      <c r="I24" s="154">
        <v>0</v>
      </c>
      <c r="J24" s="20"/>
      <c r="K24" s="20"/>
      <c r="L24" s="174"/>
      <c r="M24" s="14"/>
      <c r="N24" s="14"/>
      <c r="O24" s="214" t="s">
        <v>454</v>
      </c>
      <c r="P24" s="215"/>
      <c r="Q24" s="215"/>
      <c r="R24" s="216"/>
      <c r="AA24" t="s">
        <v>265</v>
      </c>
      <c r="AC24" t="s">
        <v>266</v>
      </c>
    </row>
    <row r="25" spans="2:29" ht="17.25" x14ac:dyDescent="0.3">
      <c r="B25" s="173" t="s">
        <v>60</v>
      </c>
      <c r="C25" s="125"/>
      <c r="D25" s="9"/>
      <c r="E25" s="173" t="s">
        <v>58</v>
      </c>
      <c r="F25" s="165"/>
      <c r="G25" s="249" t="s">
        <v>339</v>
      </c>
      <c r="H25" s="249"/>
      <c r="I25" s="154">
        <v>0</v>
      </c>
      <c r="J25" s="20"/>
      <c r="K25" s="20"/>
      <c r="L25" s="9"/>
      <c r="M25" s="14"/>
      <c r="N25" s="14"/>
      <c r="O25" s="217" t="s">
        <v>455</v>
      </c>
      <c r="P25" s="218"/>
      <c r="Q25" s="218"/>
      <c r="R25" s="219"/>
      <c r="AA25" t="s">
        <v>267</v>
      </c>
      <c r="AC25" t="s">
        <v>268</v>
      </c>
    </row>
    <row r="26" spans="2:29" ht="9.6" customHeight="1" x14ac:dyDescent="0.3">
      <c r="AA26" t="s">
        <v>269</v>
      </c>
      <c r="AC26" t="s">
        <v>270</v>
      </c>
    </row>
    <row r="27" spans="2:29" ht="19.149999999999999" customHeight="1" x14ac:dyDescent="0.3">
      <c r="B27" s="18" t="s">
        <v>61</v>
      </c>
      <c r="AA27" t="s">
        <v>271</v>
      </c>
      <c r="AC27" t="s">
        <v>272</v>
      </c>
    </row>
    <row r="28" spans="2:29" ht="9.6" customHeight="1" x14ac:dyDescent="0.3">
      <c r="B28" s="5"/>
      <c r="C28" s="5"/>
      <c r="D28" s="5"/>
      <c r="E28" s="5"/>
      <c r="F28" s="5"/>
      <c r="G28" s="5"/>
      <c r="H28" s="5"/>
      <c r="AA28" t="s">
        <v>273</v>
      </c>
      <c r="AC28" t="s">
        <v>274</v>
      </c>
    </row>
    <row r="29" spans="2:29" ht="17.25" x14ac:dyDescent="0.3">
      <c r="B29" s="6" t="s">
        <v>62</v>
      </c>
      <c r="C29" s="61"/>
      <c r="D29" s="7"/>
      <c r="E29" s="6" t="s">
        <v>53</v>
      </c>
      <c r="F29" s="61"/>
      <c r="G29" s="7"/>
      <c r="H29" s="6" t="s">
        <v>63</v>
      </c>
      <c r="I29" s="222"/>
      <c r="J29" s="223"/>
      <c r="K29" s="223"/>
      <c r="L29" s="224"/>
      <c r="AA29" t="s">
        <v>275</v>
      </c>
      <c r="AC29" t="s">
        <v>276</v>
      </c>
    </row>
    <row r="30" spans="2:29" ht="17.25" x14ac:dyDescent="0.3">
      <c r="B30" s="173" t="s">
        <v>65</v>
      </c>
      <c r="C30" s="60"/>
      <c r="D30" s="9"/>
      <c r="E30" s="173" t="s">
        <v>7</v>
      </c>
      <c r="F30" s="60"/>
      <c r="G30" s="9"/>
      <c r="H30" s="173" t="s">
        <v>8</v>
      </c>
      <c r="I30" s="122"/>
      <c r="J30" s="9"/>
      <c r="K30" s="173" t="s">
        <v>10</v>
      </c>
      <c r="L30" s="63"/>
      <c r="AA30" t="s">
        <v>277</v>
      </c>
      <c r="AC30" t="s">
        <v>278</v>
      </c>
    </row>
    <row r="31" spans="2:29" ht="18" thickBot="1" x14ac:dyDescent="0.35">
      <c r="B31" s="15" t="s">
        <v>54</v>
      </c>
      <c r="C31" s="73"/>
      <c r="D31" s="16"/>
      <c r="E31" s="15" t="s">
        <v>66</v>
      </c>
      <c r="F31" s="124"/>
      <c r="G31" s="16"/>
      <c r="H31" s="15" t="s">
        <v>17</v>
      </c>
      <c r="I31" s="250"/>
      <c r="J31" s="251"/>
      <c r="K31" s="251"/>
      <c r="L31" s="252"/>
      <c r="AA31" t="s">
        <v>279</v>
      </c>
      <c r="AC31" t="s">
        <v>280</v>
      </c>
    </row>
    <row r="32" spans="2:29" ht="17.25" x14ac:dyDescent="0.3">
      <c r="B32" s="6" t="s">
        <v>62</v>
      </c>
      <c r="C32" s="55"/>
      <c r="D32" s="7"/>
      <c r="E32" s="6" t="s">
        <v>53</v>
      </c>
      <c r="F32" s="55"/>
      <c r="G32" s="7"/>
      <c r="H32" s="6" t="s">
        <v>63</v>
      </c>
      <c r="I32" s="225"/>
      <c r="J32" s="226"/>
      <c r="K32" s="226"/>
      <c r="L32" s="227"/>
      <c r="AA32" t="s">
        <v>281</v>
      </c>
      <c r="AC32" t="s">
        <v>282</v>
      </c>
    </row>
    <row r="33" spans="2:29" ht="17.25" x14ac:dyDescent="0.3">
      <c r="B33" s="173" t="s">
        <v>65</v>
      </c>
      <c r="C33" s="54"/>
      <c r="D33" s="9"/>
      <c r="E33" s="173" t="s">
        <v>7</v>
      </c>
      <c r="F33" s="54"/>
      <c r="G33" s="9"/>
      <c r="H33" s="173" t="s">
        <v>8</v>
      </c>
      <c r="I33" s="125"/>
      <c r="J33" s="9"/>
      <c r="K33" s="173" t="s">
        <v>10</v>
      </c>
      <c r="L33" s="57"/>
      <c r="AA33" t="s">
        <v>283</v>
      </c>
      <c r="AC33" t="s">
        <v>284</v>
      </c>
    </row>
    <row r="34" spans="2:29" ht="18" thickBot="1" x14ac:dyDescent="0.35">
      <c r="B34" s="15" t="s">
        <v>54</v>
      </c>
      <c r="C34" s="124"/>
      <c r="D34" s="16"/>
      <c r="E34" s="15" t="s">
        <v>66</v>
      </c>
      <c r="F34" s="124"/>
      <c r="G34" s="16"/>
      <c r="H34" s="15" t="s">
        <v>17</v>
      </c>
      <c r="I34" s="231"/>
      <c r="J34" s="232"/>
      <c r="K34" s="232"/>
      <c r="L34" s="233"/>
      <c r="AA34" t="s">
        <v>285</v>
      </c>
      <c r="AC34" t="s">
        <v>286</v>
      </c>
    </row>
    <row r="35" spans="2:29" ht="17.25" x14ac:dyDescent="0.3">
      <c r="B35" s="6" t="s">
        <v>62</v>
      </c>
      <c r="C35" s="55"/>
      <c r="D35" s="7"/>
      <c r="E35" s="6" t="s">
        <v>53</v>
      </c>
      <c r="F35" s="55"/>
      <c r="G35" s="7"/>
      <c r="H35" s="6" t="s">
        <v>63</v>
      </c>
      <c r="I35" s="225"/>
      <c r="J35" s="226"/>
      <c r="K35" s="226"/>
      <c r="L35" s="227"/>
      <c r="AA35" t="s">
        <v>287</v>
      </c>
      <c r="AC35" t="s">
        <v>288</v>
      </c>
    </row>
    <row r="36" spans="2:29" ht="17.25" x14ac:dyDescent="0.3">
      <c r="B36" s="173" t="s">
        <v>65</v>
      </c>
      <c r="C36" s="54"/>
      <c r="D36" s="9"/>
      <c r="E36" s="173" t="s">
        <v>7</v>
      </c>
      <c r="F36" s="54"/>
      <c r="G36" s="9"/>
      <c r="H36" s="173" t="s">
        <v>8</v>
      </c>
      <c r="I36" s="125"/>
      <c r="J36" s="9"/>
      <c r="K36" s="173" t="s">
        <v>10</v>
      </c>
      <c r="L36" s="57"/>
      <c r="AA36" t="s">
        <v>289</v>
      </c>
      <c r="AC36" t="s">
        <v>290</v>
      </c>
    </row>
    <row r="37" spans="2:29" ht="17.25" x14ac:dyDescent="0.3">
      <c r="B37" s="173" t="s">
        <v>54</v>
      </c>
      <c r="C37" s="58"/>
      <c r="D37" s="9"/>
      <c r="E37" s="173" t="s">
        <v>66</v>
      </c>
      <c r="F37" s="58"/>
      <c r="G37" s="9"/>
      <c r="H37" s="173" t="s">
        <v>17</v>
      </c>
      <c r="I37" s="225"/>
      <c r="J37" s="226"/>
      <c r="K37" s="226"/>
      <c r="L37" s="227"/>
      <c r="AA37" t="s">
        <v>291</v>
      </c>
      <c r="AC37" t="s">
        <v>292</v>
      </c>
    </row>
    <row r="38" spans="2:29" ht="9.6" customHeight="1" x14ac:dyDescent="0.3">
      <c r="AA38" t="s">
        <v>293</v>
      </c>
      <c r="AC38" t="s">
        <v>294</v>
      </c>
    </row>
    <row r="39" spans="2:29" ht="20.25" x14ac:dyDescent="0.3">
      <c r="B39" s="18" t="s">
        <v>67</v>
      </c>
      <c r="AA39" t="s">
        <v>295</v>
      </c>
      <c r="AC39" t="s">
        <v>296</v>
      </c>
    </row>
    <row r="40" spans="2:29" ht="9.6" customHeight="1" x14ac:dyDescent="0.3">
      <c r="B40" s="5"/>
      <c r="C40" s="5"/>
      <c r="D40" s="5"/>
      <c r="E40" s="5"/>
      <c r="F40" s="5"/>
      <c r="G40" s="5"/>
      <c r="H40" s="5"/>
      <c r="I40" s="5"/>
      <c r="J40" s="5"/>
      <c r="K40" s="5"/>
      <c r="L40" s="5"/>
      <c r="AA40" t="s">
        <v>297</v>
      </c>
      <c r="AC40" t="s">
        <v>298</v>
      </c>
    </row>
    <row r="41" spans="2:29" ht="17.25" x14ac:dyDescent="0.3">
      <c r="B41" s="6" t="s">
        <v>68</v>
      </c>
      <c r="C41" s="196"/>
      <c r="D41" s="7"/>
      <c r="E41" s="6" t="s">
        <v>69</v>
      </c>
      <c r="F41" s="62"/>
      <c r="G41" s="7"/>
      <c r="H41" s="6" t="s">
        <v>70</v>
      </c>
      <c r="I41" s="75"/>
      <c r="J41" s="31"/>
      <c r="K41" s="32"/>
      <c r="L41" s="32"/>
      <c r="AA41" t="s">
        <v>299</v>
      </c>
      <c r="AC41" t="s">
        <v>300</v>
      </c>
    </row>
    <row r="42" spans="2:29" ht="17.25" x14ac:dyDescent="0.3">
      <c r="B42" s="173" t="s">
        <v>71</v>
      </c>
      <c r="C42" s="60"/>
      <c r="D42" s="9"/>
      <c r="E42" s="173" t="s">
        <v>7</v>
      </c>
      <c r="F42" s="60"/>
      <c r="G42" s="9"/>
      <c r="H42" s="173" t="s">
        <v>8</v>
      </c>
      <c r="I42" s="122"/>
      <c r="J42" s="9"/>
      <c r="K42" s="173" t="s">
        <v>10</v>
      </c>
      <c r="L42" s="63"/>
      <c r="AA42" t="s">
        <v>301</v>
      </c>
      <c r="AC42" t="s">
        <v>302</v>
      </c>
    </row>
    <row r="43" spans="2:29" ht="17.25" x14ac:dyDescent="0.3">
      <c r="B43" s="6" t="s">
        <v>72</v>
      </c>
      <c r="C43" s="196"/>
      <c r="D43" s="7"/>
      <c r="E43" s="6" t="s">
        <v>73</v>
      </c>
      <c r="F43" s="196"/>
      <c r="G43" s="7"/>
      <c r="H43" s="79" t="s">
        <v>74</v>
      </c>
      <c r="I43" s="177"/>
      <c r="J43" s="237" t="s">
        <v>324</v>
      </c>
      <c r="K43" s="238"/>
      <c r="L43" s="20"/>
      <c r="AA43" t="s">
        <v>303</v>
      </c>
      <c r="AC43" t="s">
        <v>304</v>
      </c>
    </row>
    <row r="44" spans="2:29" ht="17.25" x14ac:dyDescent="0.3">
      <c r="B44" s="173" t="s">
        <v>76</v>
      </c>
      <c r="C44" s="60"/>
      <c r="D44" s="9"/>
      <c r="E44" s="173" t="s">
        <v>7</v>
      </c>
      <c r="F44" s="60"/>
      <c r="G44" s="9"/>
      <c r="H44" s="173" t="s">
        <v>8</v>
      </c>
      <c r="I44" s="122"/>
      <c r="J44" s="9"/>
      <c r="K44" s="173" t="s">
        <v>10</v>
      </c>
      <c r="L44" s="63"/>
      <c r="AA44" t="s">
        <v>305</v>
      </c>
      <c r="AC44" t="s">
        <v>306</v>
      </c>
    </row>
    <row r="45" spans="2:29" ht="18" thickBot="1" x14ac:dyDescent="0.35">
      <c r="B45" s="15" t="s">
        <v>77</v>
      </c>
      <c r="C45" s="73"/>
      <c r="D45" s="16"/>
      <c r="E45" s="15" t="s">
        <v>78</v>
      </c>
      <c r="F45" s="73"/>
      <c r="G45" s="16"/>
      <c r="H45" s="15" t="s">
        <v>79</v>
      </c>
      <c r="I45" s="77"/>
      <c r="J45" s="21"/>
      <c r="K45" s="22" t="s">
        <v>8</v>
      </c>
      <c r="L45" s="197"/>
      <c r="AA45" t="s">
        <v>307</v>
      </c>
      <c r="AC45" t="s">
        <v>308</v>
      </c>
    </row>
    <row r="46" spans="2:29" ht="18" thickBot="1" x14ac:dyDescent="0.35">
      <c r="B46" s="23" t="s">
        <v>80</v>
      </c>
      <c r="C46" s="24"/>
      <c r="D46" s="239" t="s">
        <v>81</v>
      </c>
      <c r="E46" s="240"/>
      <c r="F46" s="198"/>
      <c r="G46" s="24"/>
      <c r="H46" s="24"/>
      <c r="I46" s="24"/>
      <c r="J46" s="24"/>
      <c r="K46" s="24"/>
      <c r="L46" s="24"/>
      <c r="AA46" t="s">
        <v>9</v>
      </c>
      <c r="AC46" t="s">
        <v>82</v>
      </c>
    </row>
    <row r="47" spans="2:29" ht="17.25" x14ac:dyDescent="0.3">
      <c r="B47" s="6" t="s">
        <v>68</v>
      </c>
      <c r="C47" s="205"/>
      <c r="D47" s="7"/>
      <c r="E47" s="6" t="s">
        <v>69</v>
      </c>
      <c r="F47" s="56"/>
      <c r="G47" s="7"/>
      <c r="H47" s="6" t="s">
        <v>70</v>
      </c>
      <c r="I47" s="78"/>
      <c r="J47" s="19"/>
      <c r="K47" s="20"/>
      <c r="L47" s="20"/>
      <c r="AA47" t="s">
        <v>309</v>
      </c>
      <c r="AC47" t="s">
        <v>310</v>
      </c>
    </row>
    <row r="48" spans="2:29" ht="17.25" x14ac:dyDescent="0.3">
      <c r="B48" s="173" t="s">
        <v>71</v>
      </c>
      <c r="C48" s="54"/>
      <c r="D48" s="9"/>
      <c r="E48" s="173" t="s">
        <v>7</v>
      </c>
      <c r="F48" s="54"/>
      <c r="G48" s="9"/>
      <c r="H48" s="173" t="s">
        <v>8</v>
      </c>
      <c r="I48" s="125"/>
      <c r="J48" s="9"/>
      <c r="K48" s="173" t="s">
        <v>10</v>
      </c>
      <c r="L48" s="63"/>
      <c r="AA48" t="s">
        <v>311</v>
      </c>
      <c r="AC48" t="s">
        <v>312</v>
      </c>
    </row>
    <row r="49" spans="2:29" ht="17.25" x14ac:dyDescent="0.3">
      <c r="B49" s="6" t="s">
        <v>72</v>
      </c>
      <c r="C49" s="55"/>
      <c r="D49" s="7"/>
      <c r="E49" s="6" t="s">
        <v>73</v>
      </c>
      <c r="F49" s="55"/>
      <c r="G49" s="7"/>
      <c r="H49" s="79" t="s">
        <v>74</v>
      </c>
      <c r="I49" s="76"/>
      <c r="J49" s="241"/>
      <c r="K49" s="242"/>
      <c r="L49" s="20"/>
      <c r="AA49" t="s">
        <v>313</v>
      </c>
      <c r="AC49" t="s">
        <v>314</v>
      </c>
    </row>
    <row r="50" spans="2:29" ht="17.25" x14ac:dyDescent="0.3">
      <c r="B50" s="173" t="s">
        <v>76</v>
      </c>
      <c r="C50" s="54"/>
      <c r="D50" s="9"/>
      <c r="E50" s="173" t="s">
        <v>7</v>
      </c>
      <c r="F50" s="54"/>
      <c r="G50" s="9"/>
      <c r="H50" s="173" t="s">
        <v>8</v>
      </c>
      <c r="I50" s="125"/>
      <c r="J50" s="9"/>
      <c r="K50" s="173" t="s">
        <v>10</v>
      </c>
      <c r="L50" s="63"/>
      <c r="AA50" t="s">
        <v>315</v>
      </c>
      <c r="AC50" t="s">
        <v>316</v>
      </c>
    </row>
    <row r="51" spans="2:29" ht="18" thickBot="1" x14ac:dyDescent="0.35">
      <c r="B51" s="15" t="s">
        <v>77</v>
      </c>
      <c r="C51" s="124"/>
      <c r="D51" s="16"/>
      <c r="E51" s="15" t="s">
        <v>78</v>
      </c>
      <c r="F51" s="124"/>
      <c r="G51" s="16"/>
      <c r="H51" s="15" t="s">
        <v>79</v>
      </c>
      <c r="I51" s="77"/>
      <c r="J51" s="21"/>
      <c r="K51" s="22" t="s">
        <v>8</v>
      </c>
      <c r="L51" s="131"/>
      <c r="AA51" t="s">
        <v>317</v>
      </c>
      <c r="AC51" t="s">
        <v>318</v>
      </c>
    </row>
    <row r="52" spans="2:29" ht="9.6" customHeight="1" x14ac:dyDescent="0.3">
      <c r="AA52" t="s">
        <v>319</v>
      </c>
      <c r="AC52" t="s">
        <v>320</v>
      </c>
    </row>
    <row r="53" spans="2:29" ht="20.25" x14ac:dyDescent="0.3">
      <c r="B53" s="88" t="s">
        <v>83</v>
      </c>
    </row>
    <row r="54" spans="2:29" ht="9.6" customHeight="1" thickBot="1" x14ac:dyDescent="0.35"/>
    <row r="55" spans="2:29" ht="18" thickBot="1" x14ac:dyDescent="0.35">
      <c r="B55" s="46" t="s">
        <v>84</v>
      </c>
      <c r="C55" s="47" t="s">
        <v>85</v>
      </c>
      <c r="D55" s="261" t="s">
        <v>86</v>
      </c>
      <c r="E55" s="262"/>
      <c r="F55" s="263" t="s">
        <v>87</v>
      </c>
      <c r="G55" s="264"/>
      <c r="H55" s="265"/>
      <c r="I55" s="266" t="s">
        <v>85</v>
      </c>
      <c r="J55" s="262"/>
      <c r="K55" s="266" t="s">
        <v>86</v>
      </c>
      <c r="L55" s="262"/>
      <c r="N55" s="321" t="s">
        <v>449</v>
      </c>
      <c r="O55" s="322"/>
      <c r="P55" s="323"/>
    </row>
    <row r="56" spans="2:29" ht="17.25" x14ac:dyDescent="0.3">
      <c r="B56" s="33" t="s">
        <v>88</v>
      </c>
      <c r="C56" s="199">
        <v>0</v>
      </c>
      <c r="D56" s="253">
        <v>0</v>
      </c>
      <c r="E56" s="254"/>
      <c r="F56" s="255" t="s">
        <v>92</v>
      </c>
      <c r="G56" s="256"/>
      <c r="H56" s="257"/>
      <c r="I56" s="258">
        <v>0</v>
      </c>
      <c r="J56" s="254"/>
      <c r="K56" s="258">
        <v>0</v>
      </c>
      <c r="L56" s="254"/>
      <c r="N56" s="338" t="s">
        <v>91</v>
      </c>
      <c r="O56" s="339"/>
      <c r="P56" s="184" t="str">
        <f>IFERROR(IF(SUM(C59,D59)=VLOOKUP($C$4,Table1[],2,FALSE),"GOOD","CHECK"),"")</f>
        <v/>
      </c>
    </row>
    <row r="57" spans="2:29" ht="17.25" x14ac:dyDescent="0.3">
      <c r="B57" s="33" t="s">
        <v>89</v>
      </c>
      <c r="C57" s="199">
        <v>0</v>
      </c>
      <c r="D57" s="253">
        <v>0</v>
      </c>
      <c r="E57" s="254"/>
      <c r="F57" s="255" t="s">
        <v>93</v>
      </c>
      <c r="G57" s="256"/>
      <c r="H57" s="257"/>
      <c r="I57" s="258">
        <v>0</v>
      </c>
      <c r="J57" s="254"/>
      <c r="K57" s="258">
        <v>0</v>
      </c>
      <c r="L57" s="254"/>
      <c r="N57" s="340" t="s">
        <v>97</v>
      </c>
      <c r="O57" s="341"/>
      <c r="P57" s="185" t="str">
        <f>IFERROR(IF(SUM(I65,K65)=VLOOKUP($C$4,Table1[],3,FALSE),"GOOD","CHECK"),"")</f>
        <v/>
      </c>
    </row>
    <row r="58" spans="2:29" ht="18" thickBot="1" x14ac:dyDescent="0.35">
      <c r="B58" s="34" t="s">
        <v>90</v>
      </c>
      <c r="C58" s="200">
        <v>0</v>
      </c>
      <c r="D58" s="259">
        <v>0</v>
      </c>
      <c r="E58" s="260"/>
      <c r="F58" s="255" t="s">
        <v>94</v>
      </c>
      <c r="G58" s="256"/>
      <c r="H58" s="257"/>
      <c r="I58" s="258">
        <v>0</v>
      </c>
      <c r="J58" s="254"/>
      <c r="K58" s="258">
        <v>0</v>
      </c>
      <c r="L58" s="254"/>
      <c r="N58" s="340" t="s">
        <v>104</v>
      </c>
      <c r="O58" s="341"/>
      <c r="P58" s="185" t="str">
        <f>IFERROR(IF(C71=VLOOKUP($C$4,Table1[],4,FALSE),"GOOD","CHECK"),"")</f>
        <v/>
      </c>
    </row>
    <row r="59" spans="2:29" ht="18" thickBot="1" x14ac:dyDescent="0.35">
      <c r="B59" s="52" t="s">
        <v>91</v>
      </c>
      <c r="C59" s="156">
        <f>SUM(C56:C58)</f>
        <v>0</v>
      </c>
      <c r="D59" s="267">
        <f>SUM(D56:E58)</f>
        <v>0</v>
      </c>
      <c r="E59" s="268"/>
      <c r="F59" s="255" t="s">
        <v>95</v>
      </c>
      <c r="G59" s="256"/>
      <c r="H59" s="257"/>
      <c r="I59" s="258">
        <v>0</v>
      </c>
      <c r="J59" s="254"/>
      <c r="K59" s="258">
        <v>0</v>
      </c>
      <c r="L59" s="254"/>
      <c r="N59" s="342" t="s">
        <v>109</v>
      </c>
      <c r="O59" s="343"/>
      <c r="P59" s="183" t="str">
        <f>IFERROR(IF(I71=VLOOKUP($C$4,Table1[],5,FALSE),"GOOD","CHECK"),"")</f>
        <v/>
      </c>
    </row>
    <row r="60" spans="2:29" ht="17.25" x14ac:dyDescent="0.3">
      <c r="B60" s="40"/>
      <c r="C60" s="40"/>
      <c r="D60" s="41"/>
      <c r="E60" s="39"/>
      <c r="F60" s="255" t="s">
        <v>356</v>
      </c>
      <c r="G60" s="256"/>
      <c r="H60" s="257"/>
      <c r="I60" s="258">
        <v>0</v>
      </c>
      <c r="J60" s="254"/>
      <c r="K60" s="258">
        <v>0</v>
      </c>
      <c r="L60" s="254"/>
    </row>
    <row r="61" spans="2:29" ht="17.25" x14ac:dyDescent="0.3">
      <c r="B61" s="40"/>
      <c r="C61" s="40"/>
      <c r="D61" s="41"/>
      <c r="E61" s="39"/>
      <c r="F61" s="255" t="s">
        <v>357</v>
      </c>
      <c r="G61" s="256"/>
      <c r="H61" s="257"/>
      <c r="I61" s="258">
        <v>0</v>
      </c>
      <c r="J61" s="254"/>
      <c r="K61" s="258">
        <v>0</v>
      </c>
      <c r="L61" s="254"/>
    </row>
    <row r="62" spans="2:29" ht="17.25" x14ac:dyDescent="0.3">
      <c r="B62" s="40"/>
      <c r="C62" s="40"/>
      <c r="D62" s="41"/>
      <c r="E62" s="39"/>
      <c r="F62" s="255" t="s">
        <v>131</v>
      </c>
      <c r="G62" s="256"/>
      <c r="H62" s="257"/>
      <c r="I62" s="258">
        <v>0</v>
      </c>
      <c r="J62" s="254"/>
      <c r="K62" s="258">
        <v>0</v>
      </c>
      <c r="L62" s="254"/>
    </row>
    <row r="63" spans="2:29" ht="17.25" x14ac:dyDescent="0.3">
      <c r="B63" s="40"/>
      <c r="C63" s="40"/>
      <c r="D63" s="41"/>
      <c r="E63" s="39"/>
      <c r="F63" s="255" t="s">
        <v>130</v>
      </c>
      <c r="G63" s="256"/>
      <c r="H63" s="257"/>
      <c r="I63" s="258">
        <v>0</v>
      </c>
      <c r="J63" s="254"/>
      <c r="K63" s="258">
        <v>0</v>
      </c>
      <c r="L63" s="254"/>
    </row>
    <row r="64" spans="2:29" ht="18" thickBot="1" x14ac:dyDescent="0.35">
      <c r="B64" s="40"/>
      <c r="C64" s="40"/>
      <c r="D64" s="41"/>
      <c r="E64" s="39"/>
      <c r="F64" s="277" t="s">
        <v>96</v>
      </c>
      <c r="G64" s="278"/>
      <c r="H64" s="279"/>
      <c r="I64" s="280">
        <v>0</v>
      </c>
      <c r="J64" s="281"/>
      <c r="K64" s="280">
        <v>0</v>
      </c>
      <c r="L64" s="281"/>
    </row>
    <row r="65" spans="2:12" ht="18" thickBot="1" x14ac:dyDescent="0.35">
      <c r="B65" s="45"/>
      <c r="C65" s="45"/>
      <c r="D65" s="45"/>
      <c r="E65" s="43"/>
      <c r="F65" s="269" t="s">
        <v>97</v>
      </c>
      <c r="G65" s="270"/>
      <c r="H65" s="271"/>
      <c r="I65" s="272">
        <f>SUM(I56:J64)</f>
        <v>0</v>
      </c>
      <c r="J65" s="273"/>
      <c r="K65" s="272">
        <f>SUM(K56:L64)</f>
        <v>0</v>
      </c>
      <c r="L65" s="273"/>
    </row>
    <row r="66" spans="2:12" ht="17.25" x14ac:dyDescent="0.3">
      <c r="B66" s="46" t="s">
        <v>179</v>
      </c>
      <c r="C66" s="274" t="s">
        <v>99</v>
      </c>
      <c r="D66" s="275"/>
      <c r="E66" s="48"/>
      <c r="F66" s="49" t="s">
        <v>100</v>
      </c>
      <c r="G66" s="50"/>
      <c r="H66" s="46"/>
      <c r="I66" s="274" t="s">
        <v>99</v>
      </c>
      <c r="J66" s="276"/>
      <c r="K66" s="44"/>
      <c r="L66" s="39"/>
    </row>
    <row r="67" spans="2:12" ht="17.25" x14ac:dyDescent="0.3">
      <c r="B67" s="33" t="s">
        <v>101</v>
      </c>
      <c r="C67" s="258">
        <v>0</v>
      </c>
      <c r="D67" s="253"/>
      <c r="E67" s="39"/>
      <c r="F67" s="36" t="s">
        <v>105</v>
      </c>
      <c r="G67" s="9"/>
      <c r="H67" s="33"/>
      <c r="I67" s="258">
        <v>0</v>
      </c>
      <c r="J67" s="254"/>
      <c r="K67" s="44"/>
      <c r="L67" s="39"/>
    </row>
    <row r="68" spans="2:12" ht="17.25" x14ac:dyDescent="0.3">
      <c r="B68" s="33" t="s">
        <v>132</v>
      </c>
      <c r="C68" s="258">
        <v>0</v>
      </c>
      <c r="D68" s="253"/>
      <c r="E68" s="39"/>
      <c r="F68" s="36" t="s">
        <v>106</v>
      </c>
      <c r="G68" s="9"/>
      <c r="H68" s="33"/>
      <c r="I68" s="258">
        <v>0</v>
      </c>
      <c r="J68" s="254"/>
      <c r="K68" s="44"/>
      <c r="L68" s="39"/>
    </row>
    <row r="69" spans="2:12" ht="17.25" x14ac:dyDescent="0.3">
      <c r="B69" s="33" t="s">
        <v>102</v>
      </c>
      <c r="C69" s="258">
        <v>0</v>
      </c>
      <c r="D69" s="253"/>
      <c r="E69" s="39"/>
      <c r="F69" s="36" t="s">
        <v>107</v>
      </c>
      <c r="G69" s="9"/>
      <c r="H69" s="33"/>
      <c r="I69" s="258">
        <v>0</v>
      </c>
      <c r="J69" s="254"/>
      <c r="K69" s="44"/>
      <c r="L69" s="39"/>
    </row>
    <row r="70" spans="2:12" ht="18" thickBot="1" x14ac:dyDescent="0.35">
      <c r="B70" s="35" t="s">
        <v>103</v>
      </c>
      <c r="C70" s="280">
        <v>0</v>
      </c>
      <c r="D70" s="292"/>
      <c r="E70" s="39"/>
      <c r="F70" s="37" t="s">
        <v>108</v>
      </c>
      <c r="G70" s="16"/>
      <c r="H70" s="35"/>
      <c r="I70" s="280">
        <v>0</v>
      </c>
      <c r="J70" s="281"/>
      <c r="K70" s="44"/>
      <c r="L70" s="39"/>
    </row>
    <row r="71" spans="2:12" ht="17.25" x14ac:dyDescent="0.3">
      <c r="B71" s="46" t="s">
        <v>104</v>
      </c>
      <c r="C71" s="282">
        <f>SUM(C67:D70)</f>
        <v>0</v>
      </c>
      <c r="D71" s="283"/>
      <c r="E71" s="53"/>
      <c r="F71" s="49" t="s">
        <v>109</v>
      </c>
      <c r="G71" s="50"/>
      <c r="H71" s="46"/>
      <c r="I71" s="282">
        <f>SUM(I67:J70)</f>
        <v>0</v>
      </c>
      <c r="J71" s="284"/>
      <c r="K71" s="51"/>
      <c r="L71" s="42"/>
    </row>
    <row r="72" spans="2:12" ht="9.6" customHeight="1" x14ac:dyDescent="0.3"/>
    <row r="73" spans="2:12" ht="20.25" x14ac:dyDescent="0.3">
      <c r="B73" s="88" t="s">
        <v>129</v>
      </c>
    </row>
    <row r="74" spans="2:12" ht="9.6" customHeight="1" x14ac:dyDescent="0.3"/>
    <row r="75" spans="2:12" x14ac:dyDescent="0.3">
      <c r="B75" s="285" t="s">
        <v>110</v>
      </c>
      <c r="C75" s="285"/>
      <c r="D75" s="285"/>
      <c r="E75" s="285"/>
    </row>
    <row r="76" spans="2:12" ht="17.25" x14ac:dyDescent="0.3">
      <c r="B76" s="81" t="s">
        <v>111</v>
      </c>
      <c r="C76" s="81" t="s">
        <v>112</v>
      </c>
      <c r="D76" s="286" t="s">
        <v>113</v>
      </c>
      <c r="E76" s="287"/>
      <c r="F76" s="82" t="s">
        <v>114</v>
      </c>
    </row>
    <row r="77" spans="2:12" x14ac:dyDescent="0.3">
      <c r="B77" s="201"/>
      <c r="C77" s="202"/>
      <c r="D77" s="288"/>
      <c r="E77" s="289"/>
      <c r="F77" s="83">
        <v>0</v>
      </c>
    </row>
    <row r="78" spans="2:12" x14ac:dyDescent="0.3">
      <c r="B78" s="132"/>
      <c r="C78" s="163"/>
      <c r="D78" s="290"/>
      <c r="E78" s="291"/>
      <c r="F78" s="134">
        <v>0</v>
      </c>
    </row>
    <row r="79" spans="2:12" x14ac:dyDescent="0.3">
      <c r="B79" s="132"/>
      <c r="C79" s="163"/>
      <c r="D79" s="290"/>
      <c r="E79" s="291"/>
      <c r="F79" s="134">
        <v>0</v>
      </c>
    </row>
    <row r="80" spans="2:12" ht="9.6" customHeight="1" x14ac:dyDescent="0.3"/>
    <row r="81" spans="2:11" x14ac:dyDescent="0.3">
      <c r="B81" s="285" t="s">
        <v>115</v>
      </c>
      <c r="C81" s="285"/>
      <c r="D81" s="285"/>
      <c r="E81" s="285"/>
    </row>
    <row r="82" spans="2:11" ht="17.25" x14ac:dyDescent="0.3">
      <c r="B82" s="81" t="s">
        <v>116</v>
      </c>
      <c r="C82" s="286" t="s">
        <v>117</v>
      </c>
      <c r="D82" s="287"/>
      <c r="E82" s="81" t="s">
        <v>99</v>
      </c>
    </row>
    <row r="83" spans="2:11" x14ac:dyDescent="0.3">
      <c r="B83" s="84"/>
      <c r="C83" s="297"/>
      <c r="D83" s="298"/>
      <c r="E83" s="85">
        <v>0</v>
      </c>
    </row>
    <row r="84" spans="2:11" x14ac:dyDescent="0.3">
      <c r="B84" s="135"/>
      <c r="C84" s="225"/>
      <c r="D84" s="227"/>
      <c r="E84" s="134">
        <v>0</v>
      </c>
    </row>
    <row r="85" spans="2:11" x14ac:dyDescent="0.3">
      <c r="B85" s="135"/>
      <c r="C85" s="225"/>
      <c r="D85" s="227"/>
      <c r="E85" s="134">
        <v>0</v>
      </c>
    </row>
    <row r="86" spans="2:11" x14ac:dyDescent="0.3">
      <c r="B86" s="135"/>
      <c r="C86" s="225"/>
      <c r="D86" s="227"/>
      <c r="E86" s="134">
        <v>0</v>
      </c>
    </row>
    <row r="87" spans="2:11" ht="9.6" customHeight="1" x14ac:dyDescent="0.3"/>
    <row r="88" spans="2:11" x14ac:dyDescent="0.3">
      <c r="B88" s="285" t="s">
        <v>118</v>
      </c>
      <c r="C88" s="285"/>
      <c r="D88" s="285"/>
      <c r="E88" s="285"/>
    </row>
    <row r="89" spans="2:11" ht="17.25" x14ac:dyDescent="0.3">
      <c r="B89" s="81" t="s">
        <v>119</v>
      </c>
      <c r="C89" s="81" t="s">
        <v>120</v>
      </c>
      <c r="D89" s="286" t="s">
        <v>121</v>
      </c>
      <c r="E89" s="287"/>
      <c r="F89" s="81" t="s">
        <v>114</v>
      </c>
      <c r="G89" s="286" t="s">
        <v>122</v>
      </c>
      <c r="H89" s="287"/>
      <c r="I89" s="81" t="s">
        <v>123</v>
      </c>
      <c r="J89" s="286" t="s">
        <v>124</v>
      </c>
      <c r="K89" s="287"/>
    </row>
    <row r="90" spans="2:11" x14ac:dyDescent="0.3">
      <c r="B90" s="192"/>
      <c r="C90" s="60"/>
      <c r="D90" s="293">
        <v>0</v>
      </c>
      <c r="E90" s="294"/>
      <c r="F90" s="85">
        <v>0</v>
      </c>
      <c r="G90" s="295"/>
      <c r="H90" s="296"/>
      <c r="I90" s="85">
        <v>0</v>
      </c>
      <c r="J90" s="293">
        <v>0</v>
      </c>
      <c r="K90" s="294"/>
    </row>
    <row r="91" spans="2:11" x14ac:dyDescent="0.3">
      <c r="B91" s="54"/>
      <c r="C91" s="54"/>
      <c r="D91" s="299">
        <v>0</v>
      </c>
      <c r="E91" s="300"/>
      <c r="F91" s="134">
        <v>0</v>
      </c>
      <c r="G91" s="290"/>
      <c r="H91" s="291"/>
      <c r="I91" s="134">
        <v>0</v>
      </c>
      <c r="J91" s="299">
        <v>0</v>
      </c>
      <c r="K91" s="300"/>
    </row>
    <row r="92" spans="2:11" x14ac:dyDescent="0.3">
      <c r="B92" s="54"/>
      <c r="C92" s="54"/>
      <c r="D92" s="299">
        <v>0</v>
      </c>
      <c r="E92" s="300"/>
      <c r="F92" s="134">
        <v>0</v>
      </c>
      <c r="G92" s="290"/>
      <c r="H92" s="291"/>
      <c r="I92" s="134">
        <v>0</v>
      </c>
      <c r="J92" s="299">
        <v>0</v>
      </c>
      <c r="K92" s="300"/>
    </row>
    <row r="93" spans="2:11" x14ac:dyDescent="0.3">
      <c r="B93" s="54"/>
      <c r="C93" s="54"/>
      <c r="D93" s="299">
        <v>0</v>
      </c>
      <c r="E93" s="300"/>
      <c r="F93" s="134">
        <v>0</v>
      </c>
      <c r="G93" s="290"/>
      <c r="H93" s="291"/>
      <c r="I93" s="134">
        <v>0</v>
      </c>
      <c r="J93" s="299">
        <v>0</v>
      </c>
      <c r="K93" s="300"/>
    </row>
    <row r="94" spans="2:11" ht="9.6" customHeight="1" x14ac:dyDescent="0.3"/>
    <row r="95" spans="2:11" x14ac:dyDescent="0.3">
      <c r="B95" s="285" t="s">
        <v>125</v>
      </c>
      <c r="C95" s="285"/>
      <c r="D95" s="285"/>
      <c r="E95" s="285"/>
    </row>
    <row r="96" spans="2:11" ht="17.25" x14ac:dyDescent="0.3">
      <c r="B96" s="81" t="s">
        <v>119</v>
      </c>
      <c r="C96" s="286" t="s">
        <v>126</v>
      </c>
      <c r="D96" s="287"/>
      <c r="E96" s="81" t="s">
        <v>127</v>
      </c>
      <c r="F96" s="81" t="s">
        <v>128</v>
      </c>
      <c r="G96" s="286" t="s">
        <v>114</v>
      </c>
      <c r="H96" s="287"/>
      <c r="I96" s="81" t="s">
        <v>123</v>
      </c>
    </row>
    <row r="97" spans="2:12" x14ac:dyDescent="0.3">
      <c r="B97" s="60"/>
      <c r="C97" s="306"/>
      <c r="D97" s="307"/>
      <c r="E97" s="87"/>
      <c r="F97" s="87"/>
      <c r="G97" s="293">
        <v>0</v>
      </c>
      <c r="H97" s="294"/>
      <c r="I97" s="85">
        <v>0</v>
      </c>
    </row>
    <row r="98" spans="2:12" x14ac:dyDescent="0.3">
      <c r="B98" s="54"/>
      <c r="C98" s="308"/>
      <c r="D98" s="309"/>
      <c r="E98" s="136"/>
      <c r="F98" s="157"/>
      <c r="G98" s="299">
        <v>0</v>
      </c>
      <c r="H98" s="300"/>
      <c r="I98" s="134">
        <v>0</v>
      </c>
    </row>
    <row r="99" spans="2:12" x14ac:dyDescent="0.3">
      <c r="B99" s="54"/>
      <c r="C99" s="308"/>
      <c r="D99" s="309"/>
      <c r="E99" s="136"/>
      <c r="F99" s="157"/>
      <c r="G99" s="299">
        <v>0</v>
      </c>
      <c r="H99" s="300"/>
      <c r="I99" s="134">
        <v>0</v>
      </c>
    </row>
    <row r="100" spans="2:12" ht="9.6" customHeight="1" x14ac:dyDescent="0.3"/>
    <row r="101" spans="2:12" x14ac:dyDescent="0.3">
      <c r="B101" s="111" t="s">
        <v>133</v>
      </c>
      <c r="C101" s="89"/>
      <c r="D101" s="89"/>
      <c r="E101" s="89"/>
    </row>
    <row r="102" spans="2:12" ht="17.25" x14ac:dyDescent="0.3">
      <c r="B102" s="175" t="s">
        <v>87</v>
      </c>
      <c r="C102" s="175" t="s">
        <v>85</v>
      </c>
      <c r="D102" s="301" t="s">
        <v>86</v>
      </c>
      <c r="E102" s="302"/>
      <c r="F102" s="303" t="s">
        <v>87</v>
      </c>
      <c r="G102" s="303"/>
      <c r="H102" s="303"/>
      <c r="I102" s="303" t="s">
        <v>85</v>
      </c>
      <c r="J102" s="303"/>
      <c r="K102" s="303" t="s">
        <v>86</v>
      </c>
      <c r="L102" s="303"/>
    </row>
    <row r="103" spans="2:12" x14ac:dyDescent="0.3">
      <c r="B103" s="90" t="s">
        <v>134</v>
      </c>
      <c r="C103" s="110">
        <f>SUM(C104:C111)</f>
        <v>0</v>
      </c>
      <c r="D103" s="304">
        <f>D104+D105+D106+D107+D108+D109+D110+D111</f>
        <v>0</v>
      </c>
      <c r="E103" s="304"/>
      <c r="F103" s="305" t="s">
        <v>135</v>
      </c>
      <c r="G103" s="305"/>
      <c r="H103" s="305"/>
      <c r="I103" s="304">
        <f>SUM(I104:I107)</f>
        <v>0</v>
      </c>
      <c r="J103" s="304"/>
      <c r="K103" s="304">
        <f>SUM(K104:K107)</f>
        <v>0</v>
      </c>
      <c r="L103" s="304"/>
    </row>
    <row r="104" spans="2:12" x14ac:dyDescent="0.3">
      <c r="B104" s="91" t="s">
        <v>95</v>
      </c>
      <c r="C104" s="154">
        <v>0</v>
      </c>
      <c r="D104" s="310">
        <v>0</v>
      </c>
      <c r="E104" s="310"/>
      <c r="F104" s="311" t="s">
        <v>136</v>
      </c>
      <c r="G104" s="311"/>
      <c r="H104" s="311"/>
      <c r="I104" s="310">
        <v>0</v>
      </c>
      <c r="J104" s="310"/>
      <c r="K104" s="310">
        <v>0</v>
      </c>
      <c r="L104" s="310"/>
    </row>
    <row r="105" spans="2:12" x14ac:dyDescent="0.3">
      <c r="B105" s="91" t="s">
        <v>137</v>
      </c>
      <c r="C105" s="154">
        <v>0</v>
      </c>
      <c r="D105" s="310">
        <v>0</v>
      </c>
      <c r="E105" s="310"/>
      <c r="F105" s="311" t="s">
        <v>95</v>
      </c>
      <c r="G105" s="311"/>
      <c r="H105" s="311"/>
      <c r="I105" s="310">
        <v>0</v>
      </c>
      <c r="J105" s="310"/>
      <c r="K105" s="310">
        <v>0</v>
      </c>
      <c r="L105" s="310"/>
    </row>
    <row r="106" spans="2:12" x14ac:dyDescent="0.3">
      <c r="B106" s="91" t="s">
        <v>138</v>
      </c>
      <c r="C106" s="154">
        <v>0</v>
      </c>
      <c r="D106" s="310">
        <v>0</v>
      </c>
      <c r="E106" s="310"/>
      <c r="F106" s="311" t="s">
        <v>139</v>
      </c>
      <c r="G106" s="311"/>
      <c r="H106" s="311"/>
      <c r="I106" s="310">
        <v>0</v>
      </c>
      <c r="J106" s="310"/>
      <c r="K106" s="310">
        <v>0</v>
      </c>
      <c r="L106" s="310"/>
    </row>
    <row r="107" spans="2:12" x14ac:dyDescent="0.3">
      <c r="B107" s="91" t="s">
        <v>140</v>
      </c>
      <c r="C107" s="154">
        <v>0</v>
      </c>
      <c r="D107" s="310">
        <v>0</v>
      </c>
      <c r="E107" s="310"/>
      <c r="F107" s="311" t="s">
        <v>141</v>
      </c>
      <c r="G107" s="311"/>
      <c r="H107" s="311"/>
      <c r="I107" s="310">
        <v>0</v>
      </c>
      <c r="J107" s="310"/>
      <c r="K107" s="310">
        <v>0</v>
      </c>
      <c r="L107" s="310"/>
    </row>
    <row r="108" spans="2:12" x14ac:dyDescent="0.3">
      <c r="B108" s="91" t="s">
        <v>142</v>
      </c>
      <c r="C108" s="154">
        <v>0</v>
      </c>
      <c r="D108" s="310">
        <v>0</v>
      </c>
      <c r="E108" s="310"/>
      <c r="F108" s="312"/>
      <c r="G108" s="312"/>
      <c r="H108" s="312"/>
      <c r="I108" s="313"/>
      <c r="J108" s="313"/>
      <c r="K108" s="314"/>
      <c r="L108" s="314"/>
    </row>
    <row r="109" spans="2:12" x14ac:dyDescent="0.3">
      <c r="B109" s="91" t="s">
        <v>143</v>
      </c>
      <c r="C109" s="154">
        <v>0</v>
      </c>
      <c r="D109" s="310">
        <v>0</v>
      </c>
      <c r="E109" s="310"/>
      <c r="F109" s="305" t="s">
        <v>144</v>
      </c>
      <c r="G109" s="305"/>
      <c r="H109" s="305"/>
      <c r="I109" s="304">
        <f>SUM(I110:I114)</f>
        <v>0</v>
      </c>
      <c r="J109" s="304"/>
      <c r="K109" s="304">
        <f>SUM(K110:K114)</f>
        <v>0</v>
      </c>
      <c r="L109" s="304"/>
    </row>
    <row r="110" spans="2:12" x14ac:dyDescent="0.3">
      <c r="B110" s="91" t="s">
        <v>145</v>
      </c>
      <c r="C110" s="154">
        <v>0</v>
      </c>
      <c r="D110" s="310">
        <v>0</v>
      </c>
      <c r="E110" s="310"/>
      <c r="F110" s="311" t="s">
        <v>146</v>
      </c>
      <c r="G110" s="311"/>
      <c r="H110" s="311"/>
      <c r="I110" s="310">
        <v>0</v>
      </c>
      <c r="J110" s="310"/>
      <c r="K110" s="310">
        <v>0</v>
      </c>
      <c r="L110" s="310"/>
    </row>
    <row r="111" spans="2:12" x14ac:dyDescent="0.3">
      <c r="B111" s="91" t="s">
        <v>147</v>
      </c>
      <c r="C111" s="154">
        <v>0</v>
      </c>
      <c r="D111" s="310">
        <v>0</v>
      </c>
      <c r="E111" s="310"/>
      <c r="F111" s="311" t="s">
        <v>148</v>
      </c>
      <c r="G111" s="311"/>
      <c r="H111" s="311"/>
      <c r="I111" s="310">
        <v>0</v>
      </c>
      <c r="J111" s="310"/>
      <c r="K111" s="310">
        <v>0</v>
      </c>
      <c r="L111" s="310"/>
    </row>
    <row r="112" spans="2:12" x14ac:dyDescent="0.3">
      <c r="B112" s="93"/>
      <c r="C112" s="92"/>
      <c r="D112" s="320"/>
      <c r="E112" s="320"/>
      <c r="F112" s="311" t="s">
        <v>149</v>
      </c>
      <c r="G112" s="311"/>
      <c r="H112" s="311"/>
      <c r="I112" s="310">
        <v>0</v>
      </c>
      <c r="J112" s="310"/>
      <c r="K112" s="310">
        <v>0</v>
      </c>
      <c r="L112" s="310"/>
    </row>
    <row r="113" spans="2:12" x14ac:dyDescent="0.3">
      <c r="B113" s="90" t="s">
        <v>150</v>
      </c>
      <c r="C113" s="110">
        <f>SUM(C114:C118)</f>
        <v>0</v>
      </c>
      <c r="D113" s="316">
        <f>D114+D115+D116+D117+D118</f>
        <v>0</v>
      </c>
      <c r="E113" s="316">
        <f>SUM(E114:E118)</f>
        <v>0</v>
      </c>
      <c r="F113" s="311" t="s">
        <v>151</v>
      </c>
      <c r="G113" s="311"/>
      <c r="H113" s="311"/>
      <c r="I113" s="310">
        <v>0</v>
      </c>
      <c r="J113" s="310"/>
      <c r="K113" s="310">
        <v>0</v>
      </c>
      <c r="L113" s="310"/>
    </row>
    <row r="114" spans="2:12" x14ac:dyDescent="0.3">
      <c r="B114" s="91" t="s">
        <v>152</v>
      </c>
      <c r="C114" s="154">
        <v>0</v>
      </c>
      <c r="D114" s="310">
        <v>0</v>
      </c>
      <c r="E114" s="310">
        <v>0</v>
      </c>
      <c r="F114" s="311" t="s">
        <v>153</v>
      </c>
      <c r="G114" s="311"/>
      <c r="H114" s="311"/>
      <c r="I114" s="310">
        <v>0</v>
      </c>
      <c r="J114" s="310"/>
      <c r="K114" s="310">
        <v>0</v>
      </c>
      <c r="L114" s="310"/>
    </row>
    <row r="115" spans="2:12" x14ac:dyDescent="0.3">
      <c r="B115" s="91" t="s">
        <v>154</v>
      </c>
      <c r="C115" s="154">
        <v>0</v>
      </c>
      <c r="D115" s="310">
        <v>0</v>
      </c>
      <c r="E115" s="310">
        <v>0</v>
      </c>
      <c r="F115" s="312"/>
      <c r="G115" s="312"/>
      <c r="H115" s="312"/>
      <c r="I115" s="313"/>
      <c r="J115" s="313"/>
      <c r="K115" s="314"/>
      <c r="L115" s="314"/>
    </row>
    <row r="116" spans="2:12" x14ac:dyDescent="0.3">
      <c r="B116" s="91" t="s">
        <v>135</v>
      </c>
      <c r="C116" s="154">
        <v>0</v>
      </c>
      <c r="D116" s="310">
        <v>0</v>
      </c>
      <c r="E116" s="310">
        <v>0</v>
      </c>
      <c r="F116" s="305" t="s">
        <v>95</v>
      </c>
      <c r="G116" s="305"/>
      <c r="H116" s="305"/>
      <c r="I116" s="304">
        <f>SUM(I117:I119)</f>
        <v>0</v>
      </c>
      <c r="J116" s="304"/>
      <c r="K116" s="304">
        <f>SUM(K117:K119)</f>
        <v>0</v>
      </c>
      <c r="L116" s="304"/>
    </row>
    <row r="117" spans="2:12" x14ac:dyDescent="0.3">
      <c r="B117" s="91" t="s">
        <v>155</v>
      </c>
      <c r="C117" s="154">
        <v>0</v>
      </c>
      <c r="D117" s="310">
        <v>0</v>
      </c>
      <c r="E117" s="310">
        <v>0</v>
      </c>
      <c r="F117" s="311" t="s">
        <v>156</v>
      </c>
      <c r="G117" s="311"/>
      <c r="H117" s="311"/>
      <c r="I117" s="310">
        <v>0</v>
      </c>
      <c r="J117" s="310"/>
      <c r="K117" s="310">
        <v>0</v>
      </c>
      <c r="L117" s="310"/>
    </row>
    <row r="118" spans="2:12" x14ac:dyDescent="0.3">
      <c r="B118" s="91" t="s">
        <v>153</v>
      </c>
      <c r="C118" s="154">
        <v>0</v>
      </c>
      <c r="D118" s="310">
        <v>0</v>
      </c>
      <c r="E118" s="310">
        <v>0</v>
      </c>
      <c r="F118" s="311" t="s">
        <v>157</v>
      </c>
      <c r="G118" s="311"/>
      <c r="H118" s="311"/>
      <c r="I118" s="310">
        <v>0</v>
      </c>
      <c r="J118" s="310"/>
      <c r="K118" s="310">
        <v>0</v>
      </c>
      <c r="L118" s="310"/>
    </row>
    <row r="119" spans="2:12" x14ac:dyDescent="0.3">
      <c r="B119" s="93"/>
      <c r="C119" s="92"/>
      <c r="D119" s="320"/>
      <c r="E119" s="320"/>
      <c r="F119" s="311" t="s">
        <v>153</v>
      </c>
      <c r="G119" s="311"/>
      <c r="H119" s="311"/>
      <c r="I119" s="310">
        <v>0</v>
      </c>
      <c r="J119" s="310"/>
      <c r="K119" s="310">
        <v>0</v>
      </c>
      <c r="L119" s="310"/>
    </row>
    <row r="120" spans="2:12" x14ac:dyDescent="0.3">
      <c r="B120" s="90" t="s">
        <v>158</v>
      </c>
      <c r="C120" s="110">
        <f>SUM(C121:C124)</f>
        <v>0</v>
      </c>
      <c r="D120" s="317">
        <f>D121+D122+D123+D124</f>
        <v>0</v>
      </c>
      <c r="E120" s="318">
        <f>SUM(E121:E124)</f>
        <v>1000</v>
      </c>
      <c r="F120" s="312"/>
      <c r="G120" s="312"/>
      <c r="H120" s="312"/>
      <c r="I120" s="313"/>
      <c r="J120" s="313"/>
      <c r="K120" s="314"/>
      <c r="L120" s="314"/>
    </row>
    <row r="121" spans="2:12" x14ac:dyDescent="0.3">
      <c r="B121" s="91" t="s">
        <v>159</v>
      </c>
      <c r="C121" s="154">
        <v>0</v>
      </c>
      <c r="D121" s="310">
        <v>0</v>
      </c>
      <c r="E121" s="310">
        <v>1000</v>
      </c>
      <c r="F121" s="305" t="s">
        <v>160</v>
      </c>
      <c r="G121" s="305"/>
      <c r="H121" s="305"/>
      <c r="I121" s="304">
        <f>SUM(I122:I131)</f>
        <v>0</v>
      </c>
      <c r="J121" s="304"/>
      <c r="K121" s="304">
        <f>SUM(K122:K131)</f>
        <v>0</v>
      </c>
      <c r="L121" s="304"/>
    </row>
    <row r="122" spans="2:12" x14ac:dyDescent="0.3">
      <c r="B122" s="91" t="s">
        <v>161</v>
      </c>
      <c r="C122" s="154">
        <v>0</v>
      </c>
      <c r="D122" s="310">
        <v>0</v>
      </c>
      <c r="E122" s="310">
        <v>0</v>
      </c>
      <c r="F122" s="311" t="s">
        <v>162</v>
      </c>
      <c r="G122" s="311"/>
      <c r="H122" s="311"/>
      <c r="I122" s="310">
        <v>0</v>
      </c>
      <c r="J122" s="310"/>
      <c r="K122" s="310">
        <v>0</v>
      </c>
      <c r="L122" s="310"/>
    </row>
    <row r="123" spans="2:12" x14ac:dyDescent="0.3">
      <c r="B123" s="91" t="s">
        <v>163</v>
      </c>
      <c r="C123" s="154">
        <v>0</v>
      </c>
      <c r="D123" s="310">
        <v>0</v>
      </c>
      <c r="E123" s="310">
        <v>0</v>
      </c>
      <c r="F123" s="311" t="s">
        <v>164</v>
      </c>
      <c r="G123" s="311"/>
      <c r="H123" s="311"/>
      <c r="I123" s="310">
        <v>0</v>
      </c>
      <c r="J123" s="310"/>
      <c r="K123" s="310">
        <v>0</v>
      </c>
      <c r="L123" s="310"/>
    </row>
    <row r="124" spans="2:12" x14ac:dyDescent="0.3">
      <c r="B124" s="91" t="s">
        <v>153</v>
      </c>
      <c r="C124" s="154">
        <v>0</v>
      </c>
      <c r="D124" s="310">
        <v>0</v>
      </c>
      <c r="E124" s="310">
        <v>0</v>
      </c>
      <c r="F124" s="311" t="s">
        <v>165</v>
      </c>
      <c r="G124" s="311"/>
      <c r="H124" s="311"/>
      <c r="I124" s="310">
        <v>0</v>
      </c>
      <c r="J124" s="310"/>
      <c r="K124" s="310">
        <v>0</v>
      </c>
      <c r="L124" s="310"/>
    </row>
    <row r="125" spans="2:12" x14ac:dyDescent="0.3">
      <c r="B125" s="93"/>
      <c r="C125" s="203"/>
      <c r="D125" s="320"/>
      <c r="E125" s="320"/>
      <c r="F125" s="311" t="s">
        <v>166</v>
      </c>
      <c r="G125" s="311"/>
      <c r="H125" s="311"/>
      <c r="I125" s="310">
        <v>0</v>
      </c>
      <c r="J125" s="310"/>
      <c r="K125" s="310">
        <v>0</v>
      </c>
      <c r="L125" s="310"/>
    </row>
    <row r="126" spans="2:12" x14ac:dyDescent="0.3">
      <c r="B126" s="90" t="s">
        <v>167</v>
      </c>
      <c r="C126" s="155">
        <v>0</v>
      </c>
      <c r="D126" s="319">
        <v>0</v>
      </c>
      <c r="E126" s="319">
        <v>0</v>
      </c>
      <c r="F126" s="311" t="s">
        <v>168</v>
      </c>
      <c r="G126" s="311"/>
      <c r="H126" s="311"/>
      <c r="I126" s="310">
        <v>0</v>
      </c>
      <c r="J126" s="310"/>
      <c r="K126" s="310">
        <v>0</v>
      </c>
      <c r="L126" s="310"/>
    </row>
    <row r="127" spans="2:12" x14ac:dyDescent="0.3">
      <c r="B127" s="93"/>
      <c r="C127" s="203"/>
      <c r="D127" s="320"/>
      <c r="E127" s="320"/>
      <c r="F127" s="311" t="s">
        <v>169</v>
      </c>
      <c r="G127" s="311"/>
      <c r="H127" s="311"/>
      <c r="I127" s="310">
        <v>0</v>
      </c>
      <c r="J127" s="310"/>
      <c r="K127" s="310">
        <v>0</v>
      </c>
      <c r="L127" s="310"/>
    </row>
    <row r="128" spans="2:12" x14ac:dyDescent="0.3">
      <c r="B128" s="90" t="s">
        <v>170</v>
      </c>
      <c r="C128" s="155">
        <v>0</v>
      </c>
      <c r="D128" s="319">
        <v>0</v>
      </c>
      <c r="E128" s="319">
        <v>1000</v>
      </c>
      <c r="F128" s="311" t="s">
        <v>171</v>
      </c>
      <c r="G128" s="311"/>
      <c r="H128" s="311"/>
      <c r="I128" s="310">
        <v>0</v>
      </c>
      <c r="J128" s="310"/>
      <c r="K128" s="310">
        <v>0</v>
      </c>
      <c r="L128" s="310"/>
    </row>
    <row r="129" spans="2:15" x14ac:dyDescent="0.3">
      <c r="B129" s="93"/>
      <c r="C129" s="203"/>
      <c r="D129" s="320"/>
      <c r="E129" s="320"/>
      <c r="F129" s="311" t="s">
        <v>172</v>
      </c>
      <c r="G129" s="311"/>
      <c r="H129" s="311"/>
      <c r="I129" s="310">
        <v>0</v>
      </c>
      <c r="J129" s="310"/>
      <c r="K129" s="310">
        <v>0</v>
      </c>
      <c r="L129" s="310"/>
    </row>
    <row r="130" spans="2:15" x14ac:dyDescent="0.3">
      <c r="B130" s="90" t="s">
        <v>173</v>
      </c>
      <c r="C130" s="155">
        <v>0</v>
      </c>
      <c r="D130" s="319">
        <v>0</v>
      </c>
      <c r="E130" s="319">
        <v>0</v>
      </c>
      <c r="F130" s="311" t="s">
        <v>174</v>
      </c>
      <c r="G130" s="311"/>
      <c r="H130" s="311"/>
      <c r="I130" s="310">
        <v>0</v>
      </c>
      <c r="J130" s="310"/>
      <c r="K130" s="310">
        <v>0</v>
      </c>
      <c r="L130" s="310"/>
    </row>
    <row r="131" spans="2:15" x14ac:dyDescent="0.3">
      <c r="B131" s="93"/>
      <c r="C131" s="203"/>
      <c r="D131" s="320"/>
      <c r="E131" s="320"/>
      <c r="F131" s="311" t="s">
        <v>153</v>
      </c>
      <c r="G131" s="311"/>
      <c r="H131" s="311"/>
      <c r="I131" s="310">
        <v>0</v>
      </c>
      <c r="J131" s="310"/>
      <c r="K131" s="310">
        <v>0</v>
      </c>
      <c r="L131" s="310"/>
    </row>
    <row r="132" spans="2:15" x14ac:dyDescent="0.3">
      <c r="B132" s="90" t="s">
        <v>175</v>
      </c>
      <c r="C132" s="155">
        <v>0</v>
      </c>
      <c r="D132" s="319">
        <v>0</v>
      </c>
      <c r="E132" s="319">
        <v>0</v>
      </c>
      <c r="F132" s="312"/>
      <c r="G132" s="312"/>
      <c r="H132" s="312"/>
      <c r="I132" s="313"/>
      <c r="J132" s="313"/>
      <c r="K132" s="314"/>
      <c r="L132" s="314"/>
    </row>
    <row r="133" spans="2:15" ht="18" thickBot="1" x14ac:dyDescent="0.35">
      <c r="B133" s="93"/>
      <c r="C133" s="92"/>
      <c r="D133" s="320"/>
      <c r="E133" s="320"/>
      <c r="F133" s="344" t="s">
        <v>176</v>
      </c>
      <c r="G133" s="344"/>
      <c r="H133" s="344"/>
      <c r="I133" s="345">
        <f>C103+C113+C120+C126+C128+C130+C132+I103+I109+I116+I121</f>
        <v>0</v>
      </c>
      <c r="J133" s="345"/>
      <c r="K133" s="346">
        <f>D103+D113+D120+D126+D128+D130+D132+K103+K109+K116+K121</f>
        <v>0</v>
      </c>
      <c r="L133" s="346"/>
    </row>
    <row r="134" spans="2:15" ht="18" thickBot="1" x14ac:dyDescent="0.35">
      <c r="H134" s="324" t="s">
        <v>177</v>
      </c>
      <c r="I134" s="324"/>
      <c r="J134" s="324"/>
      <c r="K134" s="325">
        <f>(I133*12)+K133</f>
        <v>0</v>
      </c>
      <c r="L134" s="326"/>
    </row>
    <row r="135" spans="2:15" ht="9.6" customHeight="1" x14ac:dyDescent="0.3"/>
    <row r="136" spans="2:15" ht="20.25" x14ac:dyDescent="0.3">
      <c r="B136" s="18" t="s">
        <v>178</v>
      </c>
      <c r="E136" s="3" t="s">
        <v>1</v>
      </c>
      <c r="F136" s="94">
        <v>1</v>
      </c>
    </row>
    <row r="137" spans="2:15" ht="9.6" customHeight="1" thickBot="1" x14ac:dyDescent="0.35">
      <c r="B137" s="5"/>
      <c r="C137" s="5"/>
      <c r="D137" s="5"/>
      <c r="E137" s="5"/>
      <c r="F137" s="5"/>
    </row>
    <row r="138" spans="2:15" ht="18" thickBot="1" x14ac:dyDescent="0.35">
      <c r="B138" s="95" t="s">
        <v>179</v>
      </c>
      <c r="C138" s="96" t="s">
        <v>180</v>
      </c>
      <c r="D138" s="97"/>
      <c r="E138" s="95" t="s">
        <v>100</v>
      </c>
      <c r="F138" s="97" t="s">
        <v>180</v>
      </c>
      <c r="L138" s="321" t="s">
        <v>449</v>
      </c>
      <c r="M138" s="322"/>
      <c r="N138" s="322"/>
      <c r="O138" s="323"/>
    </row>
    <row r="139" spans="2:15" ht="17.25" x14ac:dyDescent="0.3">
      <c r="B139" s="112" t="s">
        <v>210</v>
      </c>
      <c r="C139" s="138">
        <f>F77</f>
        <v>0</v>
      </c>
      <c r="D139" s="7"/>
      <c r="E139" s="112" t="s">
        <v>206</v>
      </c>
      <c r="F139" s="141">
        <f>G97+G98+G99</f>
        <v>0</v>
      </c>
      <c r="L139" s="188" t="s">
        <v>177</v>
      </c>
      <c r="M139" s="189"/>
      <c r="N139" s="189"/>
      <c r="O139" s="184" t="str">
        <f>IFERROR(IF(K134=VLOOKUP($C$4,Table1[],6,FALSE),"GOOD","CHECK"),"")</f>
        <v/>
      </c>
    </row>
    <row r="140" spans="2:15" ht="17.25" x14ac:dyDescent="0.3">
      <c r="B140" s="112" t="s">
        <v>211</v>
      </c>
      <c r="C140" s="138">
        <f>E83+E84+E85+E86</f>
        <v>0</v>
      </c>
      <c r="D140" s="7"/>
      <c r="E140" s="161" t="s">
        <v>367</v>
      </c>
      <c r="F140" s="142">
        <f>F90+F91+F92+F93</f>
        <v>0</v>
      </c>
      <c r="L140" s="190" t="s">
        <v>450</v>
      </c>
      <c r="M140" s="191"/>
      <c r="N140" s="191"/>
      <c r="O140" s="185" t="str">
        <f>IFERROR(IF(F144=VLOOKUP($C$4,Table1[],7,FALSE),"GOOD","CHECK"),"")</f>
        <v/>
      </c>
    </row>
    <row r="141" spans="2:15" ht="18" thickBot="1" x14ac:dyDescent="0.35">
      <c r="B141" s="112" t="s">
        <v>212</v>
      </c>
      <c r="C141" s="138">
        <f>D90+D91+D92+D93</f>
        <v>0</v>
      </c>
      <c r="D141" s="7"/>
      <c r="E141" s="112" t="s">
        <v>181</v>
      </c>
      <c r="F141" s="159">
        <f>I70</f>
        <v>0</v>
      </c>
      <c r="L141" s="186" t="s">
        <v>451</v>
      </c>
      <c r="M141" s="187"/>
      <c r="N141" s="187"/>
      <c r="O141" s="183" t="str">
        <f>IFERROR(IF(F154=VLOOKUP($C$4,Table1[],8,FALSE),"GOOD","CHECK"),"")</f>
        <v/>
      </c>
    </row>
    <row r="142" spans="2:15" ht="17.25" x14ac:dyDescent="0.3">
      <c r="B142" s="113" t="s">
        <v>182</v>
      </c>
      <c r="C142" s="83">
        <v>0</v>
      </c>
      <c r="D142" s="9"/>
      <c r="E142" s="98" t="s">
        <v>183</v>
      </c>
      <c r="F142" s="143">
        <f>SUM(F139:F141)</f>
        <v>0</v>
      </c>
    </row>
    <row r="143" spans="2:15" ht="17.25" x14ac:dyDescent="0.3">
      <c r="B143" s="114" t="s">
        <v>184</v>
      </c>
      <c r="C143" s="139">
        <v>0</v>
      </c>
      <c r="D143" s="119"/>
      <c r="E143" s="117"/>
      <c r="F143" s="118"/>
    </row>
    <row r="144" spans="2:15" ht="17.25" x14ac:dyDescent="0.3">
      <c r="B144" s="114" t="s">
        <v>185</v>
      </c>
      <c r="C144" s="139">
        <v>0</v>
      </c>
      <c r="D144" s="99"/>
      <c r="E144" s="116" t="s">
        <v>205</v>
      </c>
      <c r="F144" s="144">
        <f>C145-F142</f>
        <v>0</v>
      </c>
    </row>
    <row r="145" spans="2:8" ht="18" thickBot="1" x14ac:dyDescent="0.35">
      <c r="B145" s="100" t="s">
        <v>186</v>
      </c>
      <c r="C145" s="140">
        <f>SUM(C139:C144)</f>
        <v>0</v>
      </c>
      <c r="D145" s="16"/>
      <c r="E145" s="120" t="s">
        <v>366</v>
      </c>
      <c r="F145" s="160">
        <f>IFERROR(F142/F144,0)</f>
        <v>0</v>
      </c>
    </row>
    <row r="146" spans="2:8" x14ac:dyDescent="0.3">
      <c r="B146" s="176" t="s">
        <v>187</v>
      </c>
      <c r="C146" s="102"/>
      <c r="D146" s="176"/>
      <c r="E146" s="176" t="s">
        <v>188</v>
      </c>
      <c r="F146" s="176"/>
    </row>
    <row r="147" spans="2:8" ht="17.25" x14ac:dyDescent="0.3">
      <c r="B147" s="115" t="s">
        <v>189</v>
      </c>
      <c r="C147" s="171">
        <v>0</v>
      </c>
      <c r="D147" s="9"/>
      <c r="E147" s="115" t="s">
        <v>208</v>
      </c>
      <c r="F147" s="151">
        <f>(I97+I98+I99)*12</f>
        <v>0</v>
      </c>
      <c r="H147" s="121" t="s">
        <v>207</v>
      </c>
    </row>
    <row r="148" spans="2:8" ht="17.25" x14ac:dyDescent="0.3">
      <c r="B148" s="115" t="s">
        <v>190</v>
      </c>
      <c r="C148" s="204">
        <v>0</v>
      </c>
      <c r="D148" s="9"/>
      <c r="E148" s="115" t="s">
        <v>191</v>
      </c>
      <c r="F148" s="149">
        <v>0</v>
      </c>
    </row>
    <row r="149" spans="2:8" ht="17.25" x14ac:dyDescent="0.3">
      <c r="B149" s="115" t="s">
        <v>192</v>
      </c>
      <c r="C149" s="171">
        <v>0</v>
      </c>
      <c r="D149" s="9"/>
      <c r="E149" s="115" t="s">
        <v>193</v>
      </c>
      <c r="F149" s="150">
        <f>(I90+J90+I91+J91+I92+J92+I93+J93)*12</f>
        <v>0</v>
      </c>
    </row>
    <row r="150" spans="2:8" ht="17.25" x14ac:dyDescent="0.3">
      <c r="B150" s="115" t="s">
        <v>194</v>
      </c>
      <c r="C150" s="171">
        <v>0</v>
      </c>
      <c r="D150" s="9"/>
      <c r="E150" s="115" t="s">
        <v>195</v>
      </c>
      <c r="F150" s="149">
        <v>0</v>
      </c>
    </row>
    <row r="151" spans="2:8" ht="17.25" x14ac:dyDescent="0.3">
      <c r="B151" s="115" t="s">
        <v>196</v>
      </c>
      <c r="C151" s="171">
        <v>0</v>
      </c>
      <c r="D151" s="9"/>
      <c r="E151" s="115" t="s">
        <v>197</v>
      </c>
      <c r="F151" s="149">
        <v>0</v>
      </c>
    </row>
    <row r="152" spans="2:8" ht="17.25" x14ac:dyDescent="0.3">
      <c r="B152" s="115" t="s">
        <v>198</v>
      </c>
      <c r="C152" s="171">
        <v>0</v>
      </c>
      <c r="D152" s="9"/>
      <c r="E152" s="115" t="s">
        <v>209</v>
      </c>
      <c r="F152" s="151">
        <f>K134</f>
        <v>0</v>
      </c>
    </row>
    <row r="153" spans="2:8" ht="18" thickBot="1" x14ac:dyDescent="0.35">
      <c r="B153" s="103" t="s">
        <v>199</v>
      </c>
      <c r="C153" s="147">
        <f>SUM(C147:C152)</f>
        <v>0</v>
      </c>
      <c r="D153" s="16"/>
      <c r="E153" s="103" t="s">
        <v>200</v>
      </c>
      <c r="F153" s="152">
        <f>SUM(F147:F152)</f>
        <v>0</v>
      </c>
    </row>
    <row r="154" spans="2:8" ht="18" thickBot="1" x14ac:dyDescent="0.35">
      <c r="B154" s="24"/>
      <c r="C154" s="24"/>
      <c r="D154" s="24"/>
      <c r="E154" s="104" t="s">
        <v>201</v>
      </c>
      <c r="F154" s="153">
        <f>C153-F153</f>
        <v>0</v>
      </c>
    </row>
    <row r="155" spans="2:8" ht="18" thickBot="1" x14ac:dyDescent="0.35">
      <c r="B155" s="38"/>
      <c r="C155" s="38"/>
      <c r="D155" s="38"/>
      <c r="E155" s="105"/>
      <c r="F155" s="106"/>
    </row>
    <row r="156" spans="2:8" x14ac:dyDescent="0.3">
      <c r="B156" s="327" t="s">
        <v>202</v>
      </c>
      <c r="C156" s="328"/>
      <c r="D156" s="328"/>
      <c r="E156" s="328"/>
      <c r="F156" s="329"/>
    </row>
    <row r="157" spans="2:8" x14ac:dyDescent="0.3">
      <c r="B157" s="330" t="s">
        <v>203</v>
      </c>
      <c r="C157" s="331"/>
      <c r="D157" s="331"/>
      <c r="E157" s="331"/>
      <c r="F157" s="332"/>
    </row>
    <row r="158" spans="2:8" x14ac:dyDescent="0.3">
      <c r="B158" s="330"/>
      <c r="C158" s="331"/>
      <c r="D158" s="331"/>
      <c r="E158" s="331"/>
      <c r="F158" s="332"/>
    </row>
    <row r="159" spans="2:8" x14ac:dyDescent="0.3">
      <c r="B159" s="330"/>
      <c r="C159" s="331"/>
      <c r="D159" s="331"/>
      <c r="E159" s="331"/>
      <c r="F159" s="332"/>
    </row>
    <row r="160" spans="2:8" ht="78" customHeight="1" thickBot="1" x14ac:dyDescent="0.35">
      <c r="B160" s="333"/>
      <c r="C160" s="334"/>
      <c r="D160" s="334"/>
      <c r="E160" s="334"/>
      <c r="F160" s="335"/>
    </row>
    <row r="161" spans="2:3" x14ac:dyDescent="0.3">
      <c r="B161" s="108"/>
      <c r="C161" s="108"/>
    </row>
    <row r="162" spans="2:3" x14ac:dyDescent="0.3">
      <c r="B162" s="336"/>
      <c r="C162" s="337"/>
    </row>
    <row r="163" spans="2:3" x14ac:dyDescent="0.3">
      <c r="B163" s="109" t="s">
        <v>204</v>
      </c>
    </row>
  </sheetData>
  <sheetProtection sheet="1" selectLockedCells="1"/>
  <mergeCells count="245">
    <mergeCell ref="N55:P55"/>
    <mergeCell ref="L138:O138"/>
    <mergeCell ref="H134:J134"/>
    <mergeCell ref="K134:L134"/>
    <mergeCell ref="B156:F156"/>
    <mergeCell ref="B157:F160"/>
    <mergeCell ref="B162:C162"/>
    <mergeCell ref="N56:O56"/>
    <mergeCell ref="N57:O57"/>
    <mergeCell ref="N58:O58"/>
    <mergeCell ref="N59:O59"/>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 ref="I131:J131"/>
    <mergeCell ref="K131:L131"/>
    <mergeCell ref="D128:E128"/>
    <mergeCell ref="F128:H128"/>
    <mergeCell ref="I128:J128"/>
    <mergeCell ref="K128:L128"/>
    <mergeCell ref="D129:E129"/>
    <mergeCell ref="F129:H129"/>
    <mergeCell ref="I129:J129"/>
    <mergeCell ref="K129:L129"/>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93:E93"/>
    <mergeCell ref="G93:H93"/>
    <mergeCell ref="J93:K93"/>
    <mergeCell ref="B95:E95"/>
    <mergeCell ref="C96:D96"/>
    <mergeCell ref="G96:H96"/>
    <mergeCell ref="D91:E91"/>
    <mergeCell ref="G91:H91"/>
    <mergeCell ref="J91:K91"/>
    <mergeCell ref="D92:E92"/>
    <mergeCell ref="G92:H92"/>
    <mergeCell ref="J92:K92"/>
    <mergeCell ref="C86:D86"/>
    <mergeCell ref="B88:E88"/>
    <mergeCell ref="D89:E89"/>
    <mergeCell ref="G89:H89"/>
    <mergeCell ref="J89:K89"/>
    <mergeCell ref="D90:E90"/>
    <mergeCell ref="G90:H90"/>
    <mergeCell ref="J90:K90"/>
    <mergeCell ref="D79:E79"/>
    <mergeCell ref="B81:E81"/>
    <mergeCell ref="C82:D82"/>
    <mergeCell ref="C83:D83"/>
    <mergeCell ref="C84:D84"/>
    <mergeCell ref="C85:D85"/>
    <mergeCell ref="C71:D71"/>
    <mergeCell ref="I71:J71"/>
    <mergeCell ref="B75:E75"/>
    <mergeCell ref="D76:E76"/>
    <mergeCell ref="D77:E77"/>
    <mergeCell ref="D78:E78"/>
    <mergeCell ref="C68:D68"/>
    <mergeCell ref="I68:J68"/>
    <mergeCell ref="C69:D69"/>
    <mergeCell ref="I69:J69"/>
    <mergeCell ref="C70:D70"/>
    <mergeCell ref="I70:J70"/>
    <mergeCell ref="F65:H65"/>
    <mergeCell ref="I65:J65"/>
    <mergeCell ref="K65:L65"/>
    <mergeCell ref="C66:D66"/>
    <mergeCell ref="I66:J66"/>
    <mergeCell ref="C67:D67"/>
    <mergeCell ref="I67:J67"/>
    <mergeCell ref="F63:H63"/>
    <mergeCell ref="I63:J63"/>
    <mergeCell ref="K63:L63"/>
    <mergeCell ref="F64:H64"/>
    <mergeCell ref="I64:J64"/>
    <mergeCell ref="K64:L64"/>
    <mergeCell ref="F61:H61"/>
    <mergeCell ref="I61:J61"/>
    <mergeCell ref="K61:L61"/>
    <mergeCell ref="F62:H62"/>
    <mergeCell ref="I62:J62"/>
    <mergeCell ref="K62:L62"/>
    <mergeCell ref="D59:E59"/>
    <mergeCell ref="F59:H59"/>
    <mergeCell ref="I59:J59"/>
    <mergeCell ref="K59:L59"/>
    <mergeCell ref="F60:H60"/>
    <mergeCell ref="I60:J60"/>
    <mergeCell ref="K60:L60"/>
    <mergeCell ref="D57:E57"/>
    <mergeCell ref="F57:H57"/>
    <mergeCell ref="I57:J57"/>
    <mergeCell ref="K57:L57"/>
    <mergeCell ref="D58:E58"/>
    <mergeCell ref="F58:H58"/>
    <mergeCell ref="I58:J58"/>
    <mergeCell ref="K58:L58"/>
    <mergeCell ref="D55:E55"/>
    <mergeCell ref="F55:H55"/>
    <mergeCell ref="I55:J55"/>
    <mergeCell ref="K55:L55"/>
    <mergeCell ref="D56:E56"/>
    <mergeCell ref="F56:H56"/>
    <mergeCell ref="I56:J56"/>
    <mergeCell ref="K56:L56"/>
    <mergeCell ref="I37:L37"/>
    <mergeCell ref="J43:K43"/>
    <mergeCell ref="D46:E46"/>
    <mergeCell ref="J49:K49"/>
    <mergeCell ref="C16:I17"/>
    <mergeCell ref="G24:H24"/>
    <mergeCell ref="G25:H25"/>
    <mergeCell ref="I29:L29"/>
    <mergeCell ref="I31:L31"/>
    <mergeCell ref="I32:L32"/>
    <mergeCell ref="D6:E6"/>
    <mergeCell ref="L7:O7"/>
    <mergeCell ref="L8:O8"/>
    <mergeCell ref="I9:K9"/>
    <mergeCell ref="C10:F10"/>
    <mergeCell ref="D11:E11"/>
    <mergeCell ref="F11:H11"/>
    <mergeCell ref="I34:L34"/>
    <mergeCell ref="I35:L35"/>
    <mergeCell ref="O21:R21"/>
  </mergeCells>
  <conditionalFormatting sqref="F24">
    <cfRule type="expression" dxfId="36" priority="10">
      <formula>$B$17&gt;0</formula>
    </cfRule>
  </conditionalFormatting>
  <conditionalFormatting sqref="F25">
    <cfRule type="expression" dxfId="35" priority="9">
      <formula>$B$18&gt;0</formula>
    </cfRule>
  </conditionalFormatting>
  <conditionalFormatting sqref="C48:C51 F47:F51 I47 I49 I51 L48 L50">
    <cfRule type="expression" dxfId="34" priority="8">
      <formula>$B$20&gt;0</formula>
    </cfRule>
  </conditionalFormatting>
  <conditionalFormatting sqref="I48 I50 J49:K49 L51">
    <cfRule type="expression" dxfId="33" priority="7">
      <formula>$B$20&gt;0</formula>
    </cfRule>
  </conditionalFormatting>
  <conditionalFormatting sqref="C47">
    <cfRule type="expression" dxfId="32" priority="6">
      <formula>$B$20&gt;0</formula>
    </cfRule>
  </conditionalFormatting>
  <conditionalFormatting sqref="I12:I14">
    <cfRule type="expression" dxfId="31" priority="5">
      <formula>$I$15&gt;1</formula>
    </cfRule>
  </conditionalFormatting>
  <conditionalFormatting sqref="P56:P59">
    <cfRule type="containsText" dxfId="30" priority="3" operator="containsText" text="GOOD">
      <formula>NOT(ISERROR(SEARCH("GOOD",P56)))</formula>
    </cfRule>
    <cfRule type="containsText" dxfId="29" priority="4" operator="containsText" text="CHECK">
      <formula>NOT(ISERROR(SEARCH("CHECK",P56)))</formula>
    </cfRule>
  </conditionalFormatting>
  <conditionalFormatting sqref="O139:O141">
    <cfRule type="containsText" dxfId="28" priority="1" operator="containsText" text="GOOD">
      <formula>NOT(ISERROR(SEARCH("GOOD",O139)))</formula>
    </cfRule>
    <cfRule type="containsText" dxfId="27" priority="2" operator="containsText" text="CHECK">
      <formula>NOT(ISERROR(SEARCH("CHECK",O139)))</formula>
    </cfRule>
  </conditionalFormatting>
  <dataValidations count="6">
    <dataValidation type="list" allowBlank="1" showInputMessage="1" showErrorMessage="1" sqref="C4">
      <formula1>$AO$4:$AO$7</formula1>
    </dataValidation>
    <dataValidation type="list" allowBlank="1" showInputMessage="1" showErrorMessage="1" sqref="I50 I5 I22 I30 I33 I36 I42 I44 I48">
      <formula1>$AA$2:$AA$52</formula1>
    </dataValidation>
    <dataValidation type="list" allowBlank="1" showInputMessage="1" showErrorMessage="1" sqref="C11">
      <formula1>$AH$2:$AH$7</formula1>
    </dataValidation>
    <dataValidation type="list" allowBlank="1" showInputMessage="1" showErrorMessage="1" sqref="C24:C25 B77:B79">
      <formula1>$AK$2:$AK$4</formula1>
    </dataValidation>
    <dataValidation type="list" allowBlank="1" showInputMessage="1" showErrorMessage="1" sqref="F46">
      <formula1>$AF$10:$AF$11</formula1>
    </dataValidation>
    <dataValidation type="list" allowBlank="1" showInputMessage="1" showErrorMessage="1" sqref="L45">
      <formula1>$AC$2:$AC$52</formula1>
    </dataValidation>
  </dataValidations>
  <pageMargins left="0.25" right="0.25"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R163"/>
  <sheetViews>
    <sheetView topLeftCell="A131" workbookViewId="0">
      <selection activeCell="I44" sqref="I44"/>
    </sheetView>
  </sheetViews>
  <sheetFormatPr defaultColWidth="8.85546875" defaultRowHeight="16.5" x14ac:dyDescent="0.3"/>
  <cols>
    <col min="1" max="1" width="3" style="1" customWidth="1"/>
    <col min="2" max="2" width="30" style="1" customWidth="1"/>
    <col min="3" max="3" width="32.28515625" style="1" customWidth="1"/>
    <col min="4" max="4" width="1.28515625" style="1" customWidth="1"/>
    <col min="5" max="5" width="26.140625" style="1" customWidth="1"/>
    <col min="6" max="6" width="19" style="1" customWidth="1"/>
    <col min="7" max="7" width="1.28515625" style="1" customWidth="1"/>
    <col min="8" max="8" width="23.5703125" style="1" bestFit="1" customWidth="1"/>
    <col min="9" max="9" width="19.85546875" style="1" customWidth="1"/>
    <col min="10" max="10" width="1.28515625" style="1" customWidth="1"/>
    <col min="11" max="11" width="13.7109375" style="1" bestFit="1" customWidth="1"/>
    <col min="12" max="16" width="8.85546875" style="1"/>
    <col min="17" max="17" width="17.28515625" style="1" hidden="1" customWidth="1"/>
    <col min="18" max="18" width="8.85546875" style="1" hidden="1" customWidth="1"/>
    <col min="19" max="16384" width="8.85546875" style="1"/>
  </cols>
  <sheetData>
    <row r="2" spans="2:18" ht="20.25" x14ac:dyDescent="0.3">
      <c r="B2" s="18" t="s">
        <v>0</v>
      </c>
      <c r="D2" s="2"/>
      <c r="E2" s="3" t="s">
        <v>1</v>
      </c>
      <c r="F2" s="4">
        <f>R31/COUNT(R4:R30)</f>
        <v>0.81481481481481477</v>
      </c>
    </row>
    <row r="3" spans="2:18" ht="9.6" customHeight="1" x14ac:dyDescent="0.3">
      <c r="B3" s="5"/>
      <c r="C3" s="5"/>
      <c r="D3" s="5"/>
      <c r="E3" s="5"/>
      <c r="F3" s="5"/>
      <c r="G3" s="5"/>
      <c r="H3" s="5"/>
      <c r="I3" s="5"/>
      <c r="J3" s="5"/>
      <c r="K3" s="5"/>
      <c r="L3" s="5"/>
      <c r="M3" s="5"/>
      <c r="N3" s="5"/>
      <c r="O3" s="5"/>
    </row>
    <row r="4" spans="2:18" ht="17.25" x14ac:dyDescent="0.3">
      <c r="B4" s="6" t="s">
        <v>2</v>
      </c>
      <c r="C4" s="123" t="s">
        <v>321</v>
      </c>
      <c r="D4" s="7"/>
      <c r="E4" s="6" t="s">
        <v>3</v>
      </c>
      <c r="F4" s="62">
        <v>40892</v>
      </c>
      <c r="G4" s="7"/>
      <c r="H4" s="6" t="s">
        <v>4</v>
      </c>
      <c r="I4" s="164">
        <v>123456789</v>
      </c>
      <c r="J4" s="8"/>
      <c r="K4" s="8"/>
      <c r="L4" s="7"/>
      <c r="M4" s="7"/>
      <c r="N4" s="7"/>
      <c r="O4" s="7"/>
      <c r="Q4" s="1" t="s">
        <v>5</v>
      </c>
      <c r="R4" s="1">
        <f>IF(C4="",0,1)</f>
        <v>1</v>
      </c>
    </row>
    <row r="5" spans="2:18" ht="17.25" x14ac:dyDescent="0.3">
      <c r="B5" s="26" t="s">
        <v>6</v>
      </c>
      <c r="C5" s="60" t="s">
        <v>322</v>
      </c>
      <c r="D5" s="9"/>
      <c r="E5" s="26" t="s">
        <v>7</v>
      </c>
      <c r="F5" s="60" t="s">
        <v>323</v>
      </c>
      <c r="G5" s="9"/>
      <c r="H5" s="26" t="s">
        <v>8</v>
      </c>
      <c r="I5" s="122" t="s">
        <v>257</v>
      </c>
      <c r="J5" s="9"/>
      <c r="K5" s="26" t="s">
        <v>10</v>
      </c>
      <c r="L5" s="63">
        <v>77088</v>
      </c>
      <c r="M5" s="9"/>
      <c r="N5" s="9"/>
      <c r="O5" s="9"/>
      <c r="Q5" s="1" t="s">
        <v>11</v>
      </c>
      <c r="R5" s="1">
        <f>IF(F4="",0,1)</f>
        <v>1</v>
      </c>
    </row>
    <row r="6" spans="2:18" ht="17.25" x14ac:dyDescent="0.3">
      <c r="B6" s="10"/>
      <c r="C6" s="11" t="s">
        <v>12</v>
      </c>
      <c r="D6" s="366">
        <v>4</v>
      </c>
      <c r="E6" s="367"/>
      <c r="F6" s="122" t="s">
        <v>324</v>
      </c>
      <c r="G6" s="9"/>
      <c r="H6" s="26"/>
      <c r="I6" s="9"/>
      <c r="J6" s="9"/>
      <c r="K6" s="9"/>
      <c r="L6" s="9"/>
      <c r="M6" s="9"/>
      <c r="N6" s="9"/>
      <c r="O6" s="9"/>
      <c r="Q6" s="1" t="s">
        <v>13</v>
      </c>
      <c r="R6" s="1">
        <f>IF(I4="",0,1)</f>
        <v>1</v>
      </c>
    </row>
    <row r="7" spans="2:18" ht="17.25" x14ac:dyDescent="0.3">
      <c r="B7" s="26" t="s">
        <v>14</v>
      </c>
      <c r="C7" s="64" t="s">
        <v>327</v>
      </c>
      <c r="D7" s="9"/>
      <c r="E7" s="26" t="s">
        <v>15</v>
      </c>
      <c r="F7" s="65">
        <v>3185551000</v>
      </c>
      <c r="G7" s="9"/>
      <c r="H7" s="26" t="s">
        <v>16</v>
      </c>
      <c r="I7" s="65">
        <v>3185551001</v>
      </c>
      <c r="J7" s="9"/>
      <c r="K7" s="26" t="s">
        <v>17</v>
      </c>
      <c r="L7" s="222" t="s">
        <v>325</v>
      </c>
      <c r="M7" s="223"/>
      <c r="N7" s="223"/>
      <c r="O7" s="224"/>
      <c r="Q7" s="1" t="s">
        <v>18</v>
      </c>
      <c r="R7" s="1">
        <f>IF(C5="",0,1)</f>
        <v>1</v>
      </c>
    </row>
    <row r="8" spans="2:18" ht="17.25" x14ac:dyDescent="0.3">
      <c r="B8" s="26" t="s">
        <v>19</v>
      </c>
      <c r="C8" s="54"/>
      <c r="D8" s="9"/>
      <c r="E8" s="26" t="s">
        <v>15</v>
      </c>
      <c r="F8" s="58"/>
      <c r="G8" s="9"/>
      <c r="H8" s="26" t="s">
        <v>16</v>
      </c>
      <c r="I8" s="58"/>
      <c r="J8" s="9"/>
      <c r="K8" s="26" t="s">
        <v>17</v>
      </c>
      <c r="L8" s="225"/>
      <c r="M8" s="226"/>
      <c r="N8" s="226"/>
      <c r="O8" s="227"/>
      <c r="Q8" s="1" t="s">
        <v>20</v>
      </c>
      <c r="R8" s="1">
        <f>IF(F5="",0,1)</f>
        <v>1</v>
      </c>
    </row>
    <row r="9" spans="2:18" ht="17.25" x14ac:dyDescent="0.3">
      <c r="B9" s="26" t="s">
        <v>21</v>
      </c>
      <c r="C9" s="65">
        <v>5045555252</v>
      </c>
      <c r="D9" s="9"/>
      <c r="E9" s="26" t="s">
        <v>22</v>
      </c>
      <c r="F9" s="58"/>
      <c r="G9" s="9"/>
      <c r="H9" s="26" t="s">
        <v>23</v>
      </c>
      <c r="I9" s="222" t="s">
        <v>326</v>
      </c>
      <c r="J9" s="223"/>
      <c r="K9" s="224"/>
      <c r="L9" s="9"/>
      <c r="M9" s="9"/>
      <c r="N9" s="9"/>
      <c r="O9" s="9"/>
      <c r="Q9" s="1" t="s">
        <v>24</v>
      </c>
      <c r="R9" s="1">
        <f>IF(I5="",0,1)</f>
        <v>1</v>
      </c>
    </row>
    <row r="10" spans="2:18" ht="17.25" x14ac:dyDescent="0.3">
      <c r="B10" s="26" t="s">
        <v>25</v>
      </c>
      <c r="C10" s="222" t="s">
        <v>331</v>
      </c>
      <c r="D10" s="223"/>
      <c r="E10" s="223"/>
      <c r="F10" s="224"/>
      <c r="G10" s="9"/>
      <c r="H10" s="9"/>
      <c r="I10" s="9"/>
      <c r="J10" s="9"/>
      <c r="K10" s="9"/>
      <c r="L10" s="9"/>
      <c r="M10" s="9"/>
      <c r="N10" s="9"/>
      <c r="O10" s="9"/>
      <c r="Q10" s="1" t="s">
        <v>26</v>
      </c>
      <c r="R10" s="1">
        <f>IF(L5="",0,1)</f>
        <v>1</v>
      </c>
    </row>
    <row r="11" spans="2:18" ht="17.25" x14ac:dyDescent="0.3">
      <c r="B11" s="26" t="s">
        <v>27</v>
      </c>
      <c r="C11" s="122" t="s">
        <v>386</v>
      </c>
      <c r="D11" s="228" t="str">
        <f>IF(C11="Other","If Other, please define:","")</f>
        <v/>
      </c>
      <c r="E11" s="229"/>
      <c r="F11" s="230"/>
      <c r="G11" s="230"/>
      <c r="H11" s="230"/>
      <c r="I11" s="9"/>
      <c r="J11" s="9"/>
      <c r="K11" s="9"/>
      <c r="L11" s="9"/>
      <c r="M11" s="9"/>
      <c r="N11" s="9"/>
      <c r="O11" s="9"/>
      <c r="Q11" s="1" t="s">
        <v>29</v>
      </c>
      <c r="R11" s="1">
        <f>IF(D6="",0,1)</f>
        <v>1</v>
      </c>
    </row>
    <row r="12" spans="2:18" ht="17.25" x14ac:dyDescent="0.3">
      <c r="B12" s="26" t="s">
        <v>30</v>
      </c>
      <c r="C12" s="66" t="s">
        <v>327</v>
      </c>
      <c r="D12" s="9"/>
      <c r="E12" s="26" t="s">
        <v>31</v>
      </c>
      <c r="F12" s="60" t="s">
        <v>328</v>
      </c>
      <c r="G12" s="9"/>
      <c r="H12" s="26" t="s">
        <v>32</v>
      </c>
      <c r="I12" s="67">
        <v>0.8</v>
      </c>
      <c r="J12" s="9"/>
      <c r="K12" s="9"/>
      <c r="L12" s="9"/>
      <c r="M12" s="9"/>
      <c r="N12" s="9"/>
      <c r="O12" s="9"/>
      <c r="Q12" s="1" t="s">
        <v>33</v>
      </c>
      <c r="R12" s="1">
        <f>IF(F6="",0,1)</f>
        <v>1</v>
      </c>
    </row>
    <row r="13" spans="2:18" ht="17.25" x14ac:dyDescent="0.3">
      <c r="B13" s="26" t="s">
        <v>30</v>
      </c>
      <c r="C13" s="54" t="s">
        <v>329</v>
      </c>
      <c r="D13" s="9"/>
      <c r="E13" s="26" t="s">
        <v>31</v>
      </c>
      <c r="F13" s="54" t="s">
        <v>330</v>
      </c>
      <c r="G13" s="9"/>
      <c r="H13" s="26" t="s">
        <v>32</v>
      </c>
      <c r="I13" s="59">
        <v>0.2</v>
      </c>
      <c r="J13" s="9"/>
      <c r="K13" s="9"/>
      <c r="L13" s="9"/>
      <c r="M13" s="9"/>
      <c r="N13" s="9"/>
      <c r="O13" s="9"/>
      <c r="Q13" s="1" t="s">
        <v>34</v>
      </c>
      <c r="R13" s="1">
        <f>IF(C7="",0,1)</f>
        <v>1</v>
      </c>
    </row>
    <row r="14" spans="2:18" ht="18" thickBot="1" x14ac:dyDescent="0.35">
      <c r="B14" s="26" t="s">
        <v>30</v>
      </c>
      <c r="C14" s="54"/>
      <c r="D14" s="9"/>
      <c r="E14" s="26" t="s">
        <v>31</v>
      </c>
      <c r="F14" s="126"/>
      <c r="G14" s="9"/>
      <c r="H14" s="26" t="s">
        <v>32</v>
      </c>
      <c r="I14" s="59"/>
      <c r="J14" s="9"/>
      <c r="K14" s="9"/>
      <c r="L14" s="9"/>
      <c r="M14" s="9"/>
      <c r="N14" s="9"/>
      <c r="O14" s="9"/>
      <c r="Q14" s="1" t="s">
        <v>35</v>
      </c>
      <c r="R14" s="1">
        <f>IF(F7="",0,1)</f>
        <v>1</v>
      </c>
    </row>
    <row r="15" spans="2:18" ht="18" thickBot="1" x14ac:dyDescent="0.35">
      <c r="B15" s="26"/>
      <c r="C15" s="9"/>
      <c r="D15" s="9"/>
      <c r="E15" s="12" t="s">
        <v>36</v>
      </c>
      <c r="F15" s="80">
        <v>40000</v>
      </c>
      <c r="G15" s="9"/>
      <c r="H15" s="9"/>
      <c r="I15" s="9"/>
      <c r="J15" s="9"/>
      <c r="K15" s="9"/>
      <c r="L15" s="9"/>
      <c r="M15" s="9"/>
      <c r="N15" s="9"/>
      <c r="O15" s="9"/>
      <c r="Q15" s="1" t="s">
        <v>37</v>
      </c>
      <c r="R15" s="1">
        <f>IF(I7="",0,1)</f>
        <v>1</v>
      </c>
    </row>
    <row r="16" spans="2:18" ht="17.25" x14ac:dyDescent="0.3">
      <c r="B16" s="13" t="s">
        <v>38</v>
      </c>
      <c r="C16" s="243" t="s">
        <v>332</v>
      </c>
      <c r="D16" s="244"/>
      <c r="E16" s="244"/>
      <c r="F16" s="244"/>
      <c r="G16" s="244"/>
      <c r="H16" s="244"/>
      <c r="I16" s="245"/>
      <c r="J16" s="14"/>
      <c r="K16" s="14"/>
      <c r="L16" s="14"/>
      <c r="M16" s="14"/>
      <c r="N16" s="14"/>
      <c r="O16" s="14"/>
      <c r="Q16" s="1" t="s">
        <v>39</v>
      </c>
      <c r="R16" s="1">
        <f>IF(L7="",0,1)</f>
        <v>1</v>
      </c>
    </row>
    <row r="17" spans="2:18" ht="17.25" x14ac:dyDescent="0.3">
      <c r="B17" s="14"/>
      <c r="C17" s="246"/>
      <c r="D17" s="247"/>
      <c r="E17" s="247"/>
      <c r="F17" s="247"/>
      <c r="G17" s="247"/>
      <c r="H17" s="247"/>
      <c r="I17" s="248"/>
      <c r="J17" s="14"/>
      <c r="K17" s="14"/>
      <c r="L17" s="14"/>
      <c r="M17" s="14"/>
      <c r="N17" s="14"/>
      <c r="O17" s="14"/>
      <c r="Q17" s="1" t="s">
        <v>40</v>
      </c>
      <c r="R17" s="1">
        <f>IF(C8="",0,1)</f>
        <v>0</v>
      </c>
    </row>
    <row r="18" spans="2:18" ht="9.6" customHeight="1" x14ac:dyDescent="0.3">
      <c r="B18" s="14"/>
      <c r="C18" s="14"/>
      <c r="D18" s="14"/>
      <c r="E18" s="14"/>
      <c r="F18" s="14"/>
      <c r="G18" s="14"/>
      <c r="H18" s="14"/>
      <c r="I18" s="14"/>
      <c r="J18" s="14"/>
      <c r="K18" s="14"/>
      <c r="L18" s="14"/>
      <c r="M18" s="14"/>
      <c r="N18" s="14"/>
      <c r="O18" s="14"/>
      <c r="Q18" s="1" t="s">
        <v>35</v>
      </c>
      <c r="R18" s="1">
        <f>IF(F8="",0,1)</f>
        <v>0</v>
      </c>
    </row>
    <row r="19" spans="2:18" ht="20.25" x14ac:dyDescent="0.3">
      <c r="B19" s="18" t="s">
        <v>51</v>
      </c>
      <c r="C19" s="14"/>
      <c r="D19" s="14"/>
      <c r="E19" s="14"/>
      <c r="F19" s="14"/>
      <c r="G19" s="14"/>
      <c r="H19" s="14"/>
      <c r="I19" s="14"/>
      <c r="J19" s="14"/>
      <c r="K19" s="14"/>
      <c r="L19" s="14"/>
      <c r="M19" s="14"/>
      <c r="N19" s="14"/>
      <c r="O19" s="14"/>
      <c r="Q19" s="1" t="s">
        <v>37</v>
      </c>
      <c r="R19" s="1">
        <f>IF(I8="",0,1)</f>
        <v>0</v>
      </c>
    </row>
    <row r="20" spans="2:18" ht="9.6" customHeight="1" x14ac:dyDescent="0.3">
      <c r="B20" s="7"/>
      <c r="C20" s="7"/>
      <c r="D20" s="7"/>
      <c r="E20" s="7"/>
      <c r="F20" s="7"/>
      <c r="G20" s="7"/>
      <c r="H20" s="7"/>
      <c r="I20" s="7"/>
      <c r="J20" s="7"/>
      <c r="K20" s="7"/>
      <c r="L20" s="7"/>
      <c r="M20" s="14"/>
      <c r="N20" s="14"/>
      <c r="O20" s="14"/>
      <c r="Q20" s="1" t="s">
        <v>39</v>
      </c>
      <c r="R20" s="1">
        <f>IF(L8="",0,1)</f>
        <v>0</v>
      </c>
    </row>
    <row r="21" spans="2:18" ht="17.25" x14ac:dyDescent="0.3">
      <c r="B21" s="6" t="s">
        <v>52</v>
      </c>
      <c r="C21" s="61" t="s">
        <v>333</v>
      </c>
      <c r="D21" s="7"/>
      <c r="E21" s="6" t="s">
        <v>53</v>
      </c>
      <c r="F21" s="61" t="s">
        <v>334</v>
      </c>
      <c r="G21" s="7"/>
      <c r="H21" s="6" t="s">
        <v>54</v>
      </c>
      <c r="I21" s="71">
        <v>3185556060</v>
      </c>
      <c r="J21" s="8"/>
      <c r="K21" s="8"/>
      <c r="L21" s="7"/>
      <c r="M21" s="14"/>
      <c r="N21" s="14"/>
      <c r="O21" s="14"/>
      <c r="Q21" s="1" t="s">
        <v>41</v>
      </c>
      <c r="R21" s="1">
        <f>IF(C9="",0,1)</f>
        <v>1</v>
      </c>
    </row>
    <row r="22" spans="2:18" ht="18" thickBot="1" x14ac:dyDescent="0.35">
      <c r="B22" s="15" t="s">
        <v>55</v>
      </c>
      <c r="C22" s="68" t="s">
        <v>337</v>
      </c>
      <c r="D22" s="16"/>
      <c r="E22" s="15" t="s">
        <v>7</v>
      </c>
      <c r="F22" s="68" t="s">
        <v>336</v>
      </c>
      <c r="G22" s="16"/>
      <c r="H22" s="15" t="s">
        <v>8</v>
      </c>
      <c r="I22" s="127" t="s">
        <v>335</v>
      </c>
      <c r="J22" s="16"/>
      <c r="K22" s="15" t="s">
        <v>10</v>
      </c>
      <c r="L22" s="72">
        <v>70777</v>
      </c>
      <c r="M22" s="14"/>
      <c r="N22" s="14"/>
      <c r="O22" s="14"/>
      <c r="Q22" s="1" t="s">
        <v>42</v>
      </c>
      <c r="R22" s="1">
        <f>IF(F9="",0,1)</f>
        <v>0</v>
      </c>
    </row>
    <row r="23" spans="2:18" ht="17.25" x14ac:dyDescent="0.3">
      <c r="B23" s="6" t="s">
        <v>56</v>
      </c>
      <c r="C23" s="69" t="s">
        <v>57</v>
      </c>
      <c r="D23" s="7"/>
      <c r="E23" s="6" t="s">
        <v>58</v>
      </c>
      <c r="F23" s="70" t="s">
        <v>338</v>
      </c>
      <c r="G23" s="7"/>
      <c r="H23" s="6" t="s">
        <v>339</v>
      </c>
      <c r="I23" s="167">
        <v>11000</v>
      </c>
      <c r="J23" s="7"/>
      <c r="K23" s="6"/>
      <c r="L23" s="17"/>
      <c r="M23" s="14"/>
      <c r="N23" s="14"/>
      <c r="O23" s="14"/>
      <c r="Q23" s="1" t="s">
        <v>43</v>
      </c>
      <c r="R23" s="1">
        <f>IF(I9="",0,1)</f>
        <v>1</v>
      </c>
    </row>
    <row r="24" spans="2:18" ht="17.25" x14ac:dyDescent="0.3">
      <c r="B24" s="26" t="s">
        <v>59</v>
      </c>
      <c r="C24" s="125"/>
      <c r="D24" s="9"/>
      <c r="E24" s="26" t="s">
        <v>58</v>
      </c>
      <c r="F24" s="165"/>
      <c r="G24" s="249" t="s">
        <v>339</v>
      </c>
      <c r="H24" s="249"/>
      <c r="I24" s="166">
        <v>0</v>
      </c>
      <c r="J24" s="20"/>
      <c r="K24" s="20"/>
      <c r="L24" s="27"/>
      <c r="M24" s="14"/>
      <c r="N24" s="14"/>
      <c r="O24" s="14"/>
      <c r="Q24" s="1" t="s">
        <v>44</v>
      </c>
      <c r="R24" s="1">
        <f>IF(C10="",0,1)</f>
        <v>1</v>
      </c>
    </row>
    <row r="25" spans="2:18" ht="17.25" x14ac:dyDescent="0.3">
      <c r="B25" s="26" t="s">
        <v>60</v>
      </c>
      <c r="C25" s="125"/>
      <c r="D25" s="9"/>
      <c r="E25" s="26" t="s">
        <v>58</v>
      </c>
      <c r="F25" s="165"/>
      <c r="G25" s="249" t="s">
        <v>339</v>
      </c>
      <c r="H25" s="249"/>
      <c r="I25" s="166">
        <v>0</v>
      </c>
      <c r="J25" s="20"/>
      <c r="K25" s="20"/>
      <c r="L25" s="9"/>
      <c r="M25" s="14"/>
      <c r="N25" s="14"/>
      <c r="O25" s="14"/>
      <c r="Q25" s="1" t="s">
        <v>45</v>
      </c>
      <c r="R25" s="1">
        <f>IF(C11="",0,1)</f>
        <v>1</v>
      </c>
    </row>
    <row r="26" spans="2:18" ht="9.6" customHeight="1" x14ac:dyDescent="0.3">
      <c r="Q26" s="1" t="s">
        <v>46</v>
      </c>
      <c r="R26" s="1">
        <f>IF(C12="",0,1)</f>
        <v>1</v>
      </c>
    </row>
    <row r="27" spans="2:18" ht="19.149999999999999" customHeight="1" x14ac:dyDescent="0.3">
      <c r="B27" s="18" t="s">
        <v>61</v>
      </c>
      <c r="Q27" s="1" t="s">
        <v>47</v>
      </c>
      <c r="R27" s="1">
        <f>IF(F12="",0,1)</f>
        <v>1</v>
      </c>
    </row>
    <row r="28" spans="2:18" ht="9.6" customHeight="1" x14ac:dyDescent="0.3">
      <c r="B28" s="5"/>
      <c r="C28" s="5"/>
      <c r="D28" s="5"/>
      <c r="E28" s="5"/>
      <c r="F28" s="5"/>
      <c r="G28" s="5"/>
      <c r="H28" s="5"/>
      <c r="Q28" s="1" t="s">
        <v>48</v>
      </c>
      <c r="R28" s="1">
        <f>IF(I12="",0,1)</f>
        <v>1</v>
      </c>
    </row>
    <row r="29" spans="2:18" ht="17.25" x14ac:dyDescent="0.3">
      <c r="B29" s="6" t="s">
        <v>62</v>
      </c>
      <c r="C29" s="61" t="s">
        <v>340</v>
      </c>
      <c r="D29" s="7"/>
      <c r="E29" s="6" t="s">
        <v>53</v>
      </c>
      <c r="F29" s="61" t="s">
        <v>341</v>
      </c>
      <c r="G29" s="7"/>
      <c r="H29" s="6" t="s">
        <v>63</v>
      </c>
      <c r="I29" s="222" t="s">
        <v>64</v>
      </c>
      <c r="J29" s="223"/>
      <c r="K29" s="223"/>
      <c r="L29" s="224"/>
      <c r="Q29" s="1" t="s">
        <v>49</v>
      </c>
      <c r="R29" s="1">
        <f>IF(F15="",0,1)</f>
        <v>1</v>
      </c>
    </row>
    <row r="30" spans="2:18" ht="17.25" x14ac:dyDescent="0.3">
      <c r="B30" s="26" t="s">
        <v>65</v>
      </c>
      <c r="C30" s="60" t="s">
        <v>342</v>
      </c>
      <c r="D30" s="9"/>
      <c r="E30" s="26" t="s">
        <v>7</v>
      </c>
      <c r="F30" s="60" t="s">
        <v>323</v>
      </c>
      <c r="G30" s="9"/>
      <c r="H30" s="26" t="s">
        <v>8</v>
      </c>
      <c r="I30" s="122" t="s">
        <v>257</v>
      </c>
      <c r="J30" s="9"/>
      <c r="K30" s="26" t="s">
        <v>10</v>
      </c>
      <c r="L30" s="63">
        <v>77088</v>
      </c>
      <c r="Q30" s="1" t="s">
        <v>50</v>
      </c>
      <c r="R30" s="1">
        <f>IF(C16="",0,1)</f>
        <v>1</v>
      </c>
    </row>
    <row r="31" spans="2:18" ht="18" thickBot="1" x14ac:dyDescent="0.35">
      <c r="B31" s="15" t="s">
        <v>54</v>
      </c>
      <c r="C31" s="73">
        <v>3185553212</v>
      </c>
      <c r="D31" s="16"/>
      <c r="E31" s="15" t="s">
        <v>66</v>
      </c>
      <c r="F31" s="73"/>
      <c r="G31" s="16"/>
      <c r="H31" s="15" t="s">
        <v>17</v>
      </c>
      <c r="I31" s="250" t="s">
        <v>343</v>
      </c>
      <c r="J31" s="251"/>
      <c r="K31" s="251"/>
      <c r="L31" s="252"/>
      <c r="R31" s="1">
        <f>SUM(R4:R30)</f>
        <v>22</v>
      </c>
    </row>
    <row r="32" spans="2:18" ht="17.25" x14ac:dyDescent="0.3">
      <c r="B32" s="6" t="s">
        <v>62</v>
      </c>
      <c r="C32" s="55" t="s">
        <v>344</v>
      </c>
      <c r="D32" s="7"/>
      <c r="E32" s="6" t="s">
        <v>53</v>
      </c>
      <c r="F32" s="55" t="s">
        <v>345</v>
      </c>
      <c r="G32" s="7"/>
      <c r="H32" s="6" t="s">
        <v>63</v>
      </c>
      <c r="I32" s="225" t="s">
        <v>346</v>
      </c>
      <c r="J32" s="226"/>
      <c r="K32" s="226"/>
      <c r="L32" s="227"/>
    </row>
    <row r="33" spans="2:12" ht="17.25" x14ac:dyDescent="0.3">
      <c r="B33" s="26" t="s">
        <v>65</v>
      </c>
      <c r="C33" s="54" t="s">
        <v>347</v>
      </c>
      <c r="D33" s="9"/>
      <c r="E33" s="26" t="s">
        <v>7</v>
      </c>
      <c r="F33" s="54" t="s">
        <v>323</v>
      </c>
      <c r="G33" s="9"/>
      <c r="H33" s="26" t="s">
        <v>8</v>
      </c>
      <c r="I33" s="125" t="s">
        <v>257</v>
      </c>
      <c r="J33" s="9"/>
      <c r="K33" s="26"/>
      <c r="L33" s="57">
        <v>77638</v>
      </c>
    </row>
    <row r="34" spans="2:12" ht="18" thickBot="1" x14ac:dyDescent="0.35">
      <c r="B34" s="15" t="s">
        <v>54</v>
      </c>
      <c r="C34" s="124">
        <v>3185554469</v>
      </c>
      <c r="D34" s="16"/>
      <c r="E34" s="15" t="s">
        <v>66</v>
      </c>
      <c r="F34" s="124"/>
      <c r="G34" s="16"/>
      <c r="H34" s="15" t="s">
        <v>17</v>
      </c>
      <c r="I34" s="231" t="s">
        <v>348</v>
      </c>
      <c r="J34" s="232"/>
      <c r="K34" s="232"/>
      <c r="L34" s="233"/>
    </row>
    <row r="35" spans="2:12" ht="17.25" x14ac:dyDescent="0.3">
      <c r="B35" s="6" t="s">
        <v>62</v>
      </c>
      <c r="C35" s="55" t="s">
        <v>349</v>
      </c>
      <c r="D35" s="7"/>
      <c r="E35" s="6" t="s">
        <v>53</v>
      </c>
      <c r="F35" s="55" t="s">
        <v>350</v>
      </c>
      <c r="G35" s="7"/>
      <c r="H35" s="6" t="s">
        <v>63</v>
      </c>
      <c r="I35" s="225" t="s">
        <v>351</v>
      </c>
      <c r="J35" s="226"/>
      <c r="K35" s="226"/>
      <c r="L35" s="227"/>
    </row>
    <row r="36" spans="2:12" ht="17.25" x14ac:dyDescent="0.3">
      <c r="B36" s="26" t="s">
        <v>65</v>
      </c>
      <c r="C36" s="54" t="s">
        <v>352</v>
      </c>
      <c r="D36" s="9"/>
      <c r="E36" s="26" t="s">
        <v>7</v>
      </c>
      <c r="F36" s="54" t="s">
        <v>323</v>
      </c>
      <c r="G36" s="9"/>
      <c r="H36" s="26" t="s">
        <v>8</v>
      </c>
      <c r="I36" s="125" t="s">
        <v>257</v>
      </c>
      <c r="J36" s="9"/>
      <c r="K36" s="26"/>
      <c r="L36" s="57">
        <v>77638</v>
      </c>
    </row>
    <row r="37" spans="2:12" ht="17.25" x14ac:dyDescent="0.3">
      <c r="B37" s="26" t="s">
        <v>54</v>
      </c>
      <c r="C37" s="58">
        <v>3185551123</v>
      </c>
      <c r="D37" s="9"/>
      <c r="E37" s="26" t="s">
        <v>66</v>
      </c>
      <c r="F37" s="58"/>
      <c r="G37" s="9"/>
      <c r="H37" s="26" t="s">
        <v>17</v>
      </c>
      <c r="I37" s="225" t="s">
        <v>353</v>
      </c>
      <c r="J37" s="226"/>
      <c r="K37" s="226"/>
      <c r="L37" s="227"/>
    </row>
    <row r="38" spans="2:12" ht="9.6" customHeight="1" x14ac:dyDescent="0.3"/>
    <row r="39" spans="2:12" ht="20.25" x14ac:dyDescent="0.3">
      <c r="B39" s="18" t="s">
        <v>67</v>
      </c>
    </row>
    <row r="40" spans="2:12" ht="9.6" customHeight="1" x14ac:dyDescent="0.3">
      <c r="B40" s="5"/>
      <c r="C40" s="5"/>
      <c r="D40" s="5"/>
      <c r="E40" s="5"/>
      <c r="F40" s="5"/>
      <c r="G40" s="5"/>
      <c r="H40" s="5"/>
      <c r="I40" s="5"/>
      <c r="J40" s="5"/>
      <c r="K40" s="5"/>
      <c r="L40" s="5"/>
    </row>
    <row r="41" spans="2:12" ht="17.25" x14ac:dyDescent="0.3">
      <c r="B41" s="6" t="s">
        <v>68</v>
      </c>
      <c r="C41" s="74" t="s">
        <v>327</v>
      </c>
      <c r="D41" s="7"/>
      <c r="E41" s="6" t="s">
        <v>69</v>
      </c>
      <c r="F41" s="62">
        <v>33222</v>
      </c>
      <c r="G41" s="7"/>
      <c r="H41" s="6" t="s">
        <v>70</v>
      </c>
      <c r="I41" s="75">
        <v>441414141</v>
      </c>
      <c r="J41" s="31"/>
      <c r="K41" s="32"/>
      <c r="L41" s="32"/>
    </row>
    <row r="42" spans="2:12" ht="17.25" x14ac:dyDescent="0.3">
      <c r="B42" s="26" t="s">
        <v>71</v>
      </c>
      <c r="C42" s="60" t="s">
        <v>354</v>
      </c>
      <c r="D42" s="9"/>
      <c r="E42" s="26" t="s">
        <v>7</v>
      </c>
      <c r="F42" s="60" t="s">
        <v>336</v>
      </c>
      <c r="G42" s="9"/>
      <c r="H42" s="26" t="s">
        <v>8</v>
      </c>
      <c r="I42" s="122" t="s">
        <v>257</v>
      </c>
      <c r="J42" s="9"/>
      <c r="K42" s="26" t="s">
        <v>10</v>
      </c>
      <c r="L42" s="63">
        <v>70777</v>
      </c>
    </row>
    <row r="43" spans="2:12" ht="17.25" x14ac:dyDescent="0.3">
      <c r="B43" s="6" t="s">
        <v>72</v>
      </c>
      <c r="C43" s="74" t="s">
        <v>321</v>
      </c>
      <c r="D43" s="7"/>
      <c r="E43" s="6" t="s">
        <v>73</v>
      </c>
      <c r="F43" s="74" t="s">
        <v>355</v>
      </c>
      <c r="G43" s="7"/>
      <c r="H43" s="79" t="s">
        <v>74</v>
      </c>
      <c r="I43" s="158">
        <v>8</v>
      </c>
      <c r="J43" s="364" t="s">
        <v>324</v>
      </c>
      <c r="K43" s="365"/>
      <c r="L43" s="20"/>
    </row>
    <row r="44" spans="2:12" ht="17.25" x14ac:dyDescent="0.3">
      <c r="B44" s="26" t="s">
        <v>76</v>
      </c>
      <c r="C44" s="60" t="s">
        <v>322</v>
      </c>
      <c r="D44" s="9"/>
      <c r="E44" s="26" t="s">
        <v>7</v>
      </c>
      <c r="F44" s="60" t="s">
        <v>323</v>
      </c>
      <c r="G44" s="9"/>
      <c r="H44" s="26" t="s">
        <v>8</v>
      </c>
      <c r="I44" s="122" t="s">
        <v>257</v>
      </c>
      <c r="J44" s="9"/>
      <c r="K44" s="26" t="s">
        <v>10</v>
      </c>
      <c r="L44" s="63">
        <v>77088</v>
      </c>
    </row>
    <row r="45" spans="2:12" ht="18" thickBot="1" x14ac:dyDescent="0.35">
      <c r="B45" s="15" t="s">
        <v>77</v>
      </c>
      <c r="C45" s="73">
        <v>3185551000</v>
      </c>
      <c r="D45" s="16"/>
      <c r="E45" s="15" t="s">
        <v>78</v>
      </c>
      <c r="F45" s="73">
        <v>3185554545</v>
      </c>
      <c r="G45" s="16"/>
      <c r="H45" s="15" t="s">
        <v>79</v>
      </c>
      <c r="I45" s="77">
        <v>864454321</v>
      </c>
      <c r="J45" s="21"/>
      <c r="K45" s="22" t="s">
        <v>8</v>
      </c>
      <c r="L45" s="130" t="s">
        <v>258</v>
      </c>
    </row>
    <row r="46" spans="2:12" ht="18" thickBot="1" x14ac:dyDescent="0.35">
      <c r="B46" s="23" t="s">
        <v>80</v>
      </c>
      <c r="C46" s="24"/>
      <c r="D46" s="239" t="s">
        <v>81</v>
      </c>
      <c r="E46" s="240"/>
      <c r="F46" s="128" t="s">
        <v>373</v>
      </c>
      <c r="G46" s="24"/>
      <c r="H46" s="24"/>
      <c r="I46" s="24"/>
      <c r="J46" s="24"/>
      <c r="K46" s="24"/>
      <c r="L46" s="24"/>
    </row>
    <row r="47" spans="2:12" ht="17.25" x14ac:dyDescent="0.3">
      <c r="B47" s="6" t="s">
        <v>68</v>
      </c>
      <c r="C47" s="129"/>
      <c r="D47" s="7"/>
      <c r="E47" s="6" t="s">
        <v>69</v>
      </c>
      <c r="F47" s="56"/>
      <c r="G47" s="7"/>
      <c r="H47" s="6" t="s">
        <v>70</v>
      </c>
      <c r="I47" s="78"/>
      <c r="J47" s="19"/>
      <c r="K47" s="20"/>
      <c r="L47" s="20"/>
    </row>
    <row r="48" spans="2:12" ht="17.25" x14ac:dyDescent="0.3">
      <c r="B48" s="26" t="s">
        <v>71</v>
      </c>
      <c r="C48" s="54"/>
      <c r="D48" s="9"/>
      <c r="E48" s="26" t="s">
        <v>7</v>
      </c>
      <c r="F48" s="54"/>
      <c r="G48" s="9"/>
      <c r="H48" s="26" t="s">
        <v>8</v>
      </c>
      <c r="I48" s="125"/>
      <c r="J48" s="9"/>
      <c r="K48" s="26" t="s">
        <v>10</v>
      </c>
      <c r="L48" s="63"/>
    </row>
    <row r="49" spans="2:12" ht="17.25" x14ac:dyDescent="0.3">
      <c r="B49" s="6" t="s">
        <v>72</v>
      </c>
      <c r="C49" s="55"/>
      <c r="D49" s="7"/>
      <c r="E49" s="6" t="s">
        <v>73</v>
      </c>
      <c r="F49" s="55"/>
      <c r="G49" s="7"/>
      <c r="H49" s="79" t="s">
        <v>74</v>
      </c>
      <c r="I49" s="76"/>
      <c r="J49" s="241"/>
      <c r="K49" s="242"/>
      <c r="L49" s="20"/>
    </row>
    <row r="50" spans="2:12" ht="17.25" x14ac:dyDescent="0.3">
      <c r="B50" s="26" t="s">
        <v>76</v>
      </c>
      <c r="C50" s="54"/>
      <c r="D50" s="9"/>
      <c r="E50" s="26" t="s">
        <v>7</v>
      </c>
      <c r="F50" s="54"/>
      <c r="G50" s="9"/>
      <c r="H50" s="26" t="s">
        <v>8</v>
      </c>
      <c r="I50" s="125"/>
      <c r="J50" s="9"/>
      <c r="K50" s="26" t="s">
        <v>10</v>
      </c>
      <c r="L50" s="63"/>
    </row>
    <row r="51" spans="2:12" ht="18" thickBot="1" x14ac:dyDescent="0.35">
      <c r="B51" s="15" t="s">
        <v>77</v>
      </c>
      <c r="C51" s="124"/>
      <c r="D51" s="16"/>
      <c r="E51" s="15" t="s">
        <v>78</v>
      </c>
      <c r="F51" s="124"/>
      <c r="G51" s="16"/>
      <c r="H51" s="15" t="s">
        <v>79</v>
      </c>
      <c r="I51" s="77"/>
      <c r="J51" s="21"/>
      <c r="K51" s="22" t="s">
        <v>8</v>
      </c>
      <c r="L51" s="131"/>
    </row>
    <row r="52" spans="2:12" ht="9.6" customHeight="1" x14ac:dyDescent="0.3"/>
    <row r="53" spans="2:12" ht="20.25" x14ac:dyDescent="0.3">
      <c r="B53" s="88" t="s">
        <v>83</v>
      </c>
    </row>
    <row r="54" spans="2:12" ht="9.6" customHeight="1" x14ac:dyDescent="0.3"/>
    <row r="55" spans="2:12" ht="17.25" x14ac:dyDescent="0.3">
      <c r="B55" s="46" t="s">
        <v>84</v>
      </c>
      <c r="C55" s="47" t="s">
        <v>85</v>
      </c>
      <c r="D55" s="261" t="s">
        <v>86</v>
      </c>
      <c r="E55" s="262"/>
      <c r="F55" s="263" t="s">
        <v>87</v>
      </c>
      <c r="G55" s="264"/>
      <c r="H55" s="265"/>
      <c r="I55" s="266" t="s">
        <v>85</v>
      </c>
      <c r="J55" s="262"/>
      <c r="K55" s="266" t="s">
        <v>86</v>
      </c>
      <c r="L55" s="262"/>
    </row>
    <row r="56" spans="2:12" ht="17.25" x14ac:dyDescent="0.3">
      <c r="B56" s="33" t="s">
        <v>88</v>
      </c>
      <c r="C56" s="168">
        <v>24000</v>
      </c>
      <c r="D56" s="358">
        <v>0</v>
      </c>
      <c r="E56" s="348"/>
      <c r="F56" s="255" t="s">
        <v>92</v>
      </c>
      <c r="G56" s="256"/>
      <c r="H56" s="257"/>
      <c r="I56" s="347">
        <v>4000</v>
      </c>
      <c r="J56" s="348"/>
      <c r="K56" s="347">
        <v>0</v>
      </c>
      <c r="L56" s="348"/>
    </row>
    <row r="57" spans="2:12" ht="17.25" x14ac:dyDescent="0.3">
      <c r="B57" s="33" t="s">
        <v>89</v>
      </c>
      <c r="C57" s="168">
        <v>8000</v>
      </c>
      <c r="D57" s="358">
        <v>0</v>
      </c>
      <c r="E57" s="348"/>
      <c r="F57" s="255" t="s">
        <v>93</v>
      </c>
      <c r="G57" s="256"/>
      <c r="H57" s="257"/>
      <c r="I57" s="347">
        <v>14000</v>
      </c>
      <c r="J57" s="348"/>
      <c r="K57" s="347">
        <v>0</v>
      </c>
      <c r="L57" s="348"/>
    </row>
    <row r="58" spans="2:12" ht="18" thickBot="1" x14ac:dyDescent="0.35">
      <c r="B58" s="34" t="s">
        <v>90</v>
      </c>
      <c r="C58" s="169">
        <v>0</v>
      </c>
      <c r="D58" s="362">
        <v>20000</v>
      </c>
      <c r="E58" s="363"/>
      <c r="F58" s="255" t="s">
        <v>94</v>
      </c>
      <c r="G58" s="256"/>
      <c r="H58" s="257"/>
      <c r="I58" s="347">
        <v>3500</v>
      </c>
      <c r="J58" s="348"/>
      <c r="K58" s="347">
        <v>0</v>
      </c>
      <c r="L58" s="348"/>
    </row>
    <row r="59" spans="2:12" ht="17.25" x14ac:dyDescent="0.3">
      <c r="B59" s="52" t="s">
        <v>91</v>
      </c>
      <c r="C59" s="156">
        <f>SUM(C56:C58)</f>
        <v>32000</v>
      </c>
      <c r="D59" s="267">
        <f>SUM(D56:E58)</f>
        <v>20000</v>
      </c>
      <c r="E59" s="268"/>
      <c r="F59" s="255" t="s">
        <v>95</v>
      </c>
      <c r="G59" s="256"/>
      <c r="H59" s="257"/>
      <c r="I59" s="347">
        <v>1500</v>
      </c>
      <c r="J59" s="348"/>
      <c r="K59" s="347">
        <v>0</v>
      </c>
      <c r="L59" s="348"/>
    </row>
    <row r="60" spans="2:12" ht="17.25" x14ac:dyDescent="0.3">
      <c r="B60" s="40"/>
      <c r="C60" s="40"/>
      <c r="D60" s="41"/>
      <c r="E60" s="39"/>
      <c r="F60" s="255" t="s">
        <v>356</v>
      </c>
      <c r="G60" s="256"/>
      <c r="H60" s="257"/>
      <c r="I60" s="347">
        <v>1000</v>
      </c>
      <c r="J60" s="348"/>
      <c r="K60" s="347">
        <v>0</v>
      </c>
      <c r="L60" s="348"/>
    </row>
    <row r="61" spans="2:12" ht="17.25" x14ac:dyDescent="0.3">
      <c r="B61" s="40"/>
      <c r="C61" s="40"/>
      <c r="D61" s="41"/>
      <c r="E61" s="39"/>
      <c r="F61" s="255" t="s">
        <v>357</v>
      </c>
      <c r="G61" s="256"/>
      <c r="H61" s="257"/>
      <c r="I61" s="347">
        <v>0</v>
      </c>
      <c r="J61" s="348"/>
      <c r="K61" s="347">
        <v>6000</v>
      </c>
      <c r="L61" s="348"/>
    </row>
    <row r="62" spans="2:12" ht="17.25" x14ac:dyDescent="0.3">
      <c r="B62" s="40"/>
      <c r="C62" s="40"/>
      <c r="D62" s="41"/>
      <c r="E62" s="39"/>
      <c r="F62" s="255" t="s">
        <v>131</v>
      </c>
      <c r="G62" s="256"/>
      <c r="H62" s="257"/>
      <c r="I62" s="347">
        <v>0</v>
      </c>
      <c r="J62" s="348"/>
      <c r="K62" s="347">
        <v>12000</v>
      </c>
      <c r="L62" s="348"/>
    </row>
    <row r="63" spans="2:12" ht="17.25" x14ac:dyDescent="0.3">
      <c r="B63" s="40"/>
      <c r="C63" s="40"/>
      <c r="D63" s="41"/>
      <c r="E63" s="39"/>
      <c r="F63" s="255" t="s">
        <v>130</v>
      </c>
      <c r="G63" s="256"/>
      <c r="H63" s="257"/>
      <c r="I63" s="347">
        <v>0</v>
      </c>
      <c r="J63" s="348"/>
      <c r="K63" s="347">
        <v>20000</v>
      </c>
      <c r="L63" s="348"/>
    </row>
    <row r="64" spans="2:12" ht="18" thickBot="1" x14ac:dyDescent="0.35">
      <c r="B64" s="40"/>
      <c r="C64" s="40"/>
      <c r="D64" s="41"/>
      <c r="E64" s="39"/>
      <c r="F64" s="277" t="s">
        <v>96</v>
      </c>
      <c r="G64" s="278"/>
      <c r="H64" s="279"/>
      <c r="I64" s="359">
        <v>0</v>
      </c>
      <c r="J64" s="361"/>
      <c r="K64" s="359">
        <v>6000</v>
      </c>
      <c r="L64" s="361"/>
    </row>
    <row r="65" spans="2:12" ht="18" thickBot="1" x14ac:dyDescent="0.35">
      <c r="B65" s="45"/>
      <c r="C65" s="45"/>
      <c r="D65" s="45"/>
      <c r="E65" s="43"/>
      <c r="F65" s="269" t="s">
        <v>97</v>
      </c>
      <c r="G65" s="270"/>
      <c r="H65" s="271"/>
      <c r="I65" s="272">
        <f>SUM(I56:J64)</f>
        <v>24000</v>
      </c>
      <c r="J65" s="273"/>
      <c r="K65" s="272">
        <f>SUM(K56:L64)</f>
        <v>44000</v>
      </c>
      <c r="L65" s="273"/>
    </row>
    <row r="66" spans="2:12" ht="17.25" x14ac:dyDescent="0.3">
      <c r="B66" s="46" t="s">
        <v>98</v>
      </c>
      <c r="C66" s="274" t="s">
        <v>99</v>
      </c>
      <c r="D66" s="275"/>
      <c r="E66" s="48"/>
      <c r="F66" s="49" t="s">
        <v>100</v>
      </c>
      <c r="G66" s="50"/>
      <c r="H66" s="46"/>
      <c r="I66" s="274" t="s">
        <v>99</v>
      </c>
      <c r="J66" s="276"/>
      <c r="K66" s="44"/>
      <c r="L66" s="39"/>
    </row>
    <row r="67" spans="2:12" ht="17.25" x14ac:dyDescent="0.3">
      <c r="B67" s="33" t="s">
        <v>101</v>
      </c>
      <c r="C67" s="347">
        <v>40000</v>
      </c>
      <c r="D67" s="358"/>
      <c r="E67" s="39"/>
      <c r="F67" s="36" t="s">
        <v>105</v>
      </c>
      <c r="G67" s="9"/>
      <c r="H67" s="33"/>
      <c r="I67" s="347">
        <v>40000</v>
      </c>
      <c r="J67" s="348"/>
      <c r="K67" s="44"/>
      <c r="L67" s="39"/>
    </row>
    <row r="68" spans="2:12" ht="17.25" x14ac:dyDescent="0.3">
      <c r="B68" s="33" t="s">
        <v>132</v>
      </c>
      <c r="C68" s="347">
        <v>80000</v>
      </c>
      <c r="D68" s="358"/>
      <c r="E68" s="39"/>
      <c r="F68" s="36" t="s">
        <v>106</v>
      </c>
      <c r="G68" s="9"/>
      <c r="H68" s="33"/>
      <c r="I68" s="347">
        <v>20000</v>
      </c>
      <c r="J68" s="348"/>
      <c r="K68" s="44"/>
      <c r="L68" s="39"/>
    </row>
    <row r="69" spans="2:12" ht="17.25" x14ac:dyDescent="0.3">
      <c r="B69" s="33" t="s">
        <v>102</v>
      </c>
      <c r="C69" s="347">
        <v>10000</v>
      </c>
      <c r="D69" s="358"/>
      <c r="E69" s="39"/>
      <c r="F69" s="36" t="s">
        <v>107</v>
      </c>
      <c r="G69" s="9"/>
      <c r="H69" s="33"/>
      <c r="I69" s="347">
        <v>24000</v>
      </c>
      <c r="J69" s="348"/>
      <c r="K69" s="44"/>
      <c r="L69" s="39"/>
    </row>
    <row r="70" spans="2:12" ht="18" thickBot="1" x14ac:dyDescent="0.35">
      <c r="B70" s="35" t="s">
        <v>103</v>
      </c>
      <c r="C70" s="359">
        <v>20000</v>
      </c>
      <c r="D70" s="360"/>
      <c r="E70" s="39"/>
      <c r="F70" s="37" t="s">
        <v>108</v>
      </c>
      <c r="G70" s="16"/>
      <c r="H70" s="35"/>
      <c r="I70" s="359">
        <v>10000</v>
      </c>
      <c r="J70" s="361"/>
      <c r="K70" s="44"/>
      <c r="L70" s="39"/>
    </row>
    <row r="71" spans="2:12" ht="17.25" x14ac:dyDescent="0.3">
      <c r="B71" s="46" t="s">
        <v>104</v>
      </c>
      <c r="C71" s="282">
        <f>SUM(C67:D70)</f>
        <v>150000</v>
      </c>
      <c r="D71" s="283"/>
      <c r="E71" s="53"/>
      <c r="F71" s="49" t="s">
        <v>109</v>
      </c>
      <c r="G71" s="50"/>
      <c r="H71" s="46"/>
      <c r="I71" s="282">
        <f>SUM(I67:J70)</f>
        <v>94000</v>
      </c>
      <c r="J71" s="284"/>
      <c r="K71" s="51"/>
      <c r="L71" s="42"/>
    </row>
    <row r="72" spans="2:12" ht="9.6" customHeight="1" x14ac:dyDescent="0.3"/>
    <row r="73" spans="2:12" ht="20.25" x14ac:dyDescent="0.3">
      <c r="B73" s="88" t="s">
        <v>129</v>
      </c>
    </row>
    <row r="74" spans="2:12" ht="9.6" customHeight="1" x14ac:dyDescent="0.3"/>
    <row r="75" spans="2:12" x14ac:dyDescent="0.3">
      <c r="B75" s="285" t="s">
        <v>110</v>
      </c>
      <c r="C75" s="285"/>
      <c r="D75" s="285"/>
      <c r="E75" s="285"/>
    </row>
    <row r="76" spans="2:12" ht="17.25" x14ac:dyDescent="0.3">
      <c r="B76" s="81" t="s">
        <v>111</v>
      </c>
      <c r="C76" s="81" t="s">
        <v>112</v>
      </c>
      <c r="D76" s="286" t="s">
        <v>113</v>
      </c>
      <c r="E76" s="287"/>
      <c r="F76" s="82" t="s">
        <v>114</v>
      </c>
    </row>
    <row r="77" spans="2:12" x14ac:dyDescent="0.3">
      <c r="B77" s="133" t="s">
        <v>57</v>
      </c>
      <c r="C77" s="162" t="s">
        <v>327</v>
      </c>
      <c r="D77" s="356" t="s">
        <v>333</v>
      </c>
      <c r="E77" s="357"/>
      <c r="F77" s="83">
        <v>11000</v>
      </c>
    </row>
    <row r="78" spans="2:12" x14ac:dyDescent="0.3">
      <c r="B78" s="132"/>
      <c r="C78" s="163"/>
      <c r="D78" s="350"/>
      <c r="E78" s="351"/>
      <c r="F78" s="134">
        <v>0</v>
      </c>
    </row>
    <row r="79" spans="2:12" x14ac:dyDescent="0.3">
      <c r="B79" s="132"/>
      <c r="C79" s="163"/>
      <c r="D79" s="350"/>
      <c r="E79" s="351"/>
      <c r="F79" s="134">
        <v>0</v>
      </c>
    </row>
    <row r="80" spans="2:12" ht="9.6" customHeight="1" x14ac:dyDescent="0.3"/>
    <row r="81" spans="2:11" x14ac:dyDescent="0.3">
      <c r="B81" s="285" t="s">
        <v>115</v>
      </c>
      <c r="C81" s="285"/>
      <c r="D81" s="285"/>
      <c r="E81" s="285"/>
    </row>
    <row r="82" spans="2:11" ht="17.25" x14ac:dyDescent="0.3">
      <c r="B82" s="81" t="s">
        <v>116</v>
      </c>
      <c r="C82" s="286" t="s">
        <v>117</v>
      </c>
      <c r="D82" s="287"/>
      <c r="E82" s="81" t="s">
        <v>99</v>
      </c>
    </row>
    <row r="83" spans="2:11" x14ac:dyDescent="0.3">
      <c r="B83" s="84">
        <v>100</v>
      </c>
      <c r="C83" s="354" t="s">
        <v>358</v>
      </c>
      <c r="D83" s="355"/>
      <c r="E83" s="86">
        <v>8000</v>
      </c>
    </row>
    <row r="84" spans="2:11" x14ac:dyDescent="0.3">
      <c r="B84" s="135">
        <v>50</v>
      </c>
      <c r="C84" s="225" t="s">
        <v>359</v>
      </c>
      <c r="D84" s="227"/>
      <c r="E84" s="134">
        <v>15000</v>
      </c>
    </row>
    <row r="85" spans="2:11" x14ac:dyDescent="0.3">
      <c r="B85" s="135">
        <v>100</v>
      </c>
      <c r="C85" s="225" t="s">
        <v>360</v>
      </c>
      <c r="D85" s="227"/>
      <c r="E85" s="134">
        <v>10000</v>
      </c>
    </row>
    <row r="86" spans="2:11" x14ac:dyDescent="0.3">
      <c r="B86" s="135"/>
      <c r="C86" s="225"/>
      <c r="D86" s="227"/>
      <c r="E86" s="134">
        <v>0</v>
      </c>
    </row>
    <row r="87" spans="2:11" ht="9.6" customHeight="1" x14ac:dyDescent="0.3"/>
    <row r="88" spans="2:11" x14ac:dyDescent="0.3">
      <c r="B88" s="285" t="s">
        <v>118</v>
      </c>
      <c r="C88" s="285"/>
      <c r="D88" s="285"/>
      <c r="E88" s="285"/>
    </row>
    <row r="89" spans="2:11" ht="17.25" x14ac:dyDescent="0.3">
      <c r="B89" s="81" t="s">
        <v>119</v>
      </c>
      <c r="C89" s="81" t="s">
        <v>120</v>
      </c>
      <c r="D89" s="286" t="s">
        <v>121</v>
      </c>
      <c r="E89" s="287"/>
      <c r="F89" s="81" t="s">
        <v>114</v>
      </c>
      <c r="G89" s="286" t="s">
        <v>122</v>
      </c>
      <c r="H89" s="287"/>
      <c r="I89" s="81" t="s">
        <v>123</v>
      </c>
      <c r="J89" s="286" t="s">
        <v>124</v>
      </c>
      <c r="K89" s="287"/>
    </row>
    <row r="90" spans="2:11" x14ac:dyDescent="0.3">
      <c r="B90" s="66" t="s">
        <v>371</v>
      </c>
      <c r="C90" s="60" t="s">
        <v>372</v>
      </c>
      <c r="D90" s="352">
        <v>250000</v>
      </c>
      <c r="E90" s="353"/>
      <c r="F90" s="86">
        <v>200000</v>
      </c>
      <c r="G90" s="295" t="s">
        <v>327</v>
      </c>
      <c r="H90" s="296"/>
      <c r="I90" s="86">
        <v>900</v>
      </c>
      <c r="J90" s="293">
        <v>0</v>
      </c>
      <c r="K90" s="294"/>
    </row>
    <row r="91" spans="2:11" x14ac:dyDescent="0.3">
      <c r="B91" s="54"/>
      <c r="C91" s="54"/>
      <c r="D91" s="299">
        <v>0</v>
      </c>
      <c r="E91" s="300"/>
      <c r="F91" s="134">
        <v>0</v>
      </c>
      <c r="G91" s="350"/>
      <c r="H91" s="351"/>
      <c r="I91" s="134">
        <v>0</v>
      </c>
      <c r="J91" s="299">
        <v>0</v>
      </c>
      <c r="K91" s="300"/>
    </row>
    <row r="92" spans="2:11" x14ac:dyDescent="0.3">
      <c r="B92" s="54"/>
      <c r="C92" s="54"/>
      <c r="D92" s="299">
        <v>0</v>
      </c>
      <c r="E92" s="300"/>
      <c r="F92" s="134">
        <v>0</v>
      </c>
      <c r="G92" s="350"/>
      <c r="H92" s="351"/>
      <c r="I92" s="134">
        <v>0</v>
      </c>
      <c r="J92" s="299">
        <v>0</v>
      </c>
      <c r="K92" s="300"/>
    </row>
    <row r="93" spans="2:11" x14ac:dyDescent="0.3">
      <c r="B93" s="54"/>
      <c r="C93" s="54"/>
      <c r="D93" s="299">
        <v>0</v>
      </c>
      <c r="E93" s="300"/>
      <c r="F93" s="134">
        <v>0</v>
      </c>
      <c r="G93" s="350"/>
      <c r="H93" s="351"/>
      <c r="I93" s="134">
        <v>0</v>
      </c>
      <c r="J93" s="299">
        <v>0</v>
      </c>
      <c r="K93" s="300"/>
    </row>
    <row r="94" spans="2:11" ht="9.6" customHeight="1" x14ac:dyDescent="0.3"/>
    <row r="95" spans="2:11" x14ac:dyDescent="0.3">
      <c r="B95" s="285" t="s">
        <v>125</v>
      </c>
      <c r="C95" s="285"/>
      <c r="D95" s="285"/>
      <c r="E95" s="285"/>
    </row>
    <row r="96" spans="2:11" ht="17.25" x14ac:dyDescent="0.3">
      <c r="B96" s="81" t="s">
        <v>119</v>
      </c>
      <c r="C96" s="286" t="s">
        <v>126</v>
      </c>
      <c r="D96" s="287"/>
      <c r="E96" s="81" t="s">
        <v>127</v>
      </c>
      <c r="F96" s="81" t="s">
        <v>128</v>
      </c>
      <c r="G96" s="286" t="s">
        <v>114</v>
      </c>
      <c r="H96" s="287"/>
      <c r="I96" s="81" t="s">
        <v>123</v>
      </c>
    </row>
    <row r="97" spans="2:12" x14ac:dyDescent="0.3">
      <c r="B97" s="60" t="s">
        <v>361</v>
      </c>
      <c r="C97" s="306" t="s">
        <v>362</v>
      </c>
      <c r="D97" s="307"/>
      <c r="E97" s="87">
        <v>42353</v>
      </c>
      <c r="F97" s="87" t="s">
        <v>363</v>
      </c>
      <c r="G97" s="293">
        <v>20000</v>
      </c>
      <c r="H97" s="294"/>
      <c r="I97" s="85">
        <v>500</v>
      </c>
    </row>
    <row r="98" spans="2:12" x14ac:dyDescent="0.3">
      <c r="B98" s="54" t="s">
        <v>364</v>
      </c>
      <c r="C98" s="308" t="s">
        <v>365</v>
      </c>
      <c r="D98" s="309"/>
      <c r="E98" s="136"/>
      <c r="F98" s="157"/>
      <c r="G98" s="299">
        <v>3000</v>
      </c>
      <c r="H98" s="300"/>
      <c r="I98" s="134">
        <v>300</v>
      </c>
    </row>
    <row r="99" spans="2:12" x14ac:dyDescent="0.3">
      <c r="B99" s="54"/>
      <c r="C99" s="308"/>
      <c r="D99" s="309"/>
      <c r="E99" s="136"/>
      <c r="F99" s="157"/>
      <c r="G99" s="299">
        <v>0</v>
      </c>
      <c r="H99" s="300"/>
      <c r="I99" s="134">
        <v>0</v>
      </c>
    </row>
    <row r="100" spans="2:12" ht="9.6" customHeight="1" x14ac:dyDescent="0.3"/>
    <row r="101" spans="2:12" x14ac:dyDescent="0.3">
      <c r="B101" s="111" t="s">
        <v>133</v>
      </c>
      <c r="C101" s="89"/>
      <c r="D101" s="89"/>
      <c r="E101" s="89"/>
    </row>
    <row r="102" spans="2:12" ht="17.25" x14ac:dyDescent="0.3">
      <c r="B102" s="25" t="s">
        <v>87</v>
      </c>
      <c r="C102" s="25" t="s">
        <v>85</v>
      </c>
      <c r="D102" s="301" t="s">
        <v>86</v>
      </c>
      <c r="E102" s="302"/>
      <c r="F102" s="303" t="s">
        <v>87</v>
      </c>
      <c r="G102" s="303"/>
      <c r="H102" s="303"/>
      <c r="I102" s="303" t="s">
        <v>85</v>
      </c>
      <c r="J102" s="303"/>
      <c r="K102" s="303" t="s">
        <v>86</v>
      </c>
      <c r="L102" s="303"/>
    </row>
    <row r="103" spans="2:12" x14ac:dyDescent="0.3">
      <c r="B103" s="90" t="s">
        <v>134</v>
      </c>
      <c r="C103" s="110">
        <f>SUM(C104:C111)</f>
        <v>450</v>
      </c>
      <c r="D103" s="304">
        <f>D104+D105+D106+D107+D108+D109+D110+D111</f>
        <v>5000</v>
      </c>
      <c r="E103" s="304"/>
      <c r="F103" s="305" t="s">
        <v>135</v>
      </c>
      <c r="G103" s="305"/>
      <c r="H103" s="305"/>
      <c r="I103" s="304">
        <f>SUM(I104:I107)</f>
        <v>500</v>
      </c>
      <c r="J103" s="304"/>
      <c r="K103" s="304">
        <f>SUM(K104:K107)</f>
        <v>0</v>
      </c>
      <c r="L103" s="304"/>
    </row>
    <row r="104" spans="2:12" x14ac:dyDescent="0.3">
      <c r="B104" s="91" t="s">
        <v>95</v>
      </c>
      <c r="C104" s="154">
        <v>0</v>
      </c>
      <c r="D104" s="310">
        <v>1000</v>
      </c>
      <c r="E104" s="310"/>
      <c r="F104" s="311" t="s">
        <v>136</v>
      </c>
      <c r="G104" s="311"/>
      <c r="H104" s="311"/>
      <c r="I104" s="349">
        <v>200</v>
      </c>
      <c r="J104" s="349"/>
      <c r="K104" s="349">
        <v>0</v>
      </c>
      <c r="L104" s="349"/>
    </row>
    <row r="105" spans="2:12" x14ac:dyDescent="0.3">
      <c r="B105" s="91" t="s">
        <v>137</v>
      </c>
      <c r="C105" s="154">
        <v>0</v>
      </c>
      <c r="D105" s="310">
        <v>2500</v>
      </c>
      <c r="E105" s="310"/>
      <c r="F105" s="311" t="s">
        <v>95</v>
      </c>
      <c r="G105" s="311"/>
      <c r="H105" s="311"/>
      <c r="I105" s="349">
        <v>100</v>
      </c>
      <c r="J105" s="349"/>
      <c r="K105" s="349">
        <v>0</v>
      </c>
      <c r="L105" s="349"/>
    </row>
    <row r="106" spans="2:12" x14ac:dyDescent="0.3">
      <c r="B106" s="91" t="s">
        <v>138</v>
      </c>
      <c r="C106" s="154">
        <v>100</v>
      </c>
      <c r="D106" s="310">
        <v>0</v>
      </c>
      <c r="E106" s="310"/>
      <c r="F106" s="311" t="s">
        <v>139</v>
      </c>
      <c r="G106" s="311"/>
      <c r="H106" s="311"/>
      <c r="I106" s="349">
        <v>100</v>
      </c>
      <c r="J106" s="349"/>
      <c r="K106" s="349">
        <v>0</v>
      </c>
      <c r="L106" s="349"/>
    </row>
    <row r="107" spans="2:12" x14ac:dyDescent="0.3">
      <c r="B107" s="91" t="s">
        <v>140</v>
      </c>
      <c r="C107" s="154">
        <v>100</v>
      </c>
      <c r="D107" s="310">
        <v>0</v>
      </c>
      <c r="E107" s="310"/>
      <c r="F107" s="311" t="s">
        <v>141</v>
      </c>
      <c r="G107" s="311"/>
      <c r="H107" s="311"/>
      <c r="I107" s="349">
        <v>100</v>
      </c>
      <c r="J107" s="349"/>
      <c r="K107" s="349">
        <v>0</v>
      </c>
      <c r="L107" s="349"/>
    </row>
    <row r="108" spans="2:12" x14ac:dyDescent="0.3">
      <c r="B108" s="91" t="s">
        <v>142</v>
      </c>
      <c r="C108" s="154">
        <v>25</v>
      </c>
      <c r="D108" s="310">
        <v>0</v>
      </c>
      <c r="E108" s="310"/>
      <c r="F108" s="312"/>
      <c r="G108" s="312"/>
      <c r="H108" s="312"/>
      <c r="I108" s="313"/>
      <c r="J108" s="313"/>
      <c r="K108" s="314"/>
      <c r="L108" s="314"/>
    </row>
    <row r="109" spans="2:12" x14ac:dyDescent="0.3">
      <c r="B109" s="91" t="s">
        <v>143</v>
      </c>
      <c r="C109" s="154">
        <v>25</v>
      </c>
      <c r="D109" s="310">
        <v>0</v>
      </c>
      <c r="E109" s="310"/>
      <c r="F109" s="305" t="s">
        <v>144</v>
      </c>
      <c r="G109" s="305"/>
      <c r="H109" s="305"/>
      <c r="I109" s="304">
        <f>SUM(I110:I114)</f>
        <v>0</v>
      </c>
      <c r="J109" s="304"/>
      <c r="K109" s="304">
        <f>SUM(K110:K114)</f>
        <v>1800</v>
      </c>
      <c r="L109" s="304"/>
    </row>
    <row r="110" spans="2:12" x14ac:dyDescent="0.3">
      <c r="B110" s="91" t="s">
        <v>145</v>
      </c>
      <c r="C110" s="154">
        <v>200</v>
      </c>
      <c r="D110" s="310">
        <v>0</v>
      </c>
      <c r="E110" s="310"/>
      <c r="F110" s="311" t="s">
        <v>146</v>
      </c>
      <c r="G110" s="311"/>
      <c r="H110" s="311"/>
      <c r="I110" s="349">
        <v>0</v>
      </c>
      <c r="J110" s="349"/>
      <c r="K110" s="349">
        <v>800</v>
      </c>
      <c r="L110" s="349"/>
    </row>
    <row r="111" spans="2:12" x14ac:dyDescent="0.3">
      <c r="B111" s="91" t="s">
        <v>147</v>
      </c>
      <c r="C111" s="154">
        <v>0</v>
      </c>
      <c r="D111" s="310">
        <v>1500</v>
      </c>
      <c r="E111" s="310"/>
      <c r="F111" s="311" t="s">
        <v>148</v>
      </c>
      <c r="G111" s="311"/>
      <c r="H111" s="311"/>
      <c r="I111" s="349">
        <v>0</v>
      </c>
      <c r="J111" s="349"/>
      <c r="K111" s="349">
        <v>0</v>
      </c>
      <c r="L111" s="349"/>
    </row>
    <row r="112" spans="2:12" x14ac:dyDescent="0.3">
      <c r="B112" s="93"/>
      <c r="C112" s="92"/>
      <c r="D112" s="315"/>
      <c r="E112" s="315"/>
      <c r="F112" s="311" t="s">
        <v>149</v>
      </c>
      <c r="G112" s="311"/>
      <c r="H112" s="311"/>
      <c r="I112" s="349">
        <v>0</v>
      </c>
      <c r="J112" s="349"/>
      <c r="K112" s="349">
        <v>0</v>
      </c>
      <c r="L112" s="349"/>
    </row>
    <row r="113" spans="2:12" x14ac:dyDescent="0.3">
      <c r="B113" s="90" t="s">
        <v>150</v>
      </c>
      <c r="C113" s="110">
        <f>SUM(C114:C118)</f>
        <v>0</v>
      </c>
      <c r="D113" s="316">
        <f>D114+D115+D116+D117+D118</f>
        <v>0</v>
      </c>
      <c r="E113" s="316">
        <f>SUM(E114:E118)</f>
        <v>0</v>
      </c>
      <c r="F113" s="311" t="s">
        <v>151</v>
      </c>
      <c r="G113" s="311"/>
      <c r="H113" s="311"/>
      <c r="I113" s="349">
        <v>0</v>
      </c>
      <c r="J113" s="349"/>
      <c r="K113" s="349">
        <v>1000</v>
      </c>
      <c r="L113" s="349"/>
    </row>
    <row r="114" spans="2:12" x14ac:dyDescent="0.3">
      <c r="B114" s="91" t="s">
        <v>152</v>
      </c>
      <c r="C114" s="154">
        <v>0</v>
      </c>
      <c r="D114" s="310">
        <v>0</v>
      </c>
      <c r="E114" s="310">
        <v>0</v>
      </c>
      <c r="F114" s="311" t="s">
        <v>153</v>
      </c>
      <c r="G114" s="311"/>
      <c r="H114" s="311"/>
      <c r="I114" s="349">
        <v>0</v>
      </c>
      <c r="J114" s="349"/>
      <c r="K114" s="349">
        <v>0</v>
      </c>
      <c r="L114" s="349"/>
    </row>
    <row r="115" spans="2:12" x14ac:dyDescent="0.3">
      <c r="B115" s="91" t="s">
        <v>154</v>
      </c>
      <c r="C115" s="154">
        <v>0</v>
      </c>
      <c r="D115" s="310">
        <v>0</v>
      </c>
      <c r="E115" s="310">
        <v>0</v>
      </c>
      <c r="F115" s="312"/>
      <c r="G115" s="312"/>
      <c r="H115" s="312"/>
      <c r="I115" s="313"/>
      <c r="J115" s="313"/>
      <c r="K115" s="314"/>
      <c r="L115" s="314"/>
    </row>
    <row r="116" spans="2:12" x14ac:dyDescent="0.3">
      <c r="B116" s="91" t="s">
        <v>135</v>
      </c>
      <c r="C116" s="154">
        <v>0</v>
      </c>
      <c r="D116" s="310">
        <v>0</v>
      </c>
      <c r="E116" s="310">
        <v>0</v>
      </c>
      <c r="F116" s="305" t="s">
        <v>95</v>
      </c>
      <c r="G116" s="305"/>
      <c r="H116" s="305"/>
      <c r="I116" s="304">
        <f>SUM(I117:I119)</f>
        <v>0</v>
      </c>
      <c r="J116" s="304"/>
      <c r="K116" s="304">
        <f>SUM(K117:K119)</f>
        <v>1000</v>
      </c>
      <c r="L116" s="304"/>
    </row>
    <row r="117" spans="2:12" x14ac:dyDescent="0.3">
      <c r="B117" s="91" t="s">
        <v>155</v>
      </c>
      <c r="C117" s="154">
        <v>0</v>
      </c>
      <c r="D117" s="310">
        <v>0</v>
      </c>
      <c r="E117" s="310">
        <v>0</v>
      </c>
      <c r="F117" s="311" t="s">
        <v>156</v>
      </c>
      <c r="G117" s="311"/>
      <c r="H117" s="311"/>
      <c r="I117" s="349">
        <v>0</v>
      </c>
      <c r="J117" s="349"/>
      <c r="K117" s="349">
        <v>0</v>
      </c>
      <c r="L117" s="349"/>
    </row>
    <row r="118" spans="2:12" x14ac:dyDescent="0.3">
      <c r="B118" s="91" t="s">
        <v>153</v>
      </c>
      <c r="C118" s="154">
        <v>0</v>
      </c>
      <c r="D118" s="310">
        <v>0</v>
      </c>
      <c r="E118" s="310">
        <v>0</v>
      </c>
      <c r="F118" s="311" t="s">
        <v>157</v>
      </c>
      <c r="G118" s="311"/>
      <c r="H118" s="311"/>
      <c r="I118" s="349">
        <v>0</v>
      </c>
      <c r="J118" s="349"/>
      <c r="K118" s="349">
        <v>0</v>
      </c>
      <c r="L118" s="349"/>
    </row>
    <row r="119" spans="2:12" x14ac:dyDescent="0.3">
      <c r="B119" s="93"/>
      <c r="C119" s="92"/>
      <c r="D119" s="315"/>
      <c r="E119" s="315"/>
      <c r="F119" s="311" t="s">
        <v>153</v>
      </c>
      <c r="G119" s="311"/>
      <c r="H119" s="311"/>
      <c r="I119" s="349">
        <v>0</v>
      </c>
      <c r="J119" s="349"/>
      <c r="K119" s="349">
        <v>1000</v>
      </c>
      <c r="L119" s="349"/>
    </row>
    <row r="120" spans="2:12" x14ac:dyDescent="0.3">
      <c r="B120" s="90" t="s">
        <v>158</v>
      </c>
      <c r="C120" s="110">
        <f>SUM(C121:C124)</f>
        <v>0</v>
      </c>
      <c r="D120" s="317">
        <f>D121+D122+D123+D124</f>
        <v>1000</v>
      </c>
      <c r="E120" s="318">
        <f>SUM(E121:E124)</f>
        <v>1000</v>
      </c>
      <c r="F120" s="312"/>
      <c r="G120" s="312"/>
      <c r="H120" s="312"/>
      <c r="I120" s="313"/>
      <c r="J120" s="313"/>
      <c r="K120" s="314"/>
      <c r="L120" s="314"/>
    </row>
    <row r="121" spans="2:12" x14ac:dyDescent="0.3">
      <c r="B121" s="91" t="s">
        <v>159</v>
      </c>
      <c r="C121" s="154">
        <v>0</v>
      </c>
      <c r="D121" s="310">
        <v>700</v>
      </c>
      <c r="E121" s="310">
        <v>1000</v>
      </c>
      <c r="F121" s="305" t="s">
        <v>160</v>
      </c>
      <c r="G121" s="305"/>
      <c r="H121" s="305"/>
      <c r="I121" s="304">
        <f>SUM(I122:I131)</f>
        <v>0</v>
      </c>
      <c r="J121" s="304"/>
      <c r="K121" s="304">
        <f>SUM(K122:K131)</f>
        <v>2500</v>
      </c>
      <c r="L121" s="304"/>
    </row>
    <row r="122" spans="2:12" x14ac:dyDescent="0.3">
      <c r="B122" s="91" t="s">
        <v>161</v>
      </c>
      <c r="C122" s="154">
        <v>0</v>
      </c>
      <c r="D122" s="310">
        <v>0</v>
      </c>
      <c r="E122" s="310">
        <v>0</v>
      </c>
      <c r="F122" s="311" t="s">
        <v>162</v>
      </c>
      <c r="G122" s="311"/>
      <c r="H122" s="311"/>
      <c r="I122" s="349">
        <v>0</v>
      </c>
      <c r="J122" s="349"/>
      <c r="K122" s="349">
        <v>0</v>
      </c>
      <c r="L122" s="349"/>
    </row>
    <row r="123" spans="2:12" x14ac:dyDescent="0.3">
      <c r="B123" s="91" t="s">
        <v>163</v>
      </c>
      <c r="C123" s="154">
        <v>0</v>
      </c>
      <c r="D123" s="310">
        <v>300</v>
      </c>
      <c r="E123" s="310">
        <v>0</v>
      </c>
      <c r="F123" s="311" t="s">
        <v>164</v>
      </c>
      <c r="G123" s="311"/>
      <c r="H123" s="311"/>
      <c r="I123" s="349">
        <v>0</v>
      </c>
      <c r="J123" s="349"/>
      <c r="K123" s="349">
        <v>0</v>
      </c>
      <c r="L123" s="349"/>
    </row>
    <row r="124" spans="2:12" x14ac:dyDescent="0.3">
      <c r="B124" s="91" t="s">
        <v>153</v>
      </c>
      <c r="C124" s="154">
        <v>0</v>
      </c>
      <c r="D124" s="310">
        <v>0</v>
      </c>
      <c r="E124" s="310">
        <v>0</v>
      </c>
      <c r="F124" s="311" t="s">
        <v>165</v>
      </c>
      <c r="G124" s="311"/>
      <c r="H124" s="311"/>
      <c r="I124" s="349">
        <v>0</v>
      </c>
      <c r="J124" s="349"/>
      <c r="K124" s="349">
        <v>0</v>
      </c>
      <c r="L124" s="349"/>
    </row>
    <row r="125" spans="2:12" x14ac:dyDescent="0.3">
      <c r="B125" s="93"/>
      <c r="C125" s="92"/>
      <c r="D125" s="315"/>
      <c r="E125" s="315"/>
      <c r="F125" s="311" t="s">
        <v>166</v>
      </c>
      <c r="G125" s="311"/>
      <c r="H125" s="311"/>
      <c r="I125" s="349">
        <v>0</v>
      </c>
      <c r="J125" s="349"/>
      <c r="K125" s="349">
        <v>0</v>
      </c>
      <c r="L125" s="349"/>
    </row>
    <row r="126" spans="2:12" x14ac:dyDescent="0.3">
      <c r="B126" s="90" t="s">
        <v>167</v>
      </c>
      <c r="C126" s="155">
        <v>600</v>
      </c>
      <c r="D126" s="319">
        <v>0</v>
      </c>
      <c r="E126" s="319">
        <v>0</v>
      </c>
      <c r="F126" s="311" t="s">
        <v>168</v>
      </c>
      <c r="G126" s="311"/>
      <c r="H126" s="311"/>
      <c r="I126" s="349">
        <v>0</v>
      </c>
      <c r="J126" s="349"/>
      <c r="K126" s="349">
        <v>0</v>
      </c>
      <c r="L126" s="349"/>
    </row>
    <row r="127" spans="2:12" x14ac:dyDescent="0.3">
      <c r="B127" s="93"/>
      <c r="C127" s="92"/>
      <c r="D127" s="315"/>
      <c r="E127" s="315"/>
      <c r="F127" s="311" t="s">
        <v>169</v>
      </c>
      <c r="G127" s="311"/>
      <c r="H127" s="311"/>
      <c r="I127" s="349">
        <v>0</v>
      </c>
      <c r="J127" s="349"/>
      <c r="K127" s="349">
        <v>0</v>
      </c>
      <c r="L127" s="349"/>
    </row>
    <row r="128" spans="2:12" x14ac:dyDescent="0.3">
      <c r="B128" s="90" t="s">
        <v>170</v>
      </c>
      <c r="C128" s="155">
        <v>0</v>
      </c>
      <c r="D128" s="319">
        <v>1000</v>
      </c>
      <c r="E128" s="319">
        <v>1000</v>
      </c>
      <c r="F128" s="311" t="s">
        <v>171</v>
      </c>
      <c r="G128" s="311"/>
      <c r="H128" s="311"/>
      <c r="I128" s="349">
        <v>0</v>
      </c>
      <c r="J128" s="349"/>
      <c r="K128" s="349">
        <v>0</v>
      </c>
      <c r="L128" s="349"/>
    </row>
    <row r="129" spans="2:12" x14ac:dyDescent="0.3">
      <c r="B129" s="93"/>
      <c r="C129" s="92"/>
      <c r="D129" s="315"/>
      <c r="E129" s="315"/>
      <c r="F129" s="311" t="s">
        <v>172</v>
      </c>
      <c r="G129" s="311"/>
      <c r="H129" s="311"/>
      <c r="I129" s="349">
        <v>0</v>
      </c>
      <c r="J129" s="349"/>
      <c r="K129" s="349">
        <v>2000</v>
      </c>
      <c r="L129" s="349"/>
    </row>
    <row r="130" spans="2:12" x14ac:dyDescent="0.3">
      <c r="B130" s="90" t="s">
        <v>173</v>
      </c>
      <c r="C130" s="155">
        <v>0</v>
      </c>
      <c r="D130" s="319">
        <v>0</v>
      </c>
      <c r="E130" s="319">
        <v>0</v>
      </c>
      <c r="F130" s="311" t="s">
        <v>174</v>
      </c>
      <c r="G130" s="311"/>
      <c r="H130" s="311"/>
      <c r="I130" s="349">
        <v>0</v>
      </c>
      <c r="J130" s="349"/>
      <c r="K130" s="349">
        <v>0</v>
      </c>
      <c r="L130" s="349"/>
    </row>
    <row r="131" spans="2:12" x14ac:dyDescent="0.3">
      <c r="B131" s="93"/>
      <c r="C131" s="92"/>
      <c r="D131" s="315"/>
      <c r="E131" s="315"/>
      <c r="F131" s="311" t="s">
        <v>153</v>
      </c>
      <c r="G131" s="311"/>
      <c r="H131" s="311"/>
      <c r="I131" s="349">
        <v>0</v>
      </c>
      <c r="J131" s="349"/>
      <c r="K131" s="349">
        <v>500</v>
      </c>
      <c r="L131" s="349"/>
    </row>
    <row r="132" spans="2:12" x14ac:dyDescent="0.3">
      <c r="B132" s="90" t="s">
        <v>175</v>
      </c>
      <c r="C132" s="155">
        <v>0</v>
      </c>
      <c r="D132" s="319">
        <v>0</v>
      </c>
      <c r="E132" s="319">
        <v>0</v>
      </c>
      <c r="F132" s="312"/>
      <c r="G132" s="312"/>
      <c r="H132" s="312"/>
      <c r="I132" s="313"/>
      <c r="J132" s="313"/>
      <c r="K132" s="314"/>
      <c r="L132" s="314"/>
    </row>
    <row r="133" spans="2:12" ht="18" thickBot="1" x14ac:dyDescent="0.35">
      <c r="B133" s="93"/>
      <c r="C133" s="92"/>
      <c r="D133" s="315"/>
      <c r="E133" s="315"/>
      <c r="F133" s="344" t="s">
        <v>176</v>
      </c>
      <c r="G133" s="344"/>
      <c r="H133" s="344"/>
      <c r="I133" s="345">
        <f>C103+C113+C120+C126+C128+C130+C132+I103+I109+I116+I121</f>
        <v>1550</v>
      </c>
      <c r="J133" s="345"/>
      <c r="K133" s="346">
        <f>D103+D113+D120+D126+D128+D130+D132+K103+K109+K116+K121</f>
        <v>12300</v>
      </c>
      <c r="L133" s="346"/>
    </row>
    <row r="134" spans="2:12" ht="18" thickBot="1" x14ac:dyDescent="0.35">
      <c r="H134" s="324" t="s">
        <v>177</v>
      </c>
      <c r="I134" s="324"/>
      <c r="J134" s="324"/>
      <c r="K134" s="325">
        <f>(I133*12)+K133</f>
        <v>30900</v>
      </c>
      <c r="L134" s="326"/>
    </row>
    <row r="135" spans="2:12" ht="9.6" customHeight="1" x14ac:dyDescent="0.3"/>
    <row r="136" spans="2:12" ht="20.25" x14ac:dyDescent="0.3">
      <c r="B136" s="18" t="s">
        <v>178</v>
      </c>
      <c r="E136" s="3" t="s">
        <v>1</v>
      </c>
      <c r="F136" s="94">
        <v>1</v>
      </c>
    </row>
    <row r="137" spans="2:12" ht="9.6" customHeight="1" x14ac:dyDescent="0.3">
      <c r="B137" s="5"/>
      <c r="C137" s="5"/>
      <c r="D137" s="5"/>
      <c r="E137" s="5"/>
      <c r="F137" s="5"/>
    </row>
    <row r="138" spans="2:12" x14ac:dyDescent="0.3">
      <c r="B138" s="95" t="s">
        <v>179</v>
      </c>
      <c r="C138" s="96" t="s">
        <v>180</v>
      </c>
      <c r="D138" s="97"/>
      <c r="E138" s="95" t="s">
        <v>100</v>
      </c>
      <c r="F138" s="97" t="s">
        <v>180</v>
      </c>
    </row>
    <row r="139" spans="2:12" ht="17.25" x14ac:dyDescent="0.3">
      <c r="B139" s="112" t="s">
        <v>210</v>
      </c>
      <c r="C139" s="138">
        <f>F77</f>
        <v>11000</v>
      </c>
      <c r="D139" s="7"/>
      <c r="E139" s="112" t="s">
        <v>206</v>
      </c>
      <c r="F139" s="141">
        <f>G97+G98+G99</f>
        <v>23000</v>
      </c>
    </row>
    <row r="140" spans="2:12" ht="17.25" x14ac:dyDescent="0.3">
      <c r="B140" s="112" t="s">
        <v>211</v>
      </c>
      <c r="C140" s="138">
        <f>E83+E84+E85+E86</f>
        <v>33000</v>
      </c>
      <c r="D140" s="7"/>
      <c r="E140" s="161" t="s">
        <v>367</v>
      </c>
      <c r="F140" s="142">
        <f>F90+F91+F92+F93</f>
        <v>200000</v>
      </c>
    </row>
    <row r="141" spans="2:12" ht="17.25" x14ac:dyDescent="0.3">
      <c r="B141" s="112" t="s">
        <v>212</v>
      </c>
      <c r="C141" s="138">
        <f>D90+D91+D92+D93</f>
        <v>250000</v>
      </c>
      <c r="D141" s="7"/>
      <c r="E141" s="112" t="s">
        <v>181</v>
      </c>
      <c r="F141" s="159">
        <f>I70</f>
        <v>10000</v>
      </c>
    </row>
    <row r="142" spans="2:12" ht="17.25" x14ac:dyDescent="0.3">
      <c r="B142" s="113" t="s">
        <v>182</v>
      </c>
      <c r="C142" s="137">
        <v>25000</v>
      </c>
      <c r="D142" s="9"/>
      <c r="E142" s="98" t="s">
        <v>183</v>
      </c>
      <c r="F142" s="143">
        <f>SUM(F139:F141)</f>
        <v>233000</v>
      </c>
    </row>
    <row r="143" spans="2:12" ht="17.25" x14ac:dyDescent="0.3">
      <c r="B143" s="114" t="s">
        <v>184</v>
      </c>
      <c r="C143" s="139">
        <v>5000</v>
      </c>
      <c r="D143" s="119"/>
      <c r="E143" s="117"/>
      <c r="F143" s="118"/>
    </row>
    <row r="144" spans="2:12" ht="17.25" x14ac:dyDescent="0.3">
      <c r="B144" s="114" t="s">
        <v>185</v>
      </c>
      <c r="C144" s="139">
        <v>0</v>
      </c>
      <c r="D144" s="99"/>
      <c r="E144" s="116" t="s">
        <v>205</v>
      </c>
      <c r="F144" s="144">
        <f>C145-F142</f>
        <v>91000</v>
      </c>
    </row>
    <row r="145" spans="2:8" ht="18" thickBot="1" x14ac:dyDescent="0.35">
      <c r="B145" s="100" t="s">
        <v>186</v>
      </c>
      <c r="C145" s="140">
        <f>SUM(C139:C144)</f>
        <v>324000</v>
      </c>
      <c r="D145" s="16"/>
      <c r="E145" s="120" t="s">
        <v>366</v>
      </c>
      <c r="F145" s="160">
        <f>IFERROR(F142/F144,0)</f>
        <v>2.5604395604395602</v>
      </c>
    </row>
    <row r="146" spans="2:8" x14ac:dyDescent="0.3">
      <c r="B146" s="101" t="s">
        <v>187</v>
      </c>
      <c r="C146" s="102"/>
      <c r="D146" s="101"/>
      <c r="E146" s="101" t="s">
        <v>188</v>
      </c>
      <c r="F146" s="101"/>
    </row>
    <row r="147" spans="2:8" ht="17.25" x14ac:dyDescent="0.3">
      <c r="B147" s="115" t="s">
        <v>189</v>
      </c>
      <c r="C147" s="145">
        <v>66000</v>
      </c>
      <c r="D147" s="9"/>
      <c r="E147" s="115" t="s">
        <v>208</v>
      </c>
      <c r="F147" s="151">
        <f>(I97+I98+I99)*12</f>
        <v>9600</v>
      </c>
      <c r="H147" s="121" t="s">
        <v>207</v>
      </c>
    </row>
    <row r="148" spans="2:8" ht="17.25" x14ac:dyDescent="0.3">
      <c r="B148" s="115" t="s">
        <v>190</v>
      </c>
      <c r="C148" s="146">
        <v>0</v>
      </c>
      <c r="D148" s="9"/>
      <c r="E148" s="115" t="s">
        <v>191</v>
      </c>
      <c r="F148" s="149">
        <v>0</v>
      </c>
    </row>
    <row r="149" spans="2:8" ht="17.25" x14ac:dyDescent="0.3">
      <c r="B149" s="115" t="s">
        <v>192</v>
      </c>
      <c r="C149" s="145">
        <v>10000</v>
      </c>
      <c r="D149" s="9"/>
      <c r="E149" s="115" t="s">
        <v>193</v>
      </c>
      <c r="F149" s="150">
        <f>(I90+J90+I91+J91+I92+J92+I93+J93)*12</f>
        <v>10800</v>
      </c>
    </row>
    <row r="150" spans="2:8" ht="17.25" x14ac:dyDescent="0.3">
      <c r="B150" s="115" t="s">
        <v>194</v>
      </c>
      <c r="C150" s="145">
        <v>0</v>
      </c>
      <c r="D150" s="9"/>
      <c r="E150" s="115" t="s">
        <v>195</v>
      </c>
      <c r="F150" s="148">
        <v>0</v>
      </c>
    </row>
    <row r="151" spans="2:8" ht="17.25" x14ac:dyDescent="0.3">
      <c r="B151" s="115" t="s">
        <v>196</v>
      </c>
      <c r="C151" s="145">
        <v>0</v>
      </c>
      <c r="D151" s="9"/>
      <c r="E151" s="115" t="s">
        <v>197</v>
      </c>
      <c r="F151" s="149">
        <v>0</v>
      </c>
    </row>
    <row r="152" spans="2:8" ht="17.25" x14ac:dyDescent="0.3">
      <c r="B152" s="115" t="s">
        <v>198</v>
      </c>
      <c r="C152" s="171">
        <v>800</v>
      </c>
      <c r="D152" s="9"/>
      <c r="E152" s="115" t="s">
        <v>209</v>
      </c>
      <c r="F152" s="151">
        <f>K134</f>
        <v>30900</v>
      </c>
    </row>
    <row r="153" spans="2:8" ht="18" thickBot="1" x14ac:dyDescent="0.35">
      <c r="B153" s="103" t="s">
        <v>199</v>
      </c>
      <c r="C153" s="147">
        <f>SUM(C147:C152)</f>
        <v>76800</v>
      </c>
      <c r="D153" s="16"/>
      <c r="E153" s="103" t="s">
        <v>200</v>
      </c>
      <c r="F153" s="152">
        <f>SUM(F147:F152)</f>
        <v>51300</v>
      </c>
    </row>
    <row r="154" spans="2:8" ht="18" thickBot="1" x14ac:dyDescent="0.35">
      <c r="B154" s="24"/>
      <c r="C154" s="24"/>
      <c r="D154" s="24"/>
      <c r="E154" s="104" t="s">
        <v>201</v>
      </c>
      <c r="F154" s="153">
        <f>C153-F153</f>
        <v>25500</v>
      </c>
    </row>
    <row r="155" spans="2:8" ht="18" thickBot="1" x14ac:dyDescent="0.35">
      <c r="B155" s="38"/>
      <c r="C155" s="38"/>
      <c r="D155" s="38"/>
      <c r="E155" s="105"/>
      <c r="F155" s="106"/>
    </row>
    <row r="156" spans="2:8" x14ac:dyDescent="0.3">
      <c r="B156" s="327" t="s">
        <v>202</v>
      </c>
      <c r="C156" s="328"/>
      <c r="D156" s="328"/>
      <c r="E156" s="328"/>
      <c r="F156" s="329"/>
    </row>
    <row r="157" spans="2:8" x14ac:dyDescent="0.3">
      <c r="B157" s="330" t="s">
        <v>203</v>
      </c>
      <c r="C157" s="331"/>
      <c r="D157" s="331"/>
      <c r="E157" s="331"/>
      <c r="F157" s="332"/>
    </row>
    <row r="158" spans="2:8" x14ac:dyDescent="0.3">
      <c r="B158" s="330"/>
      <c r="C158" s="331"/>
      <c r="D158" s="331"/>
      <c r="E158" s="331"/>
      <c r="F158" s="332"/>
    </row>
    <row r="159" spans="2:8" x14ac:dyDescent="0.3">
      <c r="B159" s="330"/>
      <c r="C159" s="331"/>
      <c r="D159" s="331"/>
      <c r="E159" s="331"/>
      <c r="F159" s="332"/>
    </row>
    <row r="160" spans="2:8" ht="78" customHeight="1" thickBot="1" x14ac:dyDescent="0.35">
      <c r="B160" s="333"/>
      <c r="C160" s="334"/>
      <c r="D160" s="334"/>
      <c r="E160" s="334"/>
      <c r="F160" s="335"/>
    </row>
    <row r="161" spans="2:3" x14ac:dyDescent="0.3">
      <c r="B161" s="108"/>
      <c r="C161" s="108"/>
    </row>
    <row r="162" spans="2:3" x14ac:dyDescent="0.3">
      <c r="B162" s="336"/>
      <c r="C162" s="337"/>
    </row>
    <row r="163" spans="2:3" x14ac:dyDescent="0.3">
      <c r="B163" s="109" t="s">
        <v>204</v>
      </c>
    </row>
  </sheetData>
  <sheetProtection selectLockedCells="1"/>
  <mergeCells count="238">
    <mergeCell ref="D6:E6"/>
    <mergeCell ref="L7:O7"/>
    <mergeCell ref="L8:O8"/>
    <mergeCell ref="I9:K9"/>
    <mergeCell ref="C10:F10"/>
    <mergeCell ref="D11:E11"/>
    <mergeCell ref="F11:H11"/>
    <mergeCell ref="I31:L31"/>
    <mergeCell ref="I32:L32"/>
    <mergeCell ref="I34:L34"/>
    <mergeCell ref="I35:L35"/>
    <mergeCell ref="I37:L37"/>
    <mergeCell ref="J43:K43"/>
    <mergeCell ref="C16:I17"/>
    <mergeCell ref="G24:H24"/>
    <mergeCell ref="G25:H25"/>
    <mergeCell ref="I29:L29"/>
    <mergeCell ref="D56:E56"/>
    <mergeCell ref="F56:H56"/>
    <mergeCell ref="I56:J56"/>
    <mergeCell ref="K56:L56"/>
    <mergeCell ref="D57:E57"/>
    <mergeCell ref="F57:H57"/>
    <mergeCell ref="I57:J57"/>
    <mergeCell ref="K57:L57"/>
    <mergeCell ref="D46:E46"/>
    <mergeCell ref="J49:K49"/>
    <mergeCell ref="D55:E55"/>
    <mergeCell ref="F55:H55"/>
    <mergeCell ref="I55:J55"/>
    <mergeCell ref="K55:L55"/>
    <mergeCell ref="F62:H62"/>
    <mergeCell ref="I62:J62"/>
    <mergeCell ref="K62:L62"/>
    <mergeCell ref="F63:H63"/>
    <mergeCell ref="I63:J63"/>
    <mergeCell ref="K63:L63"/>
    <mergeCell ref="D58:E58"/>
    <mergeCell ref="F58:H58"/>
    <mergeCell ref="I58:J58"/>
    <mergeCell ref="K58:L58"/>
    <mergeCell ref="D59:E59"/>
    <mergeCell ref="F59:H59"/>
    <mergeCell ref="I59:J59"/>
    <mergeCell ref="K59:L59"/>
    <mergeCell ref="K61:L61"/>
    <mergeCell ref="C66:D66"/>
    <mergeCell ref="I66:J66"/>
    <mergeCell ref="C67:D67"/>
    <mergeCell ref="I67:J67"/>
    <mergeCell ref="C68:D68"/>
    <mergeCell ref="I68:J68"/>
    <mergeCell ref="F64:H64"/>
    <mergeCell ref="I64:J64"/>
    <mergeCell ref="K64:L64"/>
    <mergeCell ref="F65:H65"/>
    <mergeCell ref="I65:J65"/>
    <mergeCell ref="K65:L65"/>
    <mergeCell ref="B75:E75"/>
    <mergeCell ref="D76:E76"/>
    <mergeCell ref="D77:E77"/>
    <mergeCell ref="D78:E78"/>
    <mergeCell ref="D79:E79"/>
    <mergeCell ref="B81:E81"/>
    <mergeCell ref="C69:D69"/>
    <mergeCell ref="I69:J69"/>
    <mergeCell ref="C70:D70"/>
    <mergeCell ref="I70:J70"/>
    <mergeCell ref="C71:D71"/>
    <mergeCell ref="I71:J71"/>
    <mergeCell ref="D89:E89"/>
    <mergeCell ref="G89:H89"/>
    <mergeCell ref="J89:K89"/>
    <mergeCell ref="D90:E90"/>
    <mergeCell ref="G90:H90"/>
    <mergeCell ref="J90:K90"/>
    <mergeCell ref="C82:D82"/>
    <mergeCell ref="C83:D83"/>
    <mergeCell ref="C84:D84"/>
    <mergeCell ref="C85:D85"/>
    <mergeCell ref="C86:D86"/>
    <mergeCell ref="B88:E88"/>
    <mergeCell ref="D93:E93"/>
    <mergeCell ref="G93:H93"/>
    <mergeCell ref="J93:K93"/>
    <mergeCell ref="B95:E95"/>
    <mergeCell ref="C96:D96"/>
    <mergeCell ref="G96:H96"/>
    <mergeCell ref="D91:E91"/>
    <mergeCell ref="G91:H91"/>
    <mergeCell ref="J91:K91"/>
    <mergeCell ref="D92:E92"/>
    <mergeCell ref="G92:H92"/>
    <mergeCell ref="J92:K92"/>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I131:J131"/>
    <mergeCell ref="K131:L131"/>
    <mergeCell ref="D128:E128"/>
    <mergeCell ref="F128:H128"/>
    <mergeCell ref="I128:J128"/>
    <mergeCell ref="K128:L128"/>
    <mergeCell ref="D129:E129"/>
    <mergeCell ref="F129:H129"/>
    <mergeCell ref="I129:J129"/>
    <mergeCell ref="K129:L129"/>
    <mergeCell ref="H134:J134"/>
    <mergeCell ref="K134:L134"/>
    <mergeCell ref="B156:F156"/>
    <mergeCell ref="B157:F160"/>
    <mergeCell ref="B162:C162"/>
    <mergeCell ref="F60:H60"/>
    <mergeCell ref="F61:H61"/>
    <mergeCell ref="I60:J60"/>
    <mergeCell ref="I61:J61"/>
    <mergeCell ref="K60:L60"/>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s>
  <conditionalFormatting sqref="F11:H11">
    <cfRule type="expression" dxfId="26" priority="8">
      <formula>$B$27&gt;0</formula>
    </cfRule>
  </conditionalFormatting>
  <conditionalFormatting sqref="F24">
    <cfRule type="expression" dxfId="25" priority="7">
      <formula>$B$17&gt;0</formula>
    </cfRule>
  </conditionalFormatting>
  <conditionalFormatting sqref="F25">
    <cfRule type="expression" dxfId="24" priority="6">
      <formula>$B$18&gt;0</formula>
    </cfRule>
  </conditionalFormatting>
  <conditionalFormatting sqref="C48:C51 F47:F51 I47 I49 I51 L48 L50">
    <cfRule type="expression" dxfId="23" priority="3">
      <formula>$B$20&gt;0</formula>
    </cfRule>
  </conditionalFormatting>
  <conditionalFormatting sqref="I48 I50 J49:K49 L51">
    <cfRule type="expression" dxfId="22" priority="2">
      <formula>$B$20&gt;0</formula>
    </cfRule>
  </conditionalFormatting>
  <conditionalFormatting sqref="C47">
    <cfRule type="expression" dxfId="21" priority="1">
      <formula>$B$20&gt;0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R163"/>
  <sheetViews>
    <sheetView workbookViewId="0">
      <selection activeCell="S21" sqref="S21"/>
    </sheetView>
  </sheetViews>
  <sheetFormatPr defaultColWidth="8.85546875" defaultRowHeight="16.5" x14ac:dyDescent="0.3"/>
  <cols>
    <col min="1" max="1" width="3" style="1" customWidth="1"/>
    <col min="2" max="2" width="28.42578125" style="1" customWidth="1"/>
    <col min="3" max="3" width="32.28515625" style="1" customWidth="1"/>
    <col min="4" max="4" width="1.28515625" style="1" customWidth="1"/>
    <col min="5" max="5" width="26.140625" style="1" customWidth="1"/>
    <col min="6" max="6" width="19" style="1" customWidth="1"/>
    <col min="7" max="7" width="1.28515625" style="1" customWidth="1"/>
    <col min="8" max="8" width="16.7109375" style="1" customWidth="1"/>
    <col min="9" max="9" width="19.85546875" style="1" customWidth="1"/>
    <col min="10" max="10" width="1.28515625" style="1" customWidth="1"/>
    <col min="11" max="11" width="13.7109375" style="1" bestFit="1" customWidth="1"/>
    <col min="12" max="16" width="8.85546875" style="1"/>
    <col min="17" max="17" width="17.28515625" style="1" hidden="1" customWidth="1"/>
    <col min="18" max="18" width="8.85546875" style="1" hidden="1" customWidth="1"/>
    <col min="19" max="16384" width="8.85546875" style="1"/>
  </cols>
  <sheetData>
    <row r="2" spans="2:18" ht="20.25" x14ac:dyDescent="0.3">
      <c r="B2" s="18" t="s">
        <v>0</v>
      </c>
      <c r="D2" s="2"/>
      <c r="E2" s="3" t="s">
        <v>1</v>
      </c>
      <c r="F2" s="4">
        <f>R31/COUNT(R4:R30)</f>
        <v>0.96296296296296291</v>
      </c>
    </row>
    <row r="3" spans="2:18" ht="9.6" customHeight="1" x14ac:dyDescent="0.3">
      <c r="B3" s="5"/>
      <c r="C3" s="5"/>
      <c r="D3" s="5"/>
      <c r="E3" s="5"/>
      <c r="F3" s="5"/>
      <c r="G3" s="5"/>
      <c r="H3" s="5"/>
      <c r="I3" s="5"/>
      <c r="J3" s="5"/>
      <c r="K3" s="5"/>
      <c r="L3" s="5"/>
      <c r="M3" s="5"/>
      <c r="N3" s="5"/>
      <c r="O3" s="5"/>
    </row>
    <row r="4" spans="2:18" ht="17.25" x14ac:dyDescent="0.3">
      <c r="B4" s="6" t="s">
        <v>2</v>
      </c>
      <c r="C4" s="123" t="s">
        <v>368</v>
      </c>
      <c r="D4" s="7"/>
      <c r="E4" s="6" t="s">
        <v>3</v>
      </c>
      <c r="F4" s="62">
        <v>39797</v>
      </c>
      <c r="G4" s="7"/>
      <c r="H4" s="6" t="s">
        <v>4</v>
      </c>
      <c r="I4" s="164">
        <v>123456789</v>
      </c>
      <c r="J4" s="8"/>
      <c r="K4" s="8"/>
      <c r="L4" s="7"/>
      <c r="M4" s="7"/>
      <c r="N4" s="7"/>
      <c r="O4" s="7"/>
      <c r="Q4" s="1" t="s">
        <v>5</v>
      </c>
      <c r="R4" s="1">
        <f>IF(C4="",0,1)</f>
        <v>1</v>
      </c>
    </row>
    <row r="5" spans="2:18" ht="17.25" x14ac:dyDescent="0.3">
      <c r="B5" s="28" t="s">
        <v>6</v>
      </c>
      <c r="C5" s="60" t="s">
        <v>375</v>
      </c>
      <c r="D5" s="9"/>
      <c r="E5" s="28" t="s">
        <v>7</v>
      </c>
      <c r="F5" s="60" t="s">
        <v>323</v>
      </c>
      <c r="G5" s="9"/>
      <c r="H5" s="28" t="s">
        <v>8</v>
      </c>
      <c r="I5" s="122" t="s">
        <v>257</v>
      </c>
      <c r="J5" s="9"/>
      <c r="K5" s="28" t="s">
        <v>10</v>
      </c>
      <c r="L5" s="63">
        <v>77088</v>
      </c>
      <c r="M5" s="9"/>
      <c r="N5" s="9"/>
      <c r="O5" s="9"/>
      <c r="Q5" s="1" t="s">
        <v>11</v>
      </c>
      <c r="R5" s="1">
        <f>IF(F4="",0,1)</f>
        <v>1</v>
      </c>
    </row>
    <row r="6" spans="2:18" ht="17.25" x14ac:dyDescent="0.3">
      <c r="B6" s="10"/>
      <c r="C6" s="11" t="s">
        <v>12</v>
      </c>
      <c r="D6" s="366">
        <v>4</v>
      </c>
      <c r="E6" s="367"/>
      <c r="F6" s="122" t="s">
        <v>324</v>
      </c>
      <c r="G6" s="9"/>
      <c r="H6" s="28"/>
      <c r="I6" s="9"/>
      <c r="J6" s="9"/>
      <c r="K6" s="9"/>
      <c r="L6" s="9"/>
      <c r="M6" s="9"/>
      <c r="N6" s="9"/>
      <c r="O6" s="9"/>
      <c r="Q6" s="1" t="s">
        <v>13</v>
      </c>
      <c r="R6" s="1">
        <f>IF(I4="",0,1)</f>
        <v>1</v>
      </c>
    </row>
    <row r="7" spans="2:18" ht="17.25" x14ac:dyDescent="0.3">
      <c r="B7" s="207" t="s">
        <v>14</v>
      </c>
      <c r="C7" s="64" t="s">
        <v>374</v>
      </c>
      <c r="D7" s="9"/>
      <c r="E7" s="28" t="s">
        <v>15</v>
      </c>
      <c r="F7" s="65">
        <v>3185555467</v>
      </c>
      <c r="G7" s="9"/>
      <c r="H7" s="28" t="s">
        <v>16</v>
      </c>
      <c r="I7" s="65">
        <v>3185555468</v>
      </c>
      <c r="J7" s="9"/>
      <c r="K7" s="28" t="s">
        <v>17</v>
      </c>
      <c r="L7" s="222" t="s">
        <v>377</v>
      </c>
      <c r="M7" s="223"/>
      <c r="N7" s="223"/>
      <c r="O7" s="224"/>
      <c r="Q7" s="1" t="s">
        <v>18</v>
      </c>
      <c r="R7" s="1">
        <f>IF(C5="",0,1)</f>
        <v>1</v>
      </c>
    </row>
    <row r="8" spans="2:18" ht="17.25" x14ac:dyDescent="0.3">
      <c r="B8" s="28" t="s">
        <v>19</v>
      </c>
      <c r="C8" s="54" t="s">
        <v>376</v>
      </c>
      <c r="D8" s="9"/>
      <c r="E8" s="28" t="s">
        <v>15</v>
      </c>
      <c r="F8" s="58">
        <v>3185555467</v>
      </c>
      <c r="G8" s="9"/>
      <c r="H8" s="28" t="s">
        <v>16</v>
      </c>
      <c r="I8" s="58">
        <v>3185555468</v>
      </c>
      <c r="J8" s="9"/>
      <c r="K8" s="28" t="s">
        <v>17</v>
      </c>
      <c r="L8" s="225" t="s">
        <v>377</v>
      </c>
      <c r="M8" s="226"/>
      <c r="N8" s="226"/>
      <c r="O8" s="227"/>
      <c r="Q8" s="1" t="s">
        <v>20</v>
      </c>
      <c r="R8" s="1">
        <f>IF(F5="",0,1)</f>
        <v>1</v>
      </c>
    </row>
    <row r="9" spans="2:18" ht="17.25" x14ac:dyDescent="0.3">
      <c r="B9" s="28" t="s">
        <v>21</v>
      </c>
      <c r="C9" s="65">
        <v>2255553434</v>
      </c>
      <c r="D9" s="9"/>
      <c r="E9" s="28" t="s">
        <v>22</v>
      </c>
      <c r="F9" s="58"/>
      <c r="G9" s="9"/>
      <c r="H9" s="28" t="s">
        <v>23</v>
      </c>
      <c r="I9" s="222" t="s">
        <v>378</v>
      </c>
      <c r="J9" s="223"/>
      <c r="K9" s="224"/>
      <c r="L9" s="9"/>
      <c r="M9" s="9"/>
      <c r="N9" s="9"/>
      <c r="O9" s="9"/>
      <c r="Q9" s="1" t="s">
        <v>24</v>
      </c>
      <c r="R9" s="1">
        <f>IF(I5="",0,1)</f>
        <v>1</v>
      </c>
    </row>
    <row r="10" spans="2:18" ht="17.25" x14ac:dyDescent="0.3">
      <c r="B10" s="28" t="s">
        <v>25</v>
      </c>
      <c r="C10" s="222" t="s">
        <v>385</v>
      </c>
      <c r="D10" s="223"/>
      <c r="E10" s="223"/>
      <c r="F10" s="224"/>
      <c r="G10" s="9"/>
      <c r="H10" s="9"/>
      <c r="I10" s="9"/>
      <c r="J10" s="9"/>
      <c r="K10" s="9"/>
      <c r="L10" s="9"/>
      <c r="M10" s="9"/>
      <c r="N10" s="9"/>
      <c r="O10" s="9"/>
      <c r="Q10" s="1" t="s">
        <v>26</v>
      </c>
      <c r="R10" s="1">
        <f>IF(L5="",0,1)</f>
        <v>1</v>
      </c>
    </row>
    <row r="11" spans="2:18" ht="17.25" x14ac:dyDescent="0.3">
      <c r="B11" s="28" t="s">
        <v>27</v>
      </c>
      <c r="C11" s="122" t="s">
        <v>386</v>
      </c>
      <c r="D11" s="228" t="str">
        <f>IF(C11="Other","If Other, please define:","")</f>
        <v/>
      </c>
      <c r="E11" s="229"/>
      <c r="F11" s="230"/>
      <c r="G11" s="230"/>
      <c r="H11" s="230"/>
      <c r="I11" s="9"/>
      <c r="J11" s="9"/>
      <c r="K11" s="9"/>
      <c r="L11" s="9"/>
      <c r="M11" s="9"/>
      <c r="N11" s="9"/>
      <c r="O11" s="9"/>
      <c r="Q11" s="1" t="s">
        <v>29</v>
      </c>
      <c r="R11" s="1">
        <f>IF(D6="",0,1)</f>
        <v>1</v>
      </c>
    </row>
    <row r="12" spans="2:18" ht="17.25" x14ac:dyDescent="0.3">
      <c r="B12" s="28" t="s">
        <v>30</v>
      </c>
      <c r="C12" s="66" t="s">
        <v>376</v>
      </c>
      <c r="D12" s="9"/>
      <c r="E12" s="28" t="s">
        <v>31</v>
      </c>
      <c r="F12" s="60" t="s">
        <v>379</v>
      </c>
      <c r="G12" s="9"/>
      <c r="H12" s="28" t="s">
        <v>32</v>
      </c>
      <c r="I12" s="67">
        <v>0.5</v>
      </c>
      <c r="J12" s="9"/>
      <c r="K12" s="9"/>
      <c r="L12" s="9"/>
      <c r="M12" s="9"/>
      <c r="N12" s="9"/>
      <c r="O12" s="9"/>
      <c r="Q12" s="1" t="s">
        <v>33</v>
      </c>
      <c r="R12" s="1">
        <f>IF(F6="",0,1)</f>
        <v>1</v>
      </c>
    </row>
    <row r="13" spans="2:18" ht="17.25" x14ac:dyDescent="0.3">
      <c r="B13" s="28" t="s">
        <v>30</v>
      </c>
      <c r="C13" s="54" t="s">
        <v>374</v>
      </c>
      <c r="D13" s="9"/>
      <c r="E13" s="28" t="s">
        <v>31</v>
      </c>
      <c r="F13" s="54" t="s">
        <v>379</v>
      </c>
      <c r="G13" s="9"/>
      <c r="H13" s="28" t="s">
        <v>32</v>
      </c>
      <c r="I13" s="59">
        <v>0.5</v>
      </c>
      <c r="J13" s="9"/>
      <c r="K13" s="9"/>
      <c r="L13" s="9"/>
      <c r="M13" s="9"/>
      <c r="N13" s="9"/>
      <c r="O13" s="9"/>
      <c r="Q13" s="1" t="s">
        <v>34</v>
      </c>
      <c r="R13" s="1">
        <f>IF(C7="",0,1)</f>
        <v>1</v>
      </c>
    </row>
    <row r="14" spans="2:18" ht="18" thickBot="1" x14ac:dyDescent="0.35">
      <c r="B14" s="28" t="s">
        <v>30</v>
      </c>
      <c r="C14" s="54"/>
      <c r="D14" s="9"/>
      <c r="E14" s="28" t="s">
        <v>31</v>
      </c>
      <c r="F14" s="126"/>
      <c r="G14" s="9"/>
      <c r="H14" s="28" t="s">
        <v>32</v>
      </c>
      <c r="I14" s="59"/>
      <c r="J14" s="9"/>
      <c r="K14" s="9"/>
      <c r="L14" s="9"/>
      <c r="M14" s="9"/>
      <c r="N14" s="9"/>
      <c r="O14" s="9"/>
      <c r="Q14" s="1" t="s">
        <v>35</v>
      </c>
      <c r="R14" s="1">
        <f>IF(F7="",0,1)</f>
        <v>1</v>
      </c>
    </row>
    <row r="15" spans="2:18" ht="18" thickBot="1" x14ac:dyDescent="0.35">
      <c r="B15" s="28"/>
      <c r="C15" s="9"/>
      <c r="D15" s="9"/>
      <c r="E15" s="12" t="s">
        <v>36</v>
      </c>
      <c r="F15" s="80">
        <v>40000</v>
      </c>
      <c r="G15" s="9"/>
      <c r="H15" s="9"/>
      <c r="I15" s="9"/>
      <c r="J15" s="9"/>
      <c r="K15" s="9"/>
      <c r="L15" s="9"/>
      <c r="M15" s="9"/>
      <c r="N15" s="9"/>
      <c r="O15" s="9"/>
      <c r="Q15" s="1" t="s">
        <v>37</v>
      </c>
      <c r="R15" s="1">
        <f>IF(I7="",0,1)</f>
        <v>1</v>
      </c>
    </row>
    <row r="16" spans="2:18" ht="17.25" x14ac:dyDescent="0.3">
      <c r="B16" s="13" t="s">
        <v>38</v>
      </c>
      <c r="C16" s="243" t="s">
        <v>380</v>
      </c>
      <c r="D16" s="244"/>
      <c r="E16" s="244"/>
      <c r="F16" s="244"/>
      <c r="G16" s="244"/>
      <c r="H16" s="244"/>
      <c r="I16" s="245"/>
      <c r="J16" s="14"/>
      <c r="K16" s="14"/>
      <c r="L16" s="14"/>
      <c r="M16" s="14"/>
      <c r="N16" s="14"/>
      <c r="O16" s="14"/>
      <c r="Q16" s="1" t="s">
        <v>39</v>
      </c>
      <c r="R16" s="1">
        <f>IF(L7="",0,1)</f>
        <v>1</v>
      </c>
    </row>
    <row r="17" spans="2:18" ht="17.25" x14ac:dyDescent="0.3">
      <c r="B17" s="14"/>
      <c r="C17" s="246"/>
      <c r="D17" s="247"/>
      <c r="E17" s="247"/>
      <c r="F17" s="247"/>
      <c r="G17" s="247"/>
      <c r="H17" s="247"/>
      <c r="I17" s="248"/>
      <c r="J17" s="14"/>
      <c r="K17" s="14"/>
      <c r="L17" s="14"/>
      <c r="M17" s="14"/>
      <c r="N17" s="14"/>
      <c r="O17" s="14"/>
      <c r="Q17" s="1" t="s">
        <v>40</v>
      </c>
      <c r="R17" s="1">
        <f>IF(C8="",0,1)</f>
        <v>1</v>
      </c>
    </row>
    <row r="18" spans="2:18" ht="9.6" customHeight="1" x14ac:dyDescent="0.3">
      <c r="B18" s="14"/>
      <c r="C18" s="14"/>
      <c r="D18" s="14"/>
      <c r="E18" s="14"/>
      <c r="F18" s="14"/>
      <c r="G18" s="14"/>
      <c r="H18" s="14"/>
      <c r="I18" s="14"/>
      <c r="J18" s="14"/>
      <c r="K18" s="14"/>
      <c r="L18" s="14"/>
      <c r="M18" s="14"/>
      <c r="N18" s="14"/>
      <c r="O18" s="14"/>
      <c r="Q18" s="1" t="s">
        <v>35</v>
      </c>
      <c r="R18" s="1">
        <f>IF(F8="",0,1)</f>
        <v>1</v>
      </c>
    </row>
    <row r="19" spans="2:18" ht="20.25" x14ac:dyDescent="0.3">
      <c r="B19" s="18" t="s">
        <v>51</v>
      </c>
      <c r="C19" s="14"/>
      <c r="D19" s="14"/>
      <c r="E19" s="14"/>
      <c r="F19" s="14"/>
      <c r="G19" s="14"/>
      <c r="H19" s="14"/>
      <c r="I19" s="14"/>
      <c r="J19" s="14"/>
      <c r="K19" s="14"/>
      <c r="L19" s="14"/>
      <c r="M19" s="14"/>
      <c r="N19" s="14"/>
      <c r="O19" s="14"/>
      <c r="Q19" s="1" t="s">
        <v>37</v>
      </c>
      <c r="R19" s="1">
        <f>IF(I8="",0,1)</f>
        <v>1</v>
      </c>
    </row>
    <row r="20" spans="2:18" ht="9.6" customHeight="1" x14ac:dyDescent="0.3">
      <c r="B20" s="7"/>
      <c r="C20" s="7"/>
      <c r="D20" s="7"/>
      <c r="E20" s="7"/>
      <c r="F20" s="7"/>
      <c r="G20" s="7"/>
      <c r="H20" s="7"/>
      <c r="I20" s="7"/>
      <c r="J20" s="7"/>
      <c r="K20" s="7"/>
      <c r="L20" s="7"/>
      <c r="M20" s="14"/>
      <c r="N20" s="14"/>
      <c r="O20" s="14"/>
      <c r="Q20" s="1" t="s">
        <v>39</v>
      </c>
      <c r="R20" s="1">
        <f>IF(L8="",0,1)</f>
        <v>1</v>
      </c>
    </row>
    <row r="21" spans="2:18" ht="17.25" x14ac:dyDescent="0.3">
      <c r="B21" s="6" t="s">
        <v>52</v>
      </c>
      <c r="C21" s="61" t="s">
        <v>381</v>
      </c>
      <c r="D21" s="7"/>
      <c r="E21" s="6" t="s">
        <v>53</v>
      </c>
      <c r="F21" s="61" t="s">
        <v>398</v>
      </c>
      <c r="G21" s="7"/>
      <c r="H21" s="6" t="s">
        <v>54</v>
      </c>
      <c r="I21" s="71">
        <v>3185550404</v>
      </c>
      <c r="J21" s="8"/>
      <c r="K21" s="8"/>
      <c r="L21" s="7"/>
      <c r="M21" s="14"/>
      <c r="N21" s="14"/>
      <c r="O21" s="14"/>
      <c r="Q21" s="1" t="s">
        <v>41</v>
      </c>
      <c r="R21" s="1">
        <f>IF(C9="",0,1)</f>
        <v>1</v>
      </c>
    </row>
    <row r="22" spans="2:18" ht="18" thickBot="1" x14ac:dyDescent="0.35">
      <c r="B22" s="15" t="s">
        <v>55</v>
      </c>
      <c r="C22" s="68" t="s">
        <v>382</v>
      </c>
      <c r="D22" s="16"/>
      <c r="E22" s="15" t="s">
        <v>7</v>
      </c>
      <c r="F22" s="68" t="s">
        <v>383</v>
      </c>
      <c r="G22" s="16"/>
      <c r="H22" s="15" t="s">
        <v>8</v>
      </c>
      <c r="I22" s="127" t="s">
        <v>335</v>
      </c>
      <c r="J22" s="16"/>
      <c r="K22" s="15" t="s">
        <v>10</v>
      </c>
      <c r="L22" s="72">
        <v>70623</v>
      </c>
      <c r="M22" s="14"/>
      <c r="N22" s="14"/>
      <c r="O22" s="14"/>
      <c r="Q22" s="1" t="s">
        <v>42</v>
      </c>
      <c r="R22" s="1">
        <f>IF(F9="",0,1)</f>
        <v>0</v>
      </c>
    </row>
    <row r="23" spans="2:18" ht="17.25" x14ac:dyDescent="0.3">
      <c r="B23" s="6" t="s">
        <v>56</v>
      </c>
      <c r="C23" s="69" t="s">
        <v>57</v>
      </c>
      <c r="D23" s="7"/>
      <c r="E23" s="6" t="s">
        <v>58</v>
      </c>
      <c r="F23" s="70" t="s">
        <v>384</v>
      </c>
      <c r="G23" s="7"/>
      <c r="H23" s="6" t="s">
        <v>339</v>
      </c>
      <c r="I23" s="167">
        <v>24000</v>
      </c>
      <c r="J23" s="7"/>
      <c r="K23" s="6"/>
      <c r="L23" s="17"/>
      <c r="M23" s="14"/>
      <c r="N23" s="14"/>
      <c r="O23" s="14"/>
      <c r="Q23" s="1" t="s">
        <v>43</v>
      </c>
      <c r="R23" s="1">
        <f>IF(I9="",0,1)</f>
        <v>1</v>
      </c>
    </row>
    <row r="24" spans="2:18" ht="17.25" x14ac:dyDescent="0.3">
      <c r="B24" s="28" t="s">
        <v>59</v>
      </c>
      <c r="C24" s="125"/>
      <c r="D24" s="9"/>
      <c r="E24" s="28" t="s">
        <v>58</v>
      </c>
      <c r="F24" s="165"/>
      <c r="G24" s="249" t="s">
        <v>339</v>
      </c>
      <c r="H24" s="249"/>
      <c r="I24" s="166">
        <v>0</v>
      </c>
      <c r="J24" s="20"/>
      <c r="K24" s="20"/>
      <c r="L24" s="29"/>
      <c r="M24" s="14"/>
      <c r="N24" s="14"/>
      <c r="O24" s="14"/>
      <c r="Q24" s="1" t="s">
        <v>44</v>
      </c>
      <c r="R24" s="1">
        <f>IF(C10="",0,1)</f>
        <v>1</v>
      </c>
    </row>
    <row r="25" spans="2:18" ht="17.25" x14ac:dyDescent="0.3">
      <c r="B25" s="28" t="s">
        <v>60</v>
      </c>
      <c r="C25" s="125"/>
      <c r="D25" s="9"/>
      <c r="E25" s="28" t="s">
        <v>58</v>
      </c>
      <c r="F25" s="165"/>
      <c r="G25" s="249" t="s">
        <v>339</v>
      </c>
      <c r="H25" s="249"/>
      <c r="I25" s="166">
        <v>0</v>
      </c>
      <c r="J25" s="20"/>
      <c r="K25" s="20"/>
      <c r="L25" s="9"/>
      <c r="M25" s="14"/>
      <c r="N25" s="14"/>
      <c r="O25" s="14"/>
      <c r="Q25" s="1" t="s">
        <v>45</v>
      </c>
      <c r="R25" s="1">
        <f>IF(C11="",0,1)</f>
        <v>1</v>
      </c>
    </row>
    <row r="26" spans="2:18" ht="9.6" customHeight="1" x14ac:dyDescent="0.3">
      <c r="Q26" s="1" t="s">
        <v>46</v>
      </c>
      <c r="R26" s="1">
        <f>IF(C12="",0,1)</f>
        <v>1</v>
      </c>
    </row>
    <row r="27" spans="2:18" ht="19.149999999999999" customHeight="1" x14ac:dyDescent="0.3">
      <c r="B27" s="18" t="s">
        <v>61</v>
      </c>
      <c r="Q27" s="1" t="s">
        <v>47</v>
      </c>
      <c r="R27" s="1">
        <f>IF(F12="",0,1)</f>
        <v>1</v>
      </c>
    </row>
    <row r="28" spans="2:18" ht="9.6" customHeight="1" x14ac:dyDescent="0.3">
      <c r="B28" s="5"/>
      <c r="C28" s="5"/>
      <c r="D28" s="5"/>
      <c r="E28" s="5"/>
      <c r="F28" s="5"/>
      <c r="G28" s="5"/>
      <c r="H28" s="5"/>
      <c r="Q28" s="1" t="s">
        <v>48</v>
      </c>
      <c r="R28" s="1">
        <f>IF(I12="",0,1)</f>
        <v>1</v>
      </c>
    </row>
    <row r="29" spans="2:18" ht="17.25" x14ac:dyDescent="0.3">
      <c r="B29" s="6" t="s">
        <v>62</v>
      </c>
      <c r="C29" s="61" t="s">
        <v>387</v>
      </c>
      <c r="D29" s="7"/>
      <c r="E29" s="6" t="s">
        <v>53</v>
      </c>
      <c r="F29" s="61" t="s">
        <v>388</v>
      </c>
      <c r="G29" s="7"/>
      <c r="H29" s="6" t="s">
        <v>63</v>
      </c>
      <c r="I29" s="222" t="s">
        <v>389</v>
      </c>
      <c r="J29" s="223"/>
      <c r="K29" s="223"/>
      <c r="L29" s="224"/>
      <c r="Q29" s="1" t="s">
        <v>49</v>
      </c>
      <c r="R29" s="1">
        <f>IF(F15="",0,1)</f>
        <v>1</v>
      </c>
    </row>
    <row r="30" spans="2:18" ht="17.25" x14ac:dyDescent="0.3">
      <c r="B30" s="28" t="s">
        <v>65</v>
      </c>
      <c r="C30" s="60" t="s">
        <v>390</v>
      </c>
      <c r="D30" s="9"/>
      <c r="E30" s="28" t="s">
        <v>7</v>
      </c>
      <c r="F30" s="60" t="s">
        <v>323</v>
      </c>
      <c r="G30" s="9"/>
      <c r="H30" s="28" t="s">
        <v>8</v>
      </c>
      <c r="I30" s="122" t="s">
        <v>257</v>
      </c>
      <c r="J30" s="9"/>
      <c r="K30" s="28" t="s">
        <v>10</v>
      </c>
      <c r="L30" s="63">
        <v>77088</v>
      </c>
      <c r="Q30" s="1" t="s">
        <v>50</v>
      </c>
      <c r="R30" s="1">
        <f>IF(C16="",0,1)</f>
        <v>1</v>
      </c>
    </row>
    <row r="31" spans="2:18" ht="18" thickBot="1" x14ac:dyDescent="0.35">
      <c r="B31" s="15" t="s">
        <v>54</v>
      </c>
      <c r="C31" s="73">
        <v>3185552908</v>
      </c>
      <c r="D31" s="16"/>
      <c r="E31" s="15" t="s">
        <v>66</v>
      </c>
      <c r="F31" s="73"/>
      <c r="G31" s="16"/>
      <c r="H31" s="15" t="s">
        <v>17</v>
      </c>
      <c r="I31" s="250" t="s">
        <v>391</v>
      </c>
      <c r="J31" s="251"/>
      <c r="K31" s="251"/>
      <c r="L31" s="252"/>
      <c r="R31" s="1">
        <f>SUM(R4:R30)</f>
        <v>26</v>
      </c>
    </row>
    <row r="32" spans="2:18" ht="17.25" x14ac:dyDescent="0.3">
      <c r="B32" s="6" t="s">
        <v>62</v>
      </c>
      <c r="C32" s="55" t="s">
        <v>392</v>
      </c>
      <c r="D32" s="7"/>
      <c r="E32" s="6" t="s">
        <v>53</v>
      </c>
      <c r="F32" s="55" t="s">
        <v>393</v>
      </c>
      <c r="G32" s="7"/>
      <c r="H32" s="6" t="s">
        <v>63</v>
      </c>
      <c r="I32" s="225" t="s">
        <v>394</v>
      </c>
      <c r="J32" s="226"/>
      <c r="K32" s="226"/>
      <c r="L32" s="227"/>
    </row>
    <row r="33" spans="2:12" ht="17.25" x14ac:dyDescent="0.3">
      <c r="B33" s="28" t="s">
        <v>65</v>
      </c>
      <c r="C33" s="54" t="s">
        <v>395</v>
      </c>
      <c r="D33" s="9"/>
      <c r="E33" s="28" t="s">
        <v>7</v>
      </c>
      <c r="F33" s="54" t="s">
        <v>323</v>
      </c>
      <c r="G33" s="9"/>
      <c r="H33" s="28" t="s">
        <v>8</v>
      </c>
      <c r="I33" s="125" t="s">
        <v>257</v>
      </c>
      <c r="J33" s="9"/>
      <c r="K33" s="28"/>
      <c r="L33" s="57">
        <v>77638</v>
      </c>
    </row>
    <row r="34" spans="2:12" ht="18" thickBot="1" x14ac:dyDescent="0.35">
      <c r="B34" s="15" t="s">
        <v>54</v>
      </c>
      <c r="C34" s="124">
        <v>3185558018</v>
      </c>
      <c r="D34" s="16"/>
      <c r="E34" s="15" t="s">
        <v>66</v>
      </c>
      <c r="F34" s="124"/>
      <c r="G34" s="16"/>
      <c r="H34" s="15" t="s">
        <v>17</v>
      </c>
      <c r="I34" s="231" t="s">
        <v>396</v>
      </c>
      <c r="J34" s="232"/>
      <c r="K34" s="232"/>
      <c r="L34" s="233"/>
    </row>
    <row r="35" spans="2:12" ht="17.25" x14ac:dyDescent="0.3">
      <c r="B35" s="6" t="s">
        <v>62</v>
      </c>
      <c r="C35" s="55" t="s">
        <v>349</v>
      </c>
      <c r="D35" s="7"/>
      <c r="E35" s="6" t="s">
        <v>53</v>
      </c>
      <c r="F35" s="55" t="s">
        <v>350</v>
      </c>
      <c r="G35" s="7"/>
      <c r="H35" s="6" t="s">
        <v>63</v>
      </c>
      <c r="I35" s="225" t="s">
        <v>351</v>
      </c>
      <c r="J35" s="226"/>
      <c r="K35" s="226"/>
      <c r="L35" s="227"/>
    </row>
    <row r="36" spans="2:12" ht="17.25" x14ac:dyDescent="0.3">
      <c r="B36" s="28" t="s">
        <v>65</v>
      </c>
      <c r="C36" s="54" t="s">
        <v>352</v>
      </c>
      <c r="D36" s="9"/>
      <c r="E36" s="28" t="s">
        <v>7</v>
      </c>
      <c r="F36" s="54" t="s">
        <v>323</v>
      </c>
      <c r="G36" s="9"/>
      <c r="H36" s="28" t="s">
        <v>8</v>
      </c>
      <c r="I36" s="125" t="s">
        <v>257</v>
      </c>
      <c r="J36" s="9"/>
      <c r="K36" s="28"/>
      <c r="L36" s="57">
        <v>77638</v>
      </c>
    </row>
    <row r="37" spans="2:12" ht="17.25" x14ac:dyDescent="0.3">
      <c r="B37" s="28" t="s">
        <v>54</v>
      </c>
      <c r="C37" s="58">
        <v>3185551123</v>
      </c>
      <c r="D37" s="9"/>
      <c r="E37" s="28" t="s">
        <v>66</v>
      </c>
      <c r="F37" s="58"/>
      <c r="G37" s="9"/>
      <c r="H37" s="28" t="s">
        <v>17</v>
      </c>
      <c r="I37" s="225" t="s">
        <v>353</v>
      </c>
      <c r="J37" s="226"/>
      <c r="K37" s="226"/>
      <c r="L37" s="227"/>
    </row>
    <row r="38" spans="2:12" ht="9.6" customHeight="1" x14ac:dyDescent="0.3"/>
    <row r="39" spans="2:12" ht="20.25" x14ac:dyDescent="0.3">
      <c r="B39" s="18" t="s">
        <v>67</v>
      </c>
    </row>
    <row r="40" spans="2:12" ht="9.6" customHeight="1" x14ac:dyDescent="0.3">
      <c r="B40" s="5"/>
      <c r="C40" s="5"/>
      <c r="D40" s="5"/>
      <c r="E40" s="5"/>
      <c r="F40" s="5"/>
      <c r="G40" s="5"/>
      <c r="H40" s="5"/>
      <c r="I40" s="5"/>
      <c r="J40" s="5"/>
      <c r="K40" s="5"/>
      <c r="L40" s="5"/>
    </row>
    <row r="41" spans="2:12" ht="17.25" x14ac:dyDescent="0.3">
      <c r="B41" s="6" t="s">
        <v>68</v>
      </c>
      <c r="C41" s="74" t="s">
        <v>376</v>
      </c>
      <c r="D41" s="7"/>
      <c r="E41" s="6" t="s">
        <v>69</v>
      </c>
      <c r="F41" s="62">
        <v>31396</v>
      </c>
      <c r="G41" s="7"/>
      <c r="H41" s="6" t="s">
        <v>70</v>
      </c>
      <c r="I41" s="75">
        <v>551515151</v>
      </c>
      <c r="J41" s="31"/>
      <c r="K41" s="32"/>
      <c r="L41" s="32"/>
    </row>
    <row r="42" spans="2:12" ht="17.25" x14ac:dyDescent="0.3">
      <c r="B42" s="28" t="s">
        <v>71</v>
      </c>
      <c r="C42" s="60" t="s">
        <v>397</v>
      </c>
      <c r="D42" s="9"/>
      <c r="E42" s="28" t="s">
        <v>7</v>
      </c>
      <c r="F42" s="60" t="s">
        <v>383</v>
      </c>
      <c r="G42" s="9"/>
      <c r="H42" s="28" t="s">
        <v>8</v>
      </c>
      <c r="I42" s="122" t="s">
        <v>257</v>
      </c>
      <c r="J42" s="9"/>
      <c r="K42" s="28" t="s">
        <v>10</v>
      </c>
      <c r="L42" s="63">
        <v>70666</v>
      </c>
    </row>
    <row r="43" spans="2:12" ht="17.25" x14ac:dyDescent="0.3">
      <c r="B43" s="6" t="s">
        <v>72</v>
      </c>
      <c r="C43" s="74" t="s">
        <v>368</v>
      </c>
      <c r="D43" s="7"/>
      <c r="E43" s="6" t="s">
        <v>73</v>
      </c>
      <c r="F43" s="74" t="s">
        <v>399</v>
      </c>
      <c r="G43" s="7"/>
      <c r="H43" s="79" t="s">
        <v>74</v>
      </c>
      <c r="I43" s="158">
        <v>4</v>
      </c>
      <c r="J43" s="364" t="s">
        <v>324</v>
      </c>
      <c r="K43" s="365"/>
      <c r="L43" s="20"/>
    </row>
    <row r="44" spans="2:12" ht="17.25" x14ac:dyDescent="0.3">
      <c r="B44" s="28" t="s">
        <v>76</v>
      </c>
      <c r="C44" s="60" t="s">
        <v>375</v>
      </c>
      <c r="D44" s="9"/>
      <c r="E44" s="28" t="s">
        <v>7</v>
      </c>
      <c r="F44" s="60" t="s">
        <v>323</v>
      </c>
      <c r="G44" s="9"/>
      <c r="H44" s="28" t="s">
        <v>8</v>
      </c>
      <c r="I44" s="122" t="s">
        <v>257</v>
      </c>
      <c r="J44" s="9"/>
      <c r="K44" s="28" t="s">
        <v>10</v>
      </c>
      <c r="L44" s="63">
        <v>77088</v>
      </c>
    </row>
    <row r="45" spans="2:12" ht="18" thickBot="1" x14ac:dyDescent="0.35">
      <c r="B45" s="15" t="s">
        <v>77</v>
      </c>
      <c r="C45" s="73">
        <v>3185555467</v>
      </c>
      <c r="D45" s="16"/>
      <c r="E45" s="15" t="s">
        <v>78</v>
      </c>
      <c r="F45" s="73">
        <v>3185556868</v>
      </c>
      <c r="G45" s="16"/>
      <c r="H45" s="15" t="s">
        <v>79</v>
      </c>
      <c r="I45" s="77">
        <v>983287139</v>
      </c>
      <c r="J45" s="21"/>
      <c r="K45" s="22" t="s">
        <v>8</v>
      </c>
      <c r="L45" s="130" t="s">
        <v>258</v>
      </c>
    </row>
    <row r="46" spans="2:12" ht="18" thickBot="1" x14ac:dyDescent="0.35">
      <c r="B46" s="23" t="s">
        <v>80</v>
      </c>
      <c r="C46" s="24"/>
      <c r="D46" s="239" t="s">
        <v>81</v>
      </c>
      <c r="E46" s="240"/>
      <c r="F46" s="128" t="s">
        <v>373</v>
      </c>
      <c r="G46" s="24"/>
      <c r="H46" s="24"/>
      <c r="I46" s="24"/>
      <c r="J46" s="24"/>
      <c r="K46" s="24"/>
      <c r="L46" s="24"/>
    </row>
    <row r="47" spans="2:12" ht="17.25" x14ac:dyDescent="0.3">
      <c r="B47" s="6" t="s">
        <v>68</v>
      </c>
      <c r="C47" s="129"/>
      <c r="D47" s="7"/>
      <c r="E47" s="6" t="s">
        <v>69</v>
      </c>
      <c r="F47" s="56"/>
      <c r="G47" s="7"/>
      <c r="H47" s="6" t="s">
        <v>70</v>
      </c>
      <c r="I47" s="78"/>
      <c r="J47" s="19"/>
      <c r="K47" s="20"/>
      <c r="L47" s="20"/>
    </row>
    <row r="48" spans="2:12" ht="17.25" x14ac:dyDescent="0.3">
      <c r="B48" s="28" t="s">
        <v>71</v>
      </c>
      <c r="C48" s="54"/>
      <c r="D48" s="9"/>
      <c r="E48" s="28" t="s">
        <v>7</v>
      </c>
      <c r="F48" s="54"/>
      <c r="G48" s="9"/>
      <c r="H48" s="28" t="s">
        <v>8</v>
      </c>
      <c r="I48" s="125"/>
      <c r="J48" s="9"/>
      <c r="K48" s="28" t="s">
        <v>10</v>
      </c>
      <c r="L48" s="63"/>
    </row>
    <row r="49" spans="2:12" ht="17.25" x14ac:dyDescent="0.3">
      <c r="B49" s="6" t="s">
        <v>72</v>
      </c>
      <c r="C49" s="55"/>
      <c r="D49" s="7"/>
      <c r="E49" s="6" t="s">
        <v>73</v>
      </c>
      <c r="F49" s="55"/>
      <c r="G49" s="7"/>
      <c r="H49" s="79" t="s">
        <v>74</v>
      </c>
      <c r="I49" s="76"/>
      <c r="J49" s="241"/>
      <c r="K49" s="242"/>
      <c r="L49" s="20"/>
    </row>
    <row r="50" spans="2:12" ht="17.25" x14ac:dyDescent="0.3">
      <c r="B50" s="28" t="s">
        <v>76</v>
      </c>
      <c r="C50" s="54"/>
      <c r="D50" s="9"/>
      <c r="E50" s="28" t="s">
        <v>7</v>
      </c>
      <c r="F50" s="54"/>
      <c r="G50" s="9"/>
      <c r="H50" s="28" t="s">
        <v>8</v>
      </c>
      <c r="I50" s="125"/>
      <c r="J50" s="9"/>
      <c r="K50" s="28" t="s">
        <v>10</v>
      </c>
      <c r="L50" s="63"/>
    </row>
    <row r="51" spans="2:12" ht="18" thickBot="1" x14ac:dyDescent="0.35">
      <c r="B51" s="15" t="s">
        <v>77</v>
      </c>
      <c r="C51" s="124"/>
      <c r="D51" s="16"/>
      <c r="E51" s="15" t="s">
        <v>78</v>
      </c>
      <c r="F51" s="124"/>
      <c r="G51" s="16"/>
      <c r="H51" s="15" t="s">
        <v>79</v>
      </c>
      <c r="I51" s="77"/>
      <c r="J51" s="21"/>
      <c r="K51" s="22" t="s">
        <v>8</v>
      </c>
      <c r="L51" s="131"/>
    </row>
    <row r="52" spans="2:12" ht="9.6" customHeight="1" x14ac:dyDescent="0.3"/>
    <row r="53" spans="2:12" ht="20.25" x14ac:dyDescent="0.3">
      <c r="B53" s="88" t="s">
        <v>83</v>
      </c>
    </row>
    <row r="54" spans="2:12" ht="9.6" customHeight="1" x14ac:dyDescent="0.3"/>
    <row r="55" spans="2:12" ht="17.25" x14ac:dyDescent="0.3">
      <c r="B55" s="46" t="s">
        <v>84</v>
      </c>
      <c r="C55" s="47" t="s">
        <v>85</v>
      </c>
      <c r="D55" s="261" t="s">
        <v>86</v>
      </c>
      <c r="E55" s="262"/>
      <c r="F55" s="263" t="s">
        <v>87</v>
      </c>
      <c r="G55" s="264"/>
      <c r="H55" s="265"/>
      <c r="I55" s="266" t="s">
        <v>85</v>
      </c>
      <c r="J55" s="262"/>
      <c r="K55" s="266" t="s">
        <v>86</v>
      </c>
      <c r="L55" s="262"/>
    </row>
    <row r="56" spans="2:12" ht="17.25" x14ac:dyDescent="0.3">
      <c r="B56" s="33" t="s">
        <v>88</v>
      </c>
      <c r="C56" s="168">
        <v>30000</v>
      </c>
      <c r="D56" s="358">
        <v>0</v>
      </c>
      <c r="E56" s="348"/>
      <c r="F56" s="255" t="s">
        <v>92</v>
      </c>
      <c r="G56" s="256"/>
      <c r="H56" s="257"/>
      <c r="I56" s="347">
        <v>0</v>
      </c>
      <c r="J56" s="348"/>
      <c r="K56" s="347">
        <v>0</v>
      </c>
      <c r="L56" s="348"/>
    </row>
    <row r="57" spans="2:12" ht="17.25" x14ac:dyDescent="0.3">
      <c r="B57" s="33" t="s">
        <v>89</v>
      </c>
      <c r="C57" s="168">
        <v>0</v>
      </c>
      <c r="D57" s="358">
        <v>0</v>
      </c>
      <c r="E57" s="348"/>
      <c r="F57" s="255" t="s">
        <v>93</v>
      </c>
      <c r="G57" s="256"/>
      <c r="H57" s="257"/>
      <c r="I57" s="347">
        <v>0</v>
      </c>
      <c r="J57" s="348"/>
      <c r="K57" s="347">
        <v>210000</v>
      </c>
      <c r="L57" s="348"/>
    </row>
    <row r="58" spans="2:12" ht="18" thickBot="1" x14ac:dyDescent="0.35">
      <c r="B58" s="34" t="s">
        <v>90</v>
      </c>
      <c r="C58" s="169">
        <v>0</v>
      </c>
      <c r="D58" s="362">
        <v>12000</v>
      </c>
      <c r="E58" s="363"/>
      <c r="F58" s="255" t="s">
        <v>94</v>
      </c>
      <c r="G58" s="256"/>
      <c r="H58" s="257"/>
      <c r="I58" s="347">
        <v>3500</v>
      </c>
      <c r="J58" s="348"/>
      <c r="K58" s="347">
        <v>0</v>
      </c>
      <c r="L58" s="348"/>
    </row>
    <row r="59" spans="2:12" ht="17.25" x14ac:dyDescent="0.3">
      <c r="B59" s="52" t="s">
        <v>91</v>
      </c>
      <c r="C59" s="156">
        <f>SUM(C56:C58)</f>
        <v>30000</v>
      </c>
      <c r="D59" s="267">
        <f>SUM(D56:E58)</f>
        <v>12000</v>
      </c>
      <c r="E59" s="268"/>
      <c r="F59" s="255" t="s">
        <v>95</v>
      </c>
      <c r="G59" s="256"/>
      <c r="H59" s="257"/>
      <c r="I59" s="347">
        <v>1500</v>
      </c>
      <c r="J59" s="348"/>
      <c r="K59" s="347">
        <v>0</v>
      </c>
      <c r="L59" s="348"/>
    </row>
    <row r="60" spans="2:12" ht="17.25" x14ac:dyDescent="0.3">
      <c r="B60" s="40"/>
      <c r="C60" s="40"/>
      <c r="D60" s="41"/>
      <c r="E60" s="39"/>
      <c r="F60" s="255" t="s">
        <v>356</v>
      </c>
      <c r="G60" s="256"/>
      <c r="H60" s="257"/>
      <c r="I60" s="347">
        <v>0</v>
      </c>
      <c r="J60" s="348"/>
      <c r="K60" s="347">
        <v>0</v>
      </c>
      <c r="L60" s="348"/>
    </row>
    <row r="61" spans="2:12" ht="17.25" x14ac:dyDescent="0.3">
      <c r="B61" s="40"/>
      <c r="C61" s="40"/>
      <c r="D61" s="41"/>
      <c r="E61" s="39"/>
      <c r="F61" s="255" t="s">
        <v>357</v>
      </c>
      <c r="G61" s="256"/>
      <c r="H61" s="257"/>
      <c r="I61" s="347">
        <v>1000</v>
      </c>
      <c r="J61" s="348"/>
      <c r="K61" s="347">
        <v>0</v>
      </c>
      <c r="L61" s="348"/>
    </row>
    <row r="62" spans="2:12" ht="17.25" x14ac:dyDescent="0.3">
      <c r="B62" s="40"/>
      <c r="C62" s="40"/>
      <c r="D62" s="41"/>
      <c r="E62" s="39"/>
      <c r="F62" s="255" t="s">
        <v>131</v>
      </c>
      <c r="G62" s="256"/>
      <c r="H62" s="257"/>
      <c r="I62" s="347">
        <v>0</v>
      </c>
      <c r="J62" s="348"/>
      <c r="K62" s="347">
        <v>4000</v>
      </c>
      <c r="L62" s="348"/>
    </row>
    <row r="63" spans="2:12" ht="17.25" x14ac:dyDescent="0.3">
      <c r="B63" s="40"/>
      <c r="C63" s="40"/>
      <c r="D63" s="41"/>
      <c r="E63" s="39"/>
      <c r="F63" s="255" t="s">
        <v>130</v>
      </c>
      <c r="G63" s="256"/>
      <c r="H63" s="257"/>
      <c r="I63" s="347">
        <v>0</v>
      </c>
      <c r="J63" s="348"/>
      <c r="K63" s="347">
        <v>3000</v>
      </c>
      <c r="L63" s="348"/>
    </row>
    <row r="64" spans="2:12" ht="18" thickBot="1" x14ac:dyDescent="0.35">
      <c r="B64" s="40"/>
      <c r="C64" s="40"/>
      <c r="D64" s="41"/>
      <c r="E64" s="39"/>
      <c r="F64" s="277" t="s">
        <v>96</v>
      </c>
      <c r="G64" s="278"/>
      <c r="H64" s="279"/>
      <c r="I64" s="359">
        <v>1500</v>
      </c>
      <c r="J64" s="361"/>
      <c r="K64" s="359">
        <v>0</v>
      </c>
      <c r="L64" s="361"/>
    </row>
    <row r="65" spans="2:12" ht="18" thickBot="1" x14ac:dyDescent="0.35">
      <c r="B65" s="45"/>
      <c r="C65" s="45"/>
      <c r="D65" s="45"/>
      <c r="E65" s="43"/>
      <c r="F65" s="269" t="s">
        <v>97</v>
      </c>
      <c r="G65" s="270"/>
      <c r="H65" s="271"/>
      <c r="I65" s="272">
        <f>SUM(I56:J64)</f>
        <v>7500</v>
      </c>
      <c r="J65" s="273"/>
      <c r="K65" s="272">
        <f>SUM(K56:L64)</f>
        <v>217000</v>
      </c>
      <c r="L65" s="273"/>
    </row>
    <row r="66" spans="2:12" ht="17.25" x14ac:dyDescent="0.3">
      <c r="B66" s="46" t="s">
        <v>98</v>
      </c>
      <c r="C66" s="274" t="s">
        <v>99</v>
      </c>
      <c r="D66" s="275"/>
      <c r="E66" s="48"/>
      <c r="F66" s="49" t="s">
        <v>100</v>
      </c>
      <c r="G66" s="50"/>
      <c r="H66" s="46"/>
      <c r="I66" s="274" t="s">
        <v>99</v>
      </c>
      <c r="J66" s="276"/>
      <c r="K66" s="44"/>
      <c r="L66" s="39"/>
    </row>
    <row r="67" spans="2:12" ht="17.25" x14ac:dyDescent="0.3">
      <c r="B67" s="33" t="s">
        <v>101</v>
      </c>
      <c r="C67" s="347">
        <v>0</v>
      </c>
      <c r="D67" s="358"/>
      <c r="E67" s="39"/>
      <c r="F67" s="36" t="s">
        <v>105</v>
      </c>
      <c r="G67" s="9"/>
      <c r="H67" s="33"/>
      <c r="I67" s="347">
        <v>40000</v>
      </c>
      <c r="J67" s="348"/>
      <c r="K67" s="44"/>
      <c r="L67" s="39"/>
    </row>
    <row r="68" spans="2:12" ht="17.25" x14ac:dyDescent="0.3">
      <c r="B68" s="33" t="s">
        <v>132</v>
      </c>
      <c r="C68" s="347">
        <v>30000</v>
      </c>
      <c r="D68" s="358"/>
      <c r="E68" s="39"/>
      <c r="F68" s="36" t="s">
        <v>106</v>
      </c>
      <c r="G68" s="9"/>
      <c r="H68" s="33"/>
      <c r="I68" s="347">
        <v>5000</v>
      </c>
      <c r="J68" s="348"/>
      <c r="K68" s="44"/>
      <c r="L68" s="39"/>
    </row>
    <row r="69" spans="2:12" ht="17.25" x14ac:dyDescent="0.3">
      <c r="B69" s="33" t="s">
        <v>102</v>
      </c>
      <c r="C69" s="347">
        <v>30000</v>
      </c>
      <c r="D69" s="358"/>
      <c r="E69" s="39"/>
      <c r="F69" s="36" t="s">
        <v>107</v>
      </c>
      <c r="G69" s="9"/>
      <c r="H69" s="33"/>
      <c r="I69" s="347">
        <v>6000</v>
      </c>
      <c r="J69" s="348"/>
      <c r="K69" s="44"/>
      <c r="L69" s="39"/>
    </row>
    <row r="70" spans="2:12" ht="18" thickBot="1" x14ac:dyDescent="0.35">
      <c r="B70" s="35" t="s">
        <v>103</v>
      </c>
      <c r="C70" s="359">
        <v>10000</v>
      </c>
      <c r="D70" s="360"/>
      <c r="E70" s="39"/>
      <c r="F70" s="37" t="s">
        <v>108</v>
      </c>
      <c r="G70" s="16"/>
      <c r="H70" s="35"/>
      <c r="I70" s="359">
        <v>6000</v>
      </c>
      <c r="J70" s="361"/>
      <c r="K70" s="44"/>
      <c r="L70" s="39"/>
    </row>
    <row r="71" spans="2:12" ht="17.25" x14ac:dyDescent="0.3">
      <c r="B71" s="46" t="s">
        <v>104</v>
      </c>
      <c r="C71" s="282">
        <f>SUM(C67:D70)</f>
        <v>70000</v>
      </c>
      <c r="D71" s="283"/>
      <c r="E71" s="53"/>
      <c r="F71" s="49" t="s">
        <v>109</v>
      </c>
      <c r="G71" s="50"/>
      <c r="H71" s="46"/>
      <c r="I71" s="282">
        <f>SUM(I67:J70)</f>
        <v>57000</v>
      </c>
      <c r="J71" s="284"/>
      <c r="K71" s="51"/>
      <c r="L71" s="42"/>
    </row>
    <row r="72" spans="2:12" ht="9.6" customHeight="1" x14ac:dyDescent="0.3"/>
    <row r="73" spans="2:12" ht="20.25" x14ac:dyDescent="0.3">
      <c r="B73" s="88" t="s">
        <v>129</v>
      </c>
    </row>
    <row r="74" spans="2:12" ht="9.6" customHeight="1" x14ac:dyDescent="0.3"/>
    <row r="75" spans="2:12" x14ac:dyDescent="0.3">
      <c r="B75" s="285" t="s">
        <v>110</v>
      </c>
      <c r="C75" s="285"/>
      <c r="D75" s="285"/>
      <c r="E75" s="285"/>
    </row>
    <row r="76" spans="2:12" ht="17.25" x14ac:dyDescent="0.3">
      <c r="B76" s="81" t="s">
        <v>111</v>
      </c>
      <c r="C76" s="81" t="s">
        <v>112</v>
      </c>
      <c r="D76" s="286" t="s">
        <v>113</v>
      </c>
      <c r="E76" s="287"/>
      <c r="F76" s="82" t="s">
        <v>114</v>
      </c>
    </row>
    <row r="77" spans="2:12" x14ac:dyDescent="0.3">
      <c r="B77" s="133" t="s">
        <v>57</v>
      </c>
      <c r="C77" s="162" t="s">
        <v>376</v>
      </c>
      <c r="D77" s="356" t="s">
        <v>381</v>
      </c>
      <c r="E77" s="357"/>
      <c r="F77" s="83">
        <v>24000</v>
      </c>
    </row>
    <row r="78" spans="2:12" x14ac:dyDescent="0.3">
      <c r="B78" s="132"/>
      <c r="C78" s="163"/>
      <c r="D78" s="350"/>
      <c r="E78" s="351"/>
      <c r="F78" s="134">
        <v>0</v>
      </c>
    </row>
    <row r="79" spans="2:12" x14ac:dyDescent="0.3">
      <c r="B79" s="132"/>
      <c r="C79" s="163"/>
      <c r="D79" s="350"/>
      <c r="E79" s="351"/>
      <c r="F79" s="134">
        <v>0</v>
      </c>
    </row>
    <row r="80" spans="2:12" ht="9.6" customHeight="1" x14ac:dyDescent="0.3"/>
    <row r="81" spans="2:11" x14ac:dyDescent="0.3">
      <c r="B81" s="285" t="s">
        <v>115</v>
      </c>
      <c r="C81" s="285"/>
      <c r="D81" s="285"/>
      <c r="E81" s="285"/>
    </row>
    <row r="82" spans="2:11" ht="17.25" x14ac:dyDescent="0.3">
      <c r="B82" s="81" t="s">
        <v>116</v>
      </c>
      <c r="C82" s="286" t="s">
        <v>117</v>
      </c>
      <c r="D82" s="287"/>
      <c r="E82" s="81" t="s">
        <v>99</v>
      </c>
    </row>
    <row r="83" spans="2:11" x14ac:dyDescent="0.3">
      <c r="B83" s="84">
        <v>100</v>
      </c>
      <c r="C83" s="354" t="s">
        <v>400</v>
      </c>
      <c r="D83" s="355"/>
      <c r="E83" s="86">
        <v>13000</v>
      </c>
    </row>
    <row r="84" spans="2:11" x14ac:dyDescent="0.3">
      <c r="B84" s="135">
        <v>100</v>
      </c>
      <c r="C84" s="225" t="s">
        <v>401</v>
      </c>
      <c r="D84" s="227"/>
      <c r="E84" s="134">
        <v>12000</v>
      </c>
    </row>
    <row r="85" spans="2:11" x14ac:dyDescent="0.3">
      <c r="B85" s="135">
        <v>200</v>
      </c>
      <c r="C85" s="225" t="s">
        <v>360</v>
      </c>
      <c r="D85" s="227"/>
      <c r="E85" s="134">
        <v>30000</v>
      </c>
    </row>
    <row r="86" spans="2:11" x14ac:dyDescent="0.3">
      <c r="B86" s="135"/>
      <c r="C86" s="225"/>
      <c r="D86" s="227"/>
      <c r="E86" s="134">
        <v>0</v>
      </c>
    </row>
    <row r="87" spans="2:11" ht="9.6" customHeight="1" x14ac:dyDescent="0.3"/>
    <row r="88" spans="2:11" x14ac:dyDescent="0.3">
      <c r="B88" s="285" t="s">
        <v>118</v>
      </c>
      <c r="C88" s="285"/>
      <c r="D88" s="285"/>
      <c r="E88" s="285"/>
    </row>
    <row r="89" spans="2:11" ht="17.25" x14ac:dyDescent="0.3">
      <c r="B89" s="81" t="s">
        <v>119</v>
      </c>
      <c r="C89" s="81" t="s">
        <v>120</v>
      </c>
      <c r="D89" s="286" t="s">
        <v>121</v>
      </c>
      <c r="E89" s="287"/>
      <c r="F89" s="81" t="s">
        <v>114</v>
      </c>
      <c r="G89" s="286" t="s">
        <v>122</v>
      </c>
      <c r="H89" s="287"/>
      <c r="I89" s="81" t="s">
        <v>123</v>
      </c>
      <c r="J89" s="286" t="s">
        <v>124</v>
      </c>
      <c r="K89" s="287"/>
    </row>
    <row r="90" spans="2:11" x14ac:dyDescent="0.3">
      <c r="B90" s="66" t="s">
        <v>371</v>
      </c>
      <c r="C90" s="60" t="s">
        <v>402</v>
      </c>
      <c r="D90" s="352">
        <v>280000</v>
      </c>
      <c r="E90" s="353"/>
      <c r="F90" s="86">
        <v>200000</v>
      </c>
      <c r="G90" s="295" t="s">
        <v>376</v>
      </c>
      <c r="H90" s="296"/>
      <c r="I90" s="86">
        <v>900</v>
      </c>
      <c r="J90" s="293">
        <v>0</v>
      </c>
      <c r="K90" s="294"/>
    </row>
    <row r="91" spans="2:11" x14ac:dyDescent="0.3">
      <c r="B91" s="54"/>
      <c r="C91" s="54"/>
      <c r="D91" s="299">
        <v>0</v>
      </c>
      <c r="E91" s="300"/>
      <c r="F91" s="134">
        <v>0</v>
      </c>
      <c r="G91" s="350"/>
      <c r="H91" s="351"/>
      <c r="I91" s="134">
        <v>0</v>
      </c>
      <c r="J91" s="299">
        <v>0</v>
      </c>
      <c r="K91" s="300"/>
    </row>
    <row r="92" spans="2:11" x14ac:dyDescent="0.3">
      <c r="B92" s="54"/>
      <c r="C92" s="54"/>
      <c r="D92" s="299">
        <v>0</v>
      </c>
      <c r="E92" s="300"/>
      <c r="F92" s="134">
        <v>0</v>
      </c>
      <c r="G92" s="350"/>
      <c r="H92" s="351"/>
      <c r="I92" s="134">
        <v>0</v>
      </c>
      <c r="J92" s="299">
        <v>0</v>
      </c>
      <c r="K92" s="300"/>
    </row>
    <row r="93" spans="2:11" x14ac:dyDescent="0.3">
      <c r="B93" s="54"/>
      <c r="C93" s="54"/>
      <c r="D93" s="299">
        <v>0</v>
      </c>
      <c r="E93" s="300"/>
      <c r="F93" s="134">
        <v>0</v>
      </c>
      <c r="G93" s="350"/>
      <c r="H93" s="351"/>
      <c r="I93" s="134">
        <v>0</v>
      </c>
      <c r="J93" s="299">
        <v>0</v>
      </c>
      <c r="K93" s="300"/>
    </row>
    <row r="94" spans="2:11" ht="9.6" customHeight="1" x14ac:dyDescent="0.3"/>
    <row r="95" spans="2:11" x14ac:dyDescent="0.3">
      <c r="B95" s="285" t="s">
        <v>125</v>
      </c>
      <c r="C95" s="285"/>
      <c r="D95" s="285"/>
      <c r="E95" s="285"/>
    </row>
    <row r="96" spans="2:11" ht="17.25" x14ac:dyDescent="0.3">
      <c r="B96" s="81" t="s">
        <v>119</v>
      </c>
      <c r="C96" s="286" t="s">
        <v>126</v>
      </c>
      <c r="D96" s="287"/>
      <c r="E96" s="81" t="s">
        <v>127</v>
      </c>
      <c r="F96" s="81" t="s">
        <v>128</v>
      </c>
      <c r="G96" s="286" t="s">
        <v>114</v>
      </c>
      <c r="H96" s="287"/>
      <c r="I96" s="81" t="s">
        <v>123</v>
      </c>
    </row>
    <row r="97" spans="2:12" x14ac:dyDescent="0.3">
      <c r="B97" s="60" t="s">
        <v>361</v>
      </c>
      <c r="C97" s="306" t="s">
        <v>362</v>
      </c>
      <c r="D97" s="307"/>
      <c r="E97" s="87">
        <v>41258</v>
      </c>
      <c r="F97" s="87">
        <v>42719</v>
      </c>
      <c r="G97" s="293">
        <v>20000</v>
      </c>
      <c r="H97" s="294"/>
      <c r="I97" s="85">
        <v>700</v>
      </c>
    </row>
    <row r="98" spans="2:12" x14ac:dyDescent="0.3">
      <c r="B98" s="54" t="s">
        <v>364</v>
      </c>
      <c r="C98" s="308" t="s">
        <v>403</v>
      </c>
      <c r="D98" s="309"/>
      <c r="E98" s="136"/>
      <c r="F98" s="157"/>
      <c r="G98" s="299">
        <v>0</v>
      </c>
      <c r="H98" s="300"/>
      <c r="I98" s="134">
        <v>0</v>
      </c>
    </row>
    <row r="99" spans="2:12" x14ac:dyDescent="0.3">
      <c r="B99" s="54"/>
      <c r="C99" s="308"/>
      <c r="D99" s="309"/>
      <c r="E99" s="136"/>
      <c r="F99" s="157"/>
      <c r="G99" s="299">
        <v>0</v>
      </c>
      <c r="H99" s="300"/>
      <c r="I99" s="134">
        <v>0</v>
      </c>
    </row>
    <row r="100" spans="2:12" ht="9.6" customHeight="1" x14ac:dyDescent="0.3"/>
    <row r="101" spans="2:12" x14ac:dyDescent="0.3">
      <c r="B101" s="111" t="s">
        <v>133</v>
      </c>
      <c r="C101" s="89"/>
      <c r="D101" s="89"/>
      <c r="E101" s="89"/>
    </row>
    <row r="102" spans="2:12" ht="17.25" x14ac:dyDescent="0.3">
      <c r="B102" s="30" t="s">
        <v>87</v>
      </c>
      <c r="C102" s="30" t="s">
        <v>85</v>
      </c>
      <c r="D102" s="301" t="s">
        <v>86</v>
      </c>
      <c r="E102" s="302"/>
      <c r="F102" s="303" t="s">
        <v>87</v>
      </c>
      <c r="G102" s="303"/>
      <c r="H102" s="303"/>
      <c r="I102" s="303" t="s">
        <v>85</v>
      </c>
      <c r="J102" s="303"/>
      <c r="K102" s="303" t="s">
        <v>86</v>
      </c>
      <c r="L102" s="303"/>
    </row>
    <row r="103" spans="2:12" x14ac:dyDescent="0.3">
      <c r="B103" s="90" t="s">
        <v>134</v>
      </c>
      <c r="C103" s="110">
        <f>SUM(C104:C111)</f>
        <v>450</v>
      </c>
      <c r="D103" s="304">
        <f>D104+D105+D106+D107+D108+D109+D110+D111</f>
        <v>4000</v>
      </c>
      <c r="E103" s="304"/>
      <c r="F103" s="305" t="s">
        <v>135</v>
      </c>
      <c r="G103" s="305"/>
      <c r="H103" s="305"/>
      <c r="I103" s="304">
        <f>SUM(I104:I107)</f>
        <v>500</v>
      </c>
      <c r="J103" s="304"/>
      <c r="K103" s="304">
        <f>SUM(K104:K107)</f>
        <v>0</v>
      </c>
      <c r="L103" s="304"/>
    </row>
    <row r="104" spans="2:12" x14ac:dyDescent="0.3">
      <c r="B104" s="91" t="s">
        <v>95</v>
      </c>
      <c r="C104" s="154">
        <v>0</v>
      </c>
      <c r="D104" s="310">
        <v>1000</v>
      </c>
      <c r="E104" s="310"/>
      <c r="F104" s="311" t="s">
        <v>136</v>
      </c>
      <c r="G104" s="311"/>
      <c r="H104" s="311"/>
      <c r="I104" s="349">
        <v>200</v>
      </c>
      <c r="J104" s="349"/>
      <c r="K104" s="349">
        <v>0</v>
      </c>
      <c r="L104" s="349"/>
    </row>
    <row r="105" spans="2:12" x14ac:dyDescent="0.3">
      <c r="B105" s="91" t="s">
        <v>137</v>
      </c>
      <c r="C105" s="154">
        <v>0</v>
      </c>
      <c r="D105" s="310">
        <v>2500</v>
      </c>
      <c r="E105" s="310"/>
      <c r="F105" s="311" t="s">
        <v>95</v>
      </c>
      <c r="G105" s="311"/>
      <c r="H105" s="311"/>
      <c r="I105" s="349">
        <v>100</v>
      </c>
      <c r="J105" s="349"/>
      <c r="K105" s="349">
        <v>0</v>
      </c>
      <c r="L105" s="349"/>
    </row>
    <row r="106" spans="2:12" x14ac:dyDescent="0.3">
      <c r="B106" s="91" t="s">
        <v>138</v>
      </c>
      <c r="C106" s="154">
        <v>100</v>
      </c>
      <c r="D106" s="310">
        <v>0</v>
      </c>
      <c r="E106" s="310"/>
      <c r="F106" s="311" t="s">
        <v>139</v>
      </c>
      <c r="G106" s="311"/>
      <c r="H106" s="311"/>
      <c r="I106" s="349">
        <v>100</v>
      </c>
      <c r="J106" s="349"/>
      <c r="K106" s="349">
        <v>0</v>
      </c>
      <c r="L106" s="349"/>
    </row>
    <row r="107" spans="2:12" x14ac:dyDescent="0.3">
      <c r="B107" s="91" t="s">
        <v>140</v>
      </c>
      <c r="C107" s="154">
        <v>100</v>
      </c>
      <c r="D107" s="310">
        <v>0</v>
      </c>
      <c r="E107" s="310"/>
      <c r="F107" s="311" t="s">
        <v>141</v>
      </c>
      <c r="G107" s="311"/>
      <c r="H107" s="311"/>
      <c r="I107" s="349">
        <v>100</v>
      </c>
      <c r="J107" s="349"/>
      <c r="K107" s="349">
        <v>0</v>
      </c>
      <c r="L107" s="349"/>
    </row>
    <row r="108" spans="2:12" x14ac:dyDescent="0.3">
      <c r="B108" s="91" t="s">
        <v>142</v>
      </c>
      <c r="C108" s="154">
        <v>25</v>
      </c>
      <c r="D108" s="310">
        <v>0</v>
      </c>
      <c r="E108" s="310"/>
      <c r="F108" s="312"/>
      <c r="G108" s="312"/>
      <c r="H108" s="312"/>
      <c r="I108" s="313"/>
      <c r="J108" s="313"/>
      <c r="K108" s="314"/>
      <c r="L108" s="314"/>
    </row>
    <row r="109" spans="2:12" x14ac:dyDescent="0.3">
      <c r="B109" s="91" t="s">
        <v>143</v>
      </c>
      <c r="C109" s="154">
        <v>25</v>
      </c>
      <c r="D109" s="310">
        <v>0</v>
      </c>
      <c r="E109" s="310"/>
      <c r="F109" s="305" t="s">
        <v>144</v>
      </c>
      <c r="G109" s="305"/>
      <c r="H109" s="305"/>
      <c r="I109" s="304">
        <f>SUM(I110:I114)</f>
        <v>0</v>
      </c>
      <c r="J109" s="304"/>
      <c r="K109" s="304">
        <f>SUM(K110:K114)</f>
        <v>4000</v>
      </c>
      <c r="L109" s="304"/>
    </row>
    <row r="110" spans="2:12" x14ac:dyDescent="0.3">
      <c r="B110" s="91" t="s">
        <v>145</v>
      </c>
      <c r="C110" s="154">
        <v>200</v>
      </c>
      <c r="D110" s="310">
        <v>0</v>
      </c>
      <c r="E110" s="310"/>
      <c r="F110" s="311" t="s">
        <v>146</v>
      </c>
      <c r="G110" s="311"/>
      <c r="H110" s="311"/>
      <c r="I110" s="349">
        <v>0</v>
      </c>
      <c r="J110" s="349"/>
      <c r="K110" s="349">
        <v>1000</v>
      </c>
      <c r="L110" s="349"/>
    </row>
    <row r="111" spans="2:12" x14ac:dyDescent="0.3">
      <c r="B111" s="91" t="s">
        <v>147</v>
      </c>
      <c r="C111" s="154">
        <v>0</v>
      </c>
      <c r="D111" s="310">
        <v>500</v>
      </c>
      <c r="E111" s="310"/>
      <c r="F111" s="311" t="s">
        <v>148</v>
      </c>
      <c r="G111" s="311"/>
      <c r="H111" s="311"/>
      <c r="I111" s="349">
        <v>0</v>
      </c>
      <c r="J111" s="349"/>
      <c r="K111" s="349">
        <v>200</v>
      </c>
      <c r="L111" s="349"/>
    </row>
    <row r="112" spans="2:12" x14ac:dyDescent="0.3">
      <c r="B112" s="93"/>
      <c r="C112" s="92"/>
      <c r="D112" s="315"/>
      <c r="E112" s="315"/>
      <c r="F112" s="311" t="s">
        <v>149</v>
      </c>
      <c r="G112" s="311"/>
      <c r="H112" s="311"/>
      <c r="I112" s="349">
        <v>0</v>
      </c>
      <c r="J112" s="349"/>
      <c r="K112" s="349">
        <v>600</v>
      </c>
      <c r="L112" s="349"/>
    </row>
    <row r="113" spans="2:12" x14ac:dyDescent="0.3">
      <c r="B113" s="90" t="s">
        <v>150</v>
      </c>
      <c r="C113" s="110">
        <f>SUM(C114:C118)</f>
        <v>0</v>
      </c>
      <c r="D113" s="316">
        <f>D114+D115+D116+D117+D118</f>
        <v>0</v>
      </c>
      <c r="E113" s="316">
        <f>SUM(E114:E118)</f>
        <v>0</v>
      </c>
      <c r="F113" s="311" t="s">
        <v>151</v>
      </c>
      <c r="G113" s="311"/>
      <c r="H113" s="311"/>
      <c r="I113" s="349">
        <v>0</v>
      </c>
      <c r="J113" s="349"/>
      <c r="K113" s="349">
        <v>2000</v>
      </c>
      <c r="L113" s="349"/>
    </row>
    <row r="114" spans="2:12" x14ac:dyDescent="0.3">
      <c r="B114" s="91" t="s">
        <v>152</v>
      </c>
      <c r="C114" s="154">
        <v>0</v>
      </c>
      <c r="D114" s="310">
        <v>0</v>
      </c>
      <c r="E114" s="310">
        <v>0</v>
      </c>
      <c r="F114" s="311" t="s">
        <v>153</v>
      </c>
      <c r="G114" s="311"/>
      <c r="H114" s="311"/>
      <c r="I114" s="349">
        <v>0</v>
      </c>
      <c r="J114" s="349"/>
      <c r="K114" s="349">
        <v>200</v>
      </c>
      <c r="L114" s="349"/>
    </row>
    <row r="115" spans="2:12" x14ac:dyDescent="0.3">
      <c r="B115" s="91" t="s">
        <v>154</v>
      </c>
      <c r="C115" s="154">
        <v>0</v>
      </c>
      <c r="D115" s="310">
        <v>0</v>
      </c>
      <c r="E115" s="310">
        <v>0</v>
      </c>
      <c r="F115" s="312"/>
      <c r="G115" s="312"/>
      <c r="H115" s="312"/>
      <c r="I115" s="313"/>
      <c r="J115" s="313"/>
      <c r="K115" s="314"/>
      <c r="L115" s="314"/>
    </row>
    <row r="116" spans="2:12" x14ac:dyDescent="0.3">
      <c r="B116" s="91" t="s">
        <v>135</v>
      </c>
      <c r="C116" s="154">
        <v>0</v>
      </c>
      <c r="D116" s="310">
        <v>0</v>
      </c>
      <c r="E116" s="310">
        <v>0</v>
      </c>
      <c r="F116" s="305" t="s">
        <v>95</v>
      </c>
      <c r="G116" s="305"/>
      <c r="H116" s="305"/>
      <c r="I116" s="304">
        <f>SUM(I117:I119)</f>
        <v>0</v>
      </c>
      <c r="J116" s="304"/>
      <c r="K116" s="304">
        <f>SUM(K117:K119)</f>
        <v>1000</v>
      </c>
      <c r="L116" s="304"/>
    </row>
    <row r="117" spans="2:12" x14ac:dyDescent="0.3">
      <c r="B117" s="91" t="s">
        <v>155</v>
      </c>
      <c r="C117" s="154">
        <v>0</v>
      </c>
      <c r="D117" s="310">
        <v>0</v>
      </c>
      <c r="E117" s="310">
        <v>0</v>
      </c>
      <c r="F117" s="311" t="s">
        <v>156</v>
      </c>
      <c r="G117" s="311"/>
      <c r="H117" s="311"/>
      <c r="I117" s="349">
        <v>0</v>
      </c>
      <c r="J117" s="349"/>
      <c r="K117" s="349">
        <v>0</v>
      </c>
      <c r="L117" s="349"/>
    </row>
    <row r="118" spans="2:12" x14ac:dyDescent="0.3">
      <c r="B118" s="91" t="s">
        <v>153</v>
      </c>
      <c r="C118" s="154">
        <v>0</v>
      </c>
      <c r="D118" s="310">
        <v>0</v>
      </c>
      <c r="E118" s="310">
        <v>0</v>
      </c>
      <c r="F118" s="311" t="s">
        <v>157</v>
      </c>
      <c r="G118" s="311"/>
      <c r="H118" s="311"/>
      <c r="I118" s="349">
        <v>0</v>
      </c>
      <c r="J118" s="349"/>
      <c r="K118" s="349">
        <v>0</v>
      </c>
      <c r="L118" s="349"/>
    </row>
    <row r="119" spans="2:12" x14ac:dyDescent="0.3">
      <c r="B119" s="93"/>
      <c r="C119" s="92"/>
      <c r="D119" s="315"/>
      <c r="E119" s="315"/>
      <c r="F119" s="311" t="s">
        <v>153</v>
      </c>
      <c r="G119" s="311"/>
      <c r="H119" s="311"/>
      <c r="I119" s="349">
        <v>0</v>
      </c>
      <c r="J119" s="349"/>
      <c r="K119" s="349">
        <v>1000</v>
      </c>
      <c r="L119" s="349"/>
    </row>
    <row r="120" spans="2:12" x14ac:dyDescent="0.3">
      <c r="B120" s="90" t="s">
        <v>158</v>
      </c>
      <c r="C120" s="110">
        <f>SUM(C121:C124)</f>
        <v>0</v>
      </c>
      <c r="D120" s="317">
        <f>D121+D122+D123+D124</f>
        <v>1000</v>
      </c>
      <c r="E120" s="318">
        <f>SUM(E121:E124)</f>
        <v>1000</v>
      </c>
      <c r="F120" s="312"/>
      <c r="G120" s="312"/>
      <c r="H120" s="312"/>
      <c r="I120" s="313"/>
      <c r="J120" s="313"/>
      <c r="K120" s="314"/>
      <c r="L120" s="314"/>
    </row>
    <row r="121" spans="2:12" x14ac:dyDescent="0.3">
      <c r="B121" s="91" t="s">
        <v>159</v>
      </c>
      <c r="C121" s="154">
        <v>0</v>
      </c>
      <c r="D121" s="310">
        <v>700</v>
      </c>
      <c r="E121" s="310">
        <v>1000</v>
      </c>
      <c r="F121" s="305" t="s">
        <v>160</v>
      </c>
      <c r="G121" s="305"/>
      <c r="H121" s="305"/>
      <c r="I121" s="304">
        <f>SUM(I122:I131)</f>
        <v>0</v>
      </c>
      <c r="J121" s="304"/>
      <c r="K121" s="304">
        <f>SUM(K122:K131)</f>
        <v>3000</v>
      </c>
      <c r="L121" s="304"/>
    </row>
    <row r="122" spans="2:12" x14ac:dyDescent="0.3">
      <c r="B122" s="91" t="s">
        <v>161</v>
      </c>
      <c r="C122" s="154">
        <v>0</v>
      </c>
      <c r="D122" s="310">
        <v>0</v>
      </c>
      <c r="E122" s="310">
        <v>0</v>
      </c>
      <c r="F122" s="311" t="s">
        <v>162</v>
      </c>
      <c r="G122" s="311"/>
      <c r="H122" s="311"/>
      <c r="I122" s="349">
        <v>0</v>
      </c>
      <c r="J122" s="349"/>
      <c r="K122" s="349">
        <v>0</v>
      </c>
      <c r="L122" s="349"/>
    </row>
    <row r="123" spans="2:12" x14ac:dyDescent="0.3">
      <c r="B123" s="91" t="s">
        <v>163</v>
      </c>
      <c r="C123" s="154">
        <v>0</v>
      </c>
      <c r="D123" s="310">
        <v>300</v>
      </c>
      <c r="E123" s="310">
        <v>0</v>
      </c>
      <c r="F123" s="311" t="s">
        <v>164</v>
      </c>
      <c r="G123" s="311"/>
      <c r="H123" s="311"/>
      <c r="I123" s="349">
        <v>0</v>
      </c>
      <c r="J123" s="349"/>
      <c r="K123" s="349">
        <v>0</v>
      </c>
      <c r="L123" s="349"/>
    </row>
    <row r="124" spans="2:12" x14ac:dyDescent="0.3">
      <c r="B124" s="91" t="s">
        <v>153</v>
      </c>
      <c r="C124" s="154">
        <v>0</v>
      </c>
      <c r="D124" s="310">
        <v>0</v>
      </c>
      <c r="E124" s="310">
        <v>0</v>
      </c>
      <c r="F124" s="311" t="s">
        <v>165</v>
      </c>
      <c r="G124" s="311"/>
      <c r="H124" s="311"/>
      <c r="I124" s="349">
        <v>0</v>
      </c>
      <c r="J124" s="349"/>
      <c r="K124" s="349">
        <v>0</v>
      </c>
      <c r="L124" s="349"/>
    </row>
    <row r="125" spans="2:12" x14ac:dyDescent="0.3">
      <c r="B125" s="93"/>
      <c r="C125" s="92"/>
      <c r="D125" s="315"/>
      <c r="E125" s="315"/>
      <c r="F125" s="311" t="s">
        <v>166</v>
      </c>
      <c r="G125" s="311"/>
      <c r="H125" s="311"/>
      <c r="I125" s="349">
        <v>0</v>
      </c>
      <c r="J125" s="349"/>
      <c r="K125" s="349">
        <v>0</v>
      </c>
      <c r="L125" s="349"/>
    </row>
    <row r="126" spans="2:12" x14ac:dyDescent="0.3">
      <c r="B126" s="90" t="s">
        <v>167</v>
      </c>
      <c r="C126" s="155">
        <v>600</v>
      </c>
      <c r="D126" s="319">
        <v>0</v>
      </c>
      <c r="E126" s="319">
        <v>0</v>
      </c>
      <c r="F126" s="311" t="s">
        <v>168</v>
      </c>
      <c r="G126" s="311"/>
      <c r="H126" s="311"/>
      <c r="I126" s="349">
        <v>0</v>
      </c>
      <c r="J126" s="349"/>
      <c r="K126" s="349">
        <v>0</v>
      </c>
      <c r="L126" s="349"/>
    </row>
    <row r="127" spans="2:12" x14ac:dyDescent="0.3">
      <c r="B127" s="93"/>
      <c r="C127" s="92"/>
      <c r="D127" s="315"/>
      <c r="E127" s="315"/>
      <c r="F127" s="311" t="s">
        <v>169</v>
      </c>
      <c r="G127" s="311"/>
      <c r="H127" s="311"/>
      <c r="I127" s="349">
        <v>0</v>
      </c>
      <c r="J127" s="349"/>
      <c r="K127" s="349">
        <v>0</v>
      </c>
      <c r="L127" s="349"/>
    </row>
    <row r="128" spans="2:12" x14ac:dyDescent="0.3">
      <c r="B128" s="90" t="s">
        <v>170</v>
      </c>
      <c r="C128" s="155">
        <v>0</v>
      </c>
      <c r="D128" s="319">
        <v>1000</v>
      </c>
      <c r="E128" s="319">
        <v>1000</v>
      </c>
      <c r="F128" s="311" t="s">
        <v>171</v>
      </c>
      <c r="G128" s="311"/>
      <c r="H128" s="311"/>
      <c r="I128" s="349">
        <v>0</v>
      </c>
      <c r="J128" s="349"/>
      <c r="K128" s="349">
        <v>0</v>
      </c>
      <c r="L128" s="349"/>
    </row>
    <row r="129" spans="2:12" x14ac:dyDescent="0.3">
      <c r="B129" s="93"/>
      <c r="C129" s="92"/>
      <c r="D129" s="315"/>
      <c r="E129" s="315"/>
      <c r="F129" s="311" t="s">
        <v>172</v>
      </c>
      <c r="G129" s="311"/>
      <c r="H129" s="311"/>
      <c r="I129" s="349">
        <v>0</v>
      </c>
      <c r="J129" s="349"/>
      <c r="K129" s="349">
        <v>2000</v>
      </c>
      <c r="L129" s="349"/>
    </row>
    <row r="130" spans="2:12" x14ac:dyDescent="0.3">
      <c r="B130" s="90" t="s">
        <v>173</v>
      </c>
      <c r="C130" s="155">
        <v>0</v>
      </c>
      <c r="D130" s="319">
        <v>0</v>
      </c>
      <c r="E130" s="319">
        <v>0</v>
      </c>
      <c r="F130" s="311" t="s">
        <v>174</v>
      </c>
      <c r="G130" s="311"/>
      <c r="H130" s="311"/>
      <c r="I130" s="349">
        <v>0</v>
      </c>
      <c r="J130" s="349"/>
      <c r="K130" s="349">
        <v>0</v>
      </c>
      <c r="L130" s="349"/>
    </row>
    <row r="131" spans="2:12" x14ac:dyDescent="0.3">
      <c r="B131" s="93"/>
      <c r="C131" s="92"/>
      <c r="D131" s="315"/>
      <c r="E131" s="315"/>
      <c r="F131" s="311" t="s">
        <v>153</v>
      </c>
      <c r="G131" s="311"/>
      <c r="H131" s="311"/>
      <c r="I131" s="349">
        <v>0</v>
      </c>
      <c r="J131" s="349"/>
      <c r="K131" s="349">
        <v>1000</v>
      </c>
      <c r="L131" s="349"/>
    </row>
    <row r="132" spans="2:12" x14ac:dyDescent="0.3">
      <c r="B132" s="90" t="s">
        <v>175</v>
      </c>
      <c r="C132" s="155">
        <v>0</v>
      </c>
      <c r="D132" s="319">
        <v>0</v>
      </c>
      <c r="E132" s="319">
        <v>0</v>
      </c>
      <c r="F132" s="312"/>
      <c r="G132" s="312"/>
      <c r="H132" s="312"/>
      <c r="I132" s="313"/>
      <c r="J132" s="313"/>
      <c r="K132" s="314"/>
      <c r="L132" s="314"/>
    </row>
    <row r="133" spans="2:12" ht="18" thickBot="1" x14ac:dyDescent="0.35">
      <c r="B133" s="93"/>
      <c r="C133" s="92"/>
      <c r="D133" s="315"/>
      <c r="E133" s="315"/>
      <c r="F133" s="344" t="s">
        <v>176</v>
      </c>
      <c r="G133" s="344"/>
      <c r="H133" s="344"/>
      <c r="I133" s="345">
        <f>C103+C113+C120+C126+C128+C130+C132+I103+I109+I116+I121</f>
        <v>1550</v>
      </c>
      <c r="J133" s="345"/>
      <c r="K133" s="346">
        <f>D103+D113+D120+D126+D128+D130+D132+K103+K109+K116+K121</f>
        <v>14000</v>
      </c>
      <c r="L133" s="346"/>
    </row>
    <row r="134" spans="2:12" ht="18" thickBot="1" x14ac:dyDescent="0.35">
      <c r="H134" s="324" t="s">
        <v>177</v>
      </c>
      <c r="I134" s="324"/>
      <c r="J134" s="324"/>
      <c r="K134" s="325">
        <f>(I133*12)+K133</f>
        <v>32600</v>
      </c>
      <c r="L134" s="326"/>
    </row>
    <row r="135" spans="2:12" ht="9.6" customHeight="1" x14ac:dyDescent="0.3"/>
    <row r="136" spans="2:12" ht="20.25" x14ac:dyDescent="0.3">
      <c r="B136" s="18" t="s">
        <v>178</v>
      </c>
      <c r="E136" s="3" t="s">
        <v>1</v>
      </c>
      <c r="F136" s="94">
        <v>1</v>
      </c>
    </row>
    <row r="137" spans="2:12" ht="9.6" customHeight="1" x14ac:dyDescent="0.3">
      <c r="B137" s="5"/>
      <c r="C137" s="5"/>
      <c r="D137" s="5"/>
      <c r="E137" s="5"/>
      <c r="F137" s="5"/>
    </row>
    <row r="138" spans="2:12" x14ac:dyDescent="0.3">
      <c r="B138" s="95" t="s">
        <v>179</v>
      </c>
      <c r="C138" s="96" t="s">
        <v>180</v>
      </c>
      <c r="D138" s="97"/>
      <c r="E138" s="95" t="s">
        <v>100</v>
      </c>
      <c r="F138" s="97" t="s">
        <v>180</v>
      </c>
    </row>
    <row r="139" spans="2:12" ht="17.25" x14ac:dyDescent="0.3">
      <c r="B139" s="112" t="s">
        <v>210</v>
      </c>
      <c r="C139" s="138">
        <f>F77</f>
        <v>24000</v>
      </c>
      <c r="D139" s="7"/>
      <c r="E139" s="112" t="s">
        <v>206</v>
      </c>
      <c r="F139" s="141">
        <f>G97+G98+G99</f>
        <v>20000</v>
      </c>
    </row>
    <row r="140" spans="2:12" ht="17.25" x14ac:dyDescent="0.3">
      <c r="B140" s="112" t="s">
        <v>211</v>
      </c>
      <c r="C140" s="138">
        <f>E83+E84+E85+E86</f>
        <v>55000</v>
      </c>
      <c r="D140" s="7"/>
      <c r="E140" s="161" t="s">
        <v>367</v>
      </c>
      <c r="F140" s="142">
        <f>F90+F91+F92+F93</f>
        <v>200000</v>
      </c>
    </row>
    <row r="141" spans="2:12" ht="17.25" x14ac:dyDescent="0.3">
      <c r="B141" s="112" t="s">
        <v>212</v>
      </c>
      <c r="C141" s="138">
        <f>D90+D91+D92+D93</f>
        <v>280000</v>
      </c>
      <c r="D141" s="7"/>
      <c r="E141" s="112" t="s">
        <v>181</v>
      </c>
      <c r="F141" s="159">
        <f>I70</f>
        <v>6000</v>
      </c>
    </row>
    <row r="142" spans="2:12" ht="17.25" x14ac:dyDescent="0.3">
      <c r="B142" s="113" t="s">
        <v>182</v>
      </c>
      <c r="C142" s="137">
        <v>30000</v>
      </c>
      <c r="D142" s="9"/>
      <c r="E142" s="98" t="s">
        <v>183</v>
      </c>
      <c r="F142" s="143">
        <f>SUM(F139:F141)</f>
        <v>226000</v>
      </c>
    </row>
    <row r="143" spans="2:12" ht="17.25" x14ac:dyDescent="0.3">
      <c r="B143" s="114" t="s">
        <v>184</v>
      </c>
      <c r="C143" s="139">
        <v>10000</v>
      </c>
      <c r="D143" s="119"/>
      <c r="E143" s="117"/>
      <c r="F143" s="118"/>
    </row>
    <row r="144" spans="2:12" ht="17.25" x14ac:dyDescent="0.3">
      <c r="B144" s="114" t="s">
        <v>185</v>
      </c>
      <c r="C144" s="139">
        <v>0</v>
      </c>
      <c r="D144" s="99"/>
      <c r="E144" s="116" t="s">
        <v>205</v>
      </c>
      <c r="F144" s="144">
        <f>C145-F142</f>
        <v>173000</v>
      </c>
    </row>
    <row r="145" spans="2:8" ht="18" thickBot="1" x14ac:dyDescent="0.35">
      <c r="B145" s="100" t="s">
        <v>186</v>
      </c>
      <c r="C145" s="140">
        <f>SUM(C139:C144)</f>
        <v>399000</v>
      </c>
      <c r="D145" s="16"/>
      <c r="E145" s="120" t="s">
        <v>366</v>
      </c>
      <c r="F145" s="160">
        <f>IFERROR(F142/F144,0)</f>
        <v>1.3063583815028901</v>
      </c>
    </row>
    <row r="146" spans="2:8" x14ac:dyDescent="0.3">
      <c r="B146" s="107" t="s">
        <v>187</v>
      </c>
      <c r="C146" s="102"/>
      <c r="D146" s="107"/>
      <c r="E146" s="107" t="s">
        <v>188</v>
      </c>
      <c r="F146" s="107"/>
    </row>
    <row r="147" spans="2:8" ht="17.25" x14ac:dyDescent="0.3">
      <c r="B147" s="115" t="s">
        <v>189</v>
      </c>
      <c r="C147" s="145">
        <v>75000</v>
      </c>
      <c r="D147" s="9"/>
      <c r="E147" s="115" t="s">
        <v>208</v>
      </c>
      <c r="F147" s="151">
        <f>(I97+I98+I99)*12</f>
        <v>8400</v>
      </c>
      <c r="H147" s="121" t="s">
        <v>207</v>
      </c>
    </row>
    <row r="148" spans="2:8" ht="17.25" x14ac:dyDescent="0.3">
      <c r="B148" s="115" t="s">
        <v>190</v>
      </c>
      <c r="C148" s="146">
        <v>0</v>
      </c>
      <c r="D148" s="9"/>
      <c r="E148" s="115" t="s">
        <v>191</v>
      </c>
      <c r="F148" s="149">
        <v>0</v>
      </c>
    </row>
    <row r="149" spans="2:8" ht="17.25" x14ac:dyDescent="0.3">
      <c r="B149" s="115" t="s">
        <v>192</v>
      </c>
      <c r="C149" s="145">
        <v>2000</v>
      </c>
      <c r="D149" s="9"/>
      <c r="E149" s="115" t="s">
        <v>193</v>
      </c>
      <c r="F149" s="150">
        <f>(I90+J90+I91+J91+I92+J92+I93+J93)*12</f>
        <v>10800</v>
      </c>
    </row>
    <row r="150" spans="2:8" ht="17.25" x14ac:dyDescent="0.3">
      <c r="B150" s="115" t="s">
        <v>194</v>
      </c>
      <c r="C150" s="145">
        <v>0</v>
      </c>
      <c r="D150" s="9"/>
      <c r="E150" s="115" t="s">
        <v>195</v>
      </c>
      <c r="F150" s="148">
        <v>0</v>
      </c>
    </row>
    <row r="151" spans="2:8" ht="17.25" x14ac:dyDescent="0.3">
      <c r="B151" s="115" t="s">
        <v>196</v>
      </c>
      <c r="C151" s="145">
        <v>0</v>
      </c>
      <c r="D151" s="9"/>
      <c r="E151" s="115" t="s">
        <v>197</v>
      </c>
      <c r="F151" s="149">
        <v>0</v>
      </c>
    </row>
    <row r="152" spans="2:8" ht="17.25" x14ac:dyDescent="0.3">
      <c r="B152" s="115" t="s">
        <v>198</v>
      </c>
      <c r="C152" s="171">
        <v>2000</v>
      </c>
      <c r="D152" s="9"/>
      <c r="E152" s="115" t="s">
        <v>209</v>
      </c>
      <c r="F152" s="151">
        <f>K134</f>
        <v>32600</v>
      </c>
    </row>
    <row r="153" spans="2:8" ht="18" thickBot="1" x14ac:dyDescent="0.35">
      <c r="B153" s="103" t="s">
        <v>199</v>
      </c>
      <c r="C153" s="147">
        <f>SUM(C147:C152)</f>
        <v>79000</v>
      </c>
      <c r="D153" s="16"/>
      <c r="E153" s="103" t="s">
        <v>200</v>
      </c>
      <c r="F153" s="152">
        <f>SUM(F147:F152)</f>
        <v>51800</v>
      </c>
    </row>
    <row r="154" spans="2:8" ht="18" thickBot="1" x14ac:dyDescent="0.35">
      <c r="B154" s="24"/>
      <c r="C154" s="24"/>
      <c r="D154" s="24"/>
      <c r="E154" s="104" t="s">
        <v>201</v>
      </c>
      <c r="F154" s="153">
        <f>C153-F153</f>
        <v>27200</v>
      </c>
    </row>
    <row r="155" spans="2:8" ht="18" thickBot="1" x14ac:dyDescent="0.35">
      <c r="B155" s="38"/>
      <c r="C155" s="38"/>
      <c r="D155" s="38"/>
      <c r="E155" s="105"/>
      <c r="F155" s="106"/>
    </row>
    <row r="156" spans="2:8" x14ac:dyDescent="0.3">
      <c r="B156" s="327" t="s">
        <v>202</v>
      </c>
      <c r="C156" s="328"/>
      <c r="D156" s="328"/>
      <c r="E156" s="328"/>
      <c r="F156" s="329"/>
    </row>
    <row r="157" spans="2:8" x14ac:dyDescent="0.3">
      <c r="B157" s="330" t="s">
        <v>203</v>
      </c>
      <c r="C157" s="331"/>
      <c r="D157" s="331"/>
      <c r="E157" s="331"/>
      <c r="F157" s="332"/>
    </row>
    <row r="158" spans="2:8" x14ac:dyDescent="0.3">
      <c r="B158" s="330"/>
      <c r="C158" s="331"/>
      <c r="D158" s="331"/>
      <c r="E158" s="331"/>
      <c r="F158" s="332"/>
    </row>
    <row r="159" spans="2:8" x14ac:dyDescent="0.3">
      <c r="B159" s="330"/>
      <c r="C159" s="331"/>
      <c r="D159" s="331"/>
      <c r="E159" s="331"/>
      <c r="F159" s="332"/>
    </row>
    <row r="160" spans="2:8" ht="78" customHeight="1" thickBot="1" x14ac:dyDescent="0.35">
      <c r="B160" s="333"/>
      <c r="C160" s="334"/>
      <c r="D160" s="334"/>
      <c r="E160" s="334"/>
      <c r="F160" s="335"/>
    </row>
    <row r="161" spans="2:3" x14ac:dyDescent="0.3">
      <c r="B161" s="108"/>
      <c r="C161" s="108"/>
    </row>
    <row r="162" spans="2:3" x14ac:dyDescent="0.3">
      <c r="B162" s="336"/>
      <c r="C162" s="337"/>
    </row>
    <row r="163" spans="2:3" x14ac:dyDescent="0.3">
      <c r="B163" s="109" t="s">
        <v>204</v>
      </c>
    </row>
  </sheetData>
  <sheetProtection selectLockedCells="1"/>
  <mergeCells count="238">
    <mergeCell ref="H134:J134"/>
    <mergeCell ref="K134:L134"/>
    <mergeCell ref="B156:F156"/>
    <mergeCell ref="B157:F160"/>
    <mergeCell ref="B162:C162"/>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 ref="I131:J131"/>
    <mergeCell ref="K131:L131"/>
    <mergeCell ref="D128:E128"/>
    <mergeCell ref="F128:H128"/>
    <mergeCell ref="I128:J128"/>
    <mergeCell ref="K128:L128"/>
    <mergeCell ref="D129:E129"/>
    <mergeCell ref="F129:H129"/>
    <mergeCell ref="I129:J129"/>
    <mergeCell ref="K129:L129"/>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93:E93"/>
    <mergeCell ref="G93:H93"/>
    <mergeCell ref="J93:K93"/>
    <mergeCell ref="B95:E95"/>
    <mergeCell ref="C96:D96"/>
    <mergeCell ref="G96:H96"/>
    <mergeCell ref="D91:E91"/>
    <mergeCell ref="G91:H91"/>
    <mergeCell ref="J91:K91"/>
    <mergeCell ref="D92:E92"/>
    <mergeCell ref="G92:H92"/>
    <mergeCell ref="J92:K92"/>
    <mergeCell ref="C86:D86"/>
    <mergeCell ref="B88:E88"/>
    <mergeCell ref="D89:E89"/>
    <mergeCell ref="G89:H89"/>
    <mergeCell ref="J89:K89"/>
    <mergeCell ref="D90:E90"/>
    <mergeCell ref="G90:H90"/>
    <mergeCell ref="J90:K90"/>
    <mergeCell ref="D79:E79"/>
    <mergeCell ref="B81:E81"/>
    <mergeCell ref="C82:D82"/>
    <mergeCell ref="C83:D83"/>
    <mergeCell ref="C84:D84"/>
    <mergeCell ref="C85:D85"/>
    <mergeCell ref="C71:D71"/>
    <mergeCell ref="I71:J71"/>
    <mergeCell ref="B75:E75"/>
    <mergeCell ref="D76:E76"/>
    <mergeCell ref="D77:E77"/>
    <mergeCell ref="D78:E78"/>
    <mergeCell ref="C68:D68"/>
    <mergeCell ref="I68:J68"/>
    <mergeCell ref="C69:D69"/>
    <mergeCell ref="I69:J69"/>
    <mergeCell ref="C70:D70"/>
    <mergeCell ref="I70:J70"/>
    <mergeCell ref="F65:H65"/>
    <mergeCell ref="I65:J65"/>
    <mergeCell ref="K65:L65"/>
    <mergeCell ref="C66:D66"/>
    <mergeCell ref="I66:J66"/>
    <mergeCell ref="C67:D67"/>
    <mergeCell ref="I67:J67"/>
    <mergeCell ref="F63:H63"/>
    <mergeCell ref="I63:J63"/>
    <mergeCell ref="K63:L63"/>
    <mergeCell ref="F64:H64"/>
    <mergeCell ref="I64:J64"/>
    <mergeCell ref="K64:L64"/>
    <mergeCell ref="F61:H61"/>
    <mergeCell ref="I61:J61"/>
    <mergeCell ref="K61:L61"/>
    <mergeCell ref="F62:H62"/>
    <mergeCell ref="I62:J62"/>
    <mergeCell ref="K62:L62"/>
    <mergeCell ref="D59:E59"/>
    <mergeCell ref="F59:H59"/>
    <mergeCell ref="I59:J59"/>
    <mergeCell ref="K59:L59"/>
    <mergeCell ref="F60:H60"/>
    <mergeCell ref="I60:J60"/>
    <mergeCell ref="K60:L60"/>
    <mergeCell ref="D57:E57"/>
    <mergeCell ref="F57:H57"/>
    <mergeCell ref="I57:J57"/>
    <mergeCell ref="K57:L57"/>
    <mergeCell ref="D58:E58"/>
    <mergeCell ref="F58:H58"/>
    <mergeCell ref="I58:J58"/>
    <mergeCell ref="K58:L58"/>
    <mergeCell ref="D55:E55"/>
    <mergeCell ref="F55:H55"/>
    <mergeCell ref="I55:J55"/>
    <mergeCell ref="K55:L55"/>
    <mergeCell ref="D56:E56"/>
    <mergeCell ref="F56:H56"/>
    <mergeCell ref="I56:J56"/>
    <mergeCell ref="K56:L56"/>
    <mergeCell ref="I37:L37"/>
    <mergeCell ref="J43:K43"/>
    <mergeCell ref="D46:E46"/>
    <mergeCell ref="J49:K49"/>
    <mergeCell ref="C16:I17"/>
    <mergeCell ref="G24:H24"/>
    <mergeCell ref="G25:H25"/>
    <mergeCell ref="I29:L29"/>
    <mergeCell ref="I31:L31"/>
    <mergeCell ref="I32:L32"/>
    <mergeCell ref="D6:E6"/>
    <mergeCell ref="L7:O7"/>
    <mergeCell ref="L8:O8"/>
    <mergeCell ref="I9:K9"/>
    <mergeCell ref="C10:F10"/>
    <mergeCell ref="D11:E11"/>
    <mergeCell ref="F11:H11"/>
    <mergeCell ref="I34:L34"/>
    <mergeCell ref="I35:L35"/>
  </mergeCells>
  <conditionalFormatting sqref="F11:H11">
    <cfRule type="expression" dxfId="20" priority="6">
      <formula>$B$27&gt;0</formula>
    </cfRule>
  </conditionalFormatting>
  <conditionalFormatting sqref="F24">
    <cfRule type="expression" dxfId="19" priority="5">
      <formula>$B$17&gt;0</formula>
    </cfRule>
  </conditionalFormatting>
  <conditionalFormatting sqref="F25">
    <cfRule type="expression" dxfId="18" priority="4">
      <formula>$B$18&gt;0</formula>
    </cfRule>
  </conditionalFormatting>
  <conditionalFormatting sqref="C48:C51 F47:F51 I47 I49 I51 L48 L50">
    <cfRule type="expression" dxfId="17" priority="3">
      <formula>$B$20&gt;0</formula>
    </cfRule>
  </conditionalFormatting>
  <conditionalFormatting sqref="I48 I50 J49:K49 L51">
    <cfRule type="expression" dxfId="16" priority="2">
      <formula>$B$20&gt;0</formula>
    </cfRule>
  </conditionalFormatting>
  <conditionalFormatting sqref="C47">
    <cfRule type="expression" dxfId="15" priority="1">
      <formula>$B$20&gt;0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R163"/>
  <sheetViews>
    <sheetView workbookViewId="0">
      <selection activeCell="E13" sqref="E13"/>
    </sheetView>
  </sheetViews>
  <sheetFormatPr defaultColWidth="8.85546875" defaultRowHeight="16.5" x14ac:dyDescent="0.3"/>
  <cols>
    <col min="1" max="1" width="3" style="1" customWidth="1"/>
    <col min="2" max="2" width="28.42578125" style="1" customWidth="1"/>
    <col min="3" max="3" width="32.28515625" style="1" customWidth="1"/>
    <col min="4" max="4" width="1.28515625" style="1" customWidth="1"/>
    <col min="5" max="5" width="26.140625" style="1" customWidth="1"/>
    <col min="6" max="6" width="19" style="1" customWidth="1"/>
    <col min="7" max="7" width="1.28515625" style="1" customWidth="1"/>
    <col min="8" max="8" width="16.7109375" style="1" customWidth="1"/>
    <col min="9" max="9" width="19.85546875" style="1" customWidth="1"/>
    <col min="10" max="10" width="1.28515625" style="1" customWidth="1"/>
    <col min="11" max="11" width="13.7109375" style="1" bestFit="1" customWidth="1"/>
    <col min="12" max="16" width="8.85546875" style="1"/>
    <col min="17" max="17" width="17.28515625" style="1" hidden="1" customWidth="1"/>
    <col min="18" max="18" width="8.85546875" style="1" hidden="1" customWidth="1"/>
    <col min="19" max="16384" width="8.85546875" style="1"/>
  </cols>
  <sheetData>
    <row r="2" spans="2:18" ht="20.25" x14ac:dyDescent="0.3">
      <c r="B2" s="18" t="s">
        <v>0</v>
      </c>
      <c r="D2" s="2"/>
      <c r="E2" s="3" t="s">
        <v>1</v>
      </c>
      <c r="F2" s="4">
        <f>R31/COUNT(R4:R30)</f>
        <v>0.81481481481481477</v>
      </c>
    </row>
    <row r="3" spans="2:18" ht="9.6" customHeight="1" x14ac:dyDescent="0.3">
      <c r="B3" s="5"/>
      <c r="C3" s="5"/>
      <c r="D3" s="5"/>
      <c r="E3" s="5"/>
      <c r="F3" s="5"/>
      <c r="G3" s="5"/>
      <c r="H3" s="5"/>
      <c r="I3" s="5"/>
      <c r="J3" s="5"/>
      <c r="K3" s="5"/>
      <c r="L3" s="5"/>
      <c r="M3" s="5"/>
      <c r="N3" s="5"/>
      <c r="O3" s="5"/>
    </row>
    <row r="4" spans="2:18" ht="17.25" x14ac:dyDescent="0.3">
      <c r="B4" s="6" t="s">
        <v>2</v>
      </c>
      <c r="C4" s="123" t="s">
        <v>369</v>
      </c>
      <c r="D4" s="7"/>
      <c r="E4" s="6" t="s">
        <v>3</v>
      </c>
      <c r="F4" s="62" t="s">
        <v>405</v>
      </c>
      <c r="G4" s="7"/>
      <c r="H4" s="6" t="s">
        <v>4</v>
      </c>
      <c r="I4" s="164" t="s">
        <v>406</v>
      </c>
      <c r="J4" s="8"/>
      <c r="K4" s="8"/>
      <c r="L4" s="7"/>
      <c r="M4" s="7"/>
      <c r="N4" s="7"/>
      <c r="O4" s="7"/>
      <c r="Q4" s="1" t="s">
        <v>5</v>
      </c>
      <c r="R4" s="1">
        <f>IF(C4="",0,1)</f>
        <v>1</v>
      </c>
    </row>
    <row r="5" spans="2:18" ht="17.25" x14ac:dyDescent="0.3">
      <c r="B5" s="28" t="s">
        <v>6</v>
      </c>
      <c r="C5" s="60" t="s">
        <v>407</v>
      </c>
      <c r="D5" s="9"/>
      <c r="E5" s="28" t="s">
        <v>7</v>
      </c>
      <c r="F5" s="60" t="s">
        <v>323</v>
      </c>
      <c r="G5" s="9"/>
      <c r="H5" s="28" t="s">
        <v>8</v>
      </c>
      <c r="I5" s="122" t="s">
        <v>257</v>
      </c>
      <c r="J5" s="9"/>
      <c r="K5" s="28" t="s">
        <v>10</v>
      </c>
      <c r="L5" s="63">
        <v>77088</v>
      </c>
      <c r="M5" s="9"/>
      <c r="N5" s="9"/>
      <c r="O5" s="9"/>
      <c r="Q5" s="1" t="s">
        <v>11</v>
      </c>
      <c r="R5" s="1">
        <f>IF(F4="",0,1)</f>
        <v>1</v>
      </c>
    </row>
    <row r="6" spans="2:18" ht="17.25" x14ac:dyDescent="0.3">
      <c r="B6" s="10"/>
      <c r="C6" s="11" t="s">
        <v>12</v>
      </c>
      <c r="D6" s="366">
        <v>0</v>
      </c>
      <c r="E6" s="367"/>
      <c r="F6" s="122" t="s">
        <v>324</v>
      </c>
      <c r="G6" s="9"/>
      <c r="H6" s="28"/>
      <c r="I6" s="9"/>
      <c r="J6" s="9"/>
      <c r="K6" s="9"/>
      <c r="L6" s="9"/>
      <c r="M6" s="9"/>
      <c r="N6" s="9"/>
      <c r="O6" s="9"/>
      <c r="Q6" s="1" t="s">
        <v>13</v>
      </c>
      <c r="R6" s="1">
        <f>IF(I4="",0,1)</f>
        <v>1</v>
      </c>
    </row>
    <row r="7" spans="2:18" ht="17.25" x14ac:dyDescent="0.3">
      <c r="B7" s="170" t="s">
        <v>14</v>
      </c>
      <c r="C7" s="64" t="s">
        <v>408</v>
      </c>
      <c r="D7" s="9"/>
      <c r="E7" s="28" t="s">
        <v>15</v>
      </c>
      <c r="F7" s="65">
        <v>3185554938</v>
      </c>
      <c r="G7" s="9"/>
      <c r="H7" s="28" t="s">
        <v>16</v>
      </c>
      <c r="I7" s="65" t="s">
        <v>406</v>
      </c>
      <c r="J7" s="9"/>
      <c r="K7" s="28" t="s">
        <v>17</v>
      </c>
      <c r="L7" s="222" t="s">
        <v>409</v>
      </c>
      <c r="M7" s="223"/>
      <c r="N7" s="223"/>
      <c r="O7" s="224"/>
      <c r="Q7" s="1" t="s">
        <v>18</v>
      </c>
      <c r="R7" s="1">
        <f>IF(C5="",0,1)</f>
        <v>1</v>
      </c>
    </row>
    <row r="8" spans="2:18" ht="17.25" x14ac:dyDescent="0.3">
      <c r="B8" s="28" t="s">
        <v>19</v>
      </c>
      <c r="C8" s="54"/>
      <c r="D8" s="9"/>
      <c r="E8" s="28" t="s">
        <v>15</v>
      </c>
      <c r="F8" s="58"/>
      <c r="G8" s="9"/>
      <c r="H8" s="28" t="s">
        <v>16</v>
      </c>
      <c r="I8" s="58"/>
      <c r="J8" s="9"/>
      <c r="K8" s="28" t="s">
        <v>17</v>
      </c>
      <c r="L8" s="225"/>
      <c r="M8" s="226"/>
      <c r="N8" s="226"/>
      <c r="O8" s="227"/>
      <c r="Q8" s="1" t="s">
        <v>20</v>
      </c>
      <c r="R8" s="1">
        <f>IF(F5="",0,1)</f>
        <v>1</v>
      </c>
    </row>
    <row r="9" spans="2:18" ht="17.25" x14ac:dyDescent="0.3">
      <c r="B9" s="28" t="s">
        <v>21</v>
      </c>
      <c r="C9" s="65">
        <v>2255351617</v>
      </c>
      <c r="D9" s="9"/>
      <c r="E9" s="28" t="s">
        <v>22</v>
      </c>
      <c r="F9" s="58"/>
      <c r="G9" s="9"/>
      <c r="H9" s="28" t="s">
        <v>23</v>
      </c>
      <c r="I9" s="222" t="s">
        <v>406</v>
      </c>
      <c r="J9" s="223"/>
      <c r="K9" s="224"/>
      <c r="L9" s="9"/>
      <c r="M9" s="9"/>
      <c r="N9" s="9"/>
      <c r="O9" s="9"/>
      <c r="Q9" s="1" t="s">
        <v>24</v>
      </c>
      <c r="R9" s="1">
        <f>IF(I5="",0,1)</f>
        <v>1</v>
      </c>
    </row>
    <row r="10" spans="2:18" ht="17.25" x14ac:dyDescent="0.3">
      <c r="B10" s="28" t="s">
        <v>25</v>
      </c>
      <c r="C10" s="222" t="s">
        <v>404</v>
      </c>
      <c r="D10" s="223"/>
      <c r="E10" s="223"/>
      <c r="F10" s="224"/>
      <c r="G10" s="9"/>
      <c r="H10" s="9"/>
      <c r="I10" s="9"/>
      <c r="J10" s="9"/>
      <c r="K10" s="9"/>
      <c r="L10" s="9"/>
      <c r="M10" s="9"/>
      <c r="N10" s="9"/>
      <c r="O10" s="9"/>
      <c r="Q10" s="1" t="s">
        <v>26</v>
      </c>
      <c r="R10" s="1">
        <f>IF(L5="",0,1)</f>
        <v>1</v>
      </c>
    </row>
    <row r="11" spans="2:18" ht="17.25" x14ac:dyDescent="0.3">
      <c r="B11" s="28" t="s">
        <v>27</v>
      </c>
      <c r="C11" s="122" t="s">
        <v>386</v>
      </c>
      <c r="D11" s="228" t="str">
        <f>IF(C11="Other","If Other, please define:","")</f>
        <v/>
      </c>
      <c r="E11" s="229"/>
      <c r="F11" s="230"/>
      <c r="G11" s="230"/>
      <c r="H11" s="230"/>
      <c r="I11" s="9"/>
      <c r="J11" s="9"/>
      <c r="K11" s="9"/>
      <c r="L11" s="9"/>
      <c r="M11" s="9"/>
      <c r="N11" s="9"/>
      <c r="O11" s="9"/>
      <c r="Q11" s="1" t="s">
        <v>29</v>
      </c>
      <c r="R11" s="1">
        <f>IF(D6="",0,1)</f>
        <v>1</v>
      </c>
    </row>
    <row r="12" spans="2:18" ht="17.25" x14ac:dyDescent="0.3">
      <c r="B12" s="28" t="s">
        <v>30</v>
      </c>
      <c r="C12" s="66" t="s">
        <v>408</v>
      </c>
      <c r="D12" s="9"/>
      <c r="E12" s="28" t="s">
        <v>31</v>
      </c>
      <c r="F12" s="60" t="s">
        <v>410</v>
      </c>
      <c r="G12" s="9"/>
      <c r="H12" s="28" t="s">
        <v>32</v>
      </c>
      <c r="I12" s="67">
        <v>1</v>
      </c>
      <c r="J12" s="9"/>
      <c r="K12" s="9"/>
      <c r="L12" s="9"/>
      <c r="M12" s="9"/>
      <c r="N12" s="9"/>
      <c r="O12" s="9"/>
      <c r="Q12" s="1" t="s">
        <v>33</v>
      </c>
      <c r="R12" s="1">
        <f>IF(F6="",0,1)</f>
        <v>1</v>
      </c>
    </row>
    <row r="13" spans="2:18" ht="17.25" x14ac:dyDescent="0.3">
      <c r="B13" s="28" t="s">
        <v>30</v>
      </c>
      <c r="C13" s="54"/>
      <c r="D13" s="9"/>
      <c r="E13" s="28" t="s">
        <v>31</v>
      </c>
      <c r="F13" s="54"/>
      <c r="G13" s="9"/>
      <c r="H13" s="28" t="s">
        <v>32</v>
      </c>
      <c r="I13" s="59"/>
      <c r="J13" s="9"/>
      <c r="K13" s="9"/>
      <c r="L13" s="9"/>
      <c r="M13" s="9"/>
      <c r="N13" s="9"/>
      <c r="O13" s="9"/>
      <c r="Q13" s="1" t="s">
        <v>34</v>
      </c>
      <c r="R13" s="1">
        <f>IF(C7="",0,1)</f>
        <v>1</v>
      </c>
    </row>
    <row r="14" spans="2:18" ht="18" thickBot="1" x14ac:dyDescent="0.35">
      <c r="B14" s="28" t="s">
        <v>30</v>
      </c>
      <c r="C14" s="54"/>
      <c r="D14" s="9"/>
      <c r="E14" s="28" t="s">
        <v>31</v>
      </c>
      <c r="F14" s="126"/>
      <c r="G14" s="9"/>
      <c r="H14" s="28" t="s">
        <v>32</v>
      </c>
      <c r="I14" s="59"/>
      <c r="J14" s="9"/>
      <c r="K14" s="9"/>
      <c r="L14" s="9"/>
      <c r="M14" s="9"/>
      <c r="N14" s="9"/>
      <c r="O14" s="9"/>
      <c r="Q14" s="1" t="s">
        <v>35</v>
      </c>
      <c r="R14" s="1">
        <f>IF(F7="",0,1)</f>
        <v>1</v>
      </c>
    </row>
    <row r="15" spans="2:18" ht="18" thickBot="1" x14ac:dyDescent="0.35">
      <c r="B15" s="28"/>
      <c r="C15" s="9"/>
      <c r="D15" s="9"/>
      <c r="E15" s="12" t="s">
        <v>36</v>
      </c>
      <c r="F15" s="80">
        <v>40000</v>
      </c>
      <c r="G15" s="9"/>
      <c r="H15" s="9"/>
      <c r="I15" s="9"/>
      <c r="J15" s="9"/>
      <c r="K15" s="9"/>
      <c r="L15" s="9"/>
      <c r="M15" s="9"/>
      <c r="N15" s="9"/>
      <c r="O15" s="9"/>
      <c r="Q15" s="1" t="s">
        <v>37</v>
      </c>
      <c r="R15" s="1">
        <f>IF(I7="",0,1)</f>
        <v>1</v>
      </c>
    </row>
    <row r="16" spans="2:18" ht="17.25" x14ac:dyDescent="0.3">
      <c r="B16" s="13" t="s">
        <v>38</v>
      </c>
      <c r="C16" s="243" t="s">
        <v>411</v>
      </c>
      <c r="D16" s="244"/>
      <c r="E16" s="244"/>
      <c r="F16" s="244"/>
      <c r="G16" s="244"/>
      <c r="H16" s="244"/>
      <c r="I16" s="245"/>
      <c r="J16" s="14"/>
      <c r="K16" s="14"/>
      <c r="L16" s="14"/>
      <c r="M16" s="14"/>
      <c r="N16" s="14"/>
      <c r="O16" s="14"/>
      <c r="Q16" s="1" t="s">
        <v>39</v>
      </c>
      <c r="R16" s="1">
        <f>IF(L7="",0,1)</f>
        <v>1</v>
      </c>
    </row>
    <row r="17" spans="2:18" ht="17.25" x14ac:dyDescent="0.3">
      <c r="B17" s="14"/>
      <c r="C17" s="246"/>
      <c r="D17" s="247"/>
      <c r="E17" s="247"/>
      <c r="F17" s="247"/>
      <c r="G17" s="247"/>
      <c r="H17" s="247"/>
      <c r="I17" s="248"/>
      <c r="J17" s="14"/>
      <c r="K17" s="14"/>
      <c r="L17" s="14"/>
      <c r="M17" s="14"/>
      <c r="N17" s="14"/>
      <c r="O17" s="14"/>
      <c r="Q17" s="1" t="s">
        <v>40</v>
      </c>
      <c r="R17" s="1">
        <f>IF(C8="",0,1)</f>
        <v>0</v>
      </c>
    </row>
    <row r="18" spans="2:18" ht="9.6" customHeight="1" x14ac:dyDescent="0.3">
      <c r="B18" s="14"/>
      <c r="C18" s="14"/>
      <c r="D18" s="14"/>
      <c r="E18" s="14"/>
      <c r="F18" s="14"/>
      <c r="G18" s="14"/>
      <c r="H18" s="14"/>
      <c r="I18" s="14"/>
      <c r="J18" s="14"/>
      <c r="K18" s="14"/>
      <c r="L18" s="14"/>
      <c r="M18" s="14"/>
      <c r="N18" s="14"/>
      <c r="O18" s="14"/>
      <c r="Q18" s="1" t="s">
        <v>35</v>
      </c>
      <c r="R18" s="1">
        <f>IF(F8="",0,1)</f>
        <v>0</v>
      </c>
    </row>
    <row r="19" spans="2:18" ht="20.25" x14ac:dyDescent="0.3">
      <c r="B19" s="18" t="s">
        <v>51</v>
      </c>
      <c r="C19" s="14"/>
      <c r="D19" s="14"/>
      <c r="E19" s="14"/>
      <c r="F19" s="14"/>
      <c r="G19" s="14"/>
      <c r="H19" s="14"/>
      <c r="I19" s="14"/>
      <c r="J19" s="14"/>
      <c r="K19" s="14"/>
      <c r="L19" s="14"/>
      <c r="M19" s="14"/>
      <c r="N19" s="14"/>
      <c r="O19" s="14"/>
      <c r="Q19" s="1" t="s">
        <v>37</v>
      </c>
      <c r="R19" s="1">
        <f>IF(I8="",0,1)</f>
        <v>0</v>
      </c>
    </row>
    <row r="20" spans="2:18" ht="9.6" customHeight="1" x14ac:dyDescent="0.3">
      <c r="B20" s="7"/>
      <c r="C20" s="7"/>
      <c r="D20" s="7"/>
      <c r="E20" s="7"/>
      <c r="F20" s="7"/>
      <c r="G20" s="7"/>
      <c r="H20" s="7"/>
      <c r="I20" s="7"/>
      <c r="J20" s="7"/>
      <c r="K20" s="7"/>
      <c r="L20" s="7"/>
      <c r="M20" s="14"/>
      <c r="N20" s="14"/>
      <c r="O20" s="14"/>
      <c r="Q20" s="1" t="s">
        <v>39</v>
      </c>
      <c r="R20" s="1">
        <f>IF(L8="",0,1)</f>
        <v>0</v>
      </c>
    </row>
    <row r="21" spans="2:18" ht="17.25" x14ac:dyDescent="0.3">
      <c r="B21" s="6" t="s">
        <v>52</v>
      </c>
      <c r="C21" s="61" t="s">
        <v>365</v>
      </c>
      <c r="D21" s="7"/>
      <c r="E21" s="6" t="s">
        <v>53</v>
      </c>
      <c r="F21" s="61" t="s">
        <v>414</v>
      </c>
      <c r="G21" s="7"/>
      <c r="H21" s="6" t="s">
        <v>54</v>
      </c>
      <c r="I21" s="71">
        <v>3185557812</v>
      </c>
      <c r="J21" s="8"/>
      <c r="K21" s="8"/>
      <c r="L21" s="7"/>
      <c r="M21" s="14"/>
      <c r="N21" s="14"/>
      <c r="O21" s="14"/>
      <c r="Q21" s="1" t="s">
        <v>41</v>
      </c>
      <c r="R21" s="1">
        <f>IF(C9="",0,1)</f>
        <v>1</v>
      </c>
    </row>
    <row r="22" spans="2:18" ht="18" thickBot="1" x14ac:dyDescent="0.35">
      <c r="B22" s="15" t="s">
        <v>55</v>
      </c>
      <c r="C22" s="68" t="s">
        <v>412</v>
      </c>
      <c r="D22" s="16"/>
      <c r="E22" s="15" t="s">
        <v>7</v>
      </c>
      <c r="F22" s="68" t="s">
        <v>336</v>
      </c>
      <c r="G22" s="16"/>
      <c r="H22" s="15" t="s">
        <v>8</v>
      </c>
      <c r="I22" s="127" t="s">
        <v>335</v>
      </c>
      <c r="J22" s="16"/>
      <c r="K22" s="15" t="s">
        <v>10</v>
      </c>
      <c r="L22" s="72">
        <v>70777</v>
      </c>
      <c r="M22" s="14"/>
      <c r="N22" s="14"/>
      <c r="O22" s="14"/>
      <c r="Q22" s="1" t="s">
        <v>42</v>
      </c>
      <c r="R22" s="1">
        <f>IF(F9="",0,1)</f>
        <v>0</v>
      </c>
    </row>
    <row r="23" spans="2:18" ht="17.25" x14ac:dyDescent="0.3">
      <c r="B23" s="6" t="s">
        <v>56</v>
      </c>
      <c r="C23" s="69" t="s">
        <v>57</v>
      </c>
      <c r="D23" s="7"/>
      <c r="E23" s="6" t="s">
        <v>58</v>
      </c>
      <c r="F23" s="70" t="s">
        <v>413</v>
      </c>
      <c r="G23" s="7"/>
      <c r="H23" s="6" t="s">
        <v>339</v>
      </c>
      <c r="I23" s="167">
        <v>1000</v>
      </c>
      <c r="J23" s="7"/>
      <c r="K23" s="6"/>
      <c r="L23" s="17"/>
      <c r="M23" s="14"/>
      <c r="N23" s="14"/>
      <c r="O23" s="14"/>
      <c r="Q23" s="1" t="s">
        <v>43</v>
      </c>
      <c r="R23" s="1">
        <f>IF(I9="",0,1)</f>
        <v>1</v>
      </c>
    </row>
    <row r="24" spans="2:18" ht="17.25" x14ac:dyDescent="0.3">
      <c r="B24" s="28" t="s">
        <v>59</v>
      </c>
      <c r="C24" s="125"/>
      <c r="D24" s="9"/>
      <c r="E24" s="28" t="s">
        <v>58</v>
      </c>
      <c r="F24" s="165"/>
      <c r="G24" s="249" t="s">
        <v>339</v>
      </c>
      <c r="H24" s="249"/>
      <c r="I24" s="166">
        <v>0</v>
      </c>
      <c r="J24" s="20"/>
      <c r="K24" s="20"/>
      <c r="L24" s="29"/>
      <c r="M24" s="14"/>
      <c r="N24" s="14"/>
      <c r="O24" s="14"/>
      <c r="Q24" s="1" t="s">
        <v>44</v>
      </c>
      <c r="R24" s="1">
        <f>IF(C10="",0,1)</f>
        <v>1</v>
      </c>
    </row>
    <row r="25" spans="2:18" ht="17.25" x14ac:dyDescent="0.3">
      <c r="B25" s="28" t="s">
        <v>60</v>
      </c>
      <c r="C25" s="125"/>
      <c r="D25" s="9"/>
      <c r="E25" s="28" t="s">
        <v>58</v>
      </c>
      <c r="F25" s="165"/>
      <c r="G25" s="249" t="s">
        <v>339</v>
      </c>
      <c r="H25" s="249"/>
      <c r="I25" s="166">
        <v>0</v>
      </c>
      <c r="J25" s="20"/>
      <c r="K25" s="20"/>
      <c r="L25" s="9"/>
      <c r="M25" s="14"/>
      <c r="N25" s="14"/>
      <c r="O25" s="14"/>
      <c r="Q25" s="1" t="s">
        <v>45</v>
      </c>
      <c r="R25" s="1">
        <f>IF(C11="",0,1)</f>
        <v>1</v>
      </c>
    </row>
    <row r="26" spans="2:18" ht="9.6" customHeight="1" x14ac:dyDescent="0.3">
      <c r="Q26" s="1" t="s">
        <v>46</v>
      </c>
      <c r="R26" s="1">
        <f>IF(C12="",0,1)</f>
        <v>1</v>
      </c>
    </row>
    <row r="27" spans="2:18" ht="19.149999999999999" customHeight="1" x14ac:dyDescent="0.3">
      <c r="B27" s="18" t="s">
        <v>61</v>
      </c>
      <c r="Q27" s="1" t="s">
        <v>47</v>
      </c>
      <c r="R27" s="1">
        <f>IF(F12="",0,1)</f>
        <v>1</v>
      </c>
    </row>
    <row r="28" spans="2:18" ht="9.6" customHeight="1" x14ac:dyDescent="0.3">
      <c r="B28" s="5"/>
      <c r="C28" s="5"/>
      <c r="D28" s="5"/>
      <c r="E28" s="5"/>
      <c r="F28" s="5"/>
      <c r="G28" s="5"/>
      <c r="H28" s="5"/>
      <c r="Q28" s="1" t="s">
        <v>48</v>
      </c>
      <c r="R28" s="1">
        <f>IF(I12="",0,1)</f>
        <v>1</v>
      </c>
    </row>
    <row r="29" spans="2:18" ht="17.25" x14ac:dyDescent="0.3">
      <c r="B29" s="6" t="s">
        <v>62</v>
      </c>
      <c r="C29" s="61" t="s">
        <v>415</v>
      </c>
      <c r="D29" s="7"/>
      <c r="E29" s="6" t="s">
        <v>53</v>
      </c>
      <c r="F29" s="61" t="s">
        <v>416</v>
      </c>
      <c r="G29" s="7"/>
      <c r="H29" s="6" t="s">
        <v>63</v>
      </c>
      <c r="I29" s="222" t="s">
        <v>64</v>
      </c>
      <c r="J29" s="223"/>
      <c r="K29" s="223"/>
      <c r="L29" s="224"/>
      <c r="Q29" s="1" t="s">
        <v>49</v>
      </c>
      <c r="R29" s="1">
        <f>IF(F15="",0,1)</f>
        <v>1</v>
      </c>
    </row>
    <row r="30" spans="2:18" ht="17.25" x14ac:dyDescent="0.3">
      <c r="B30" s="28" t="s">
        <v>65</v>
      </c>
      <c r="C30" s="60" t="s">
        <v>417</v>
      </c>
      <c r="D30" s="9"/>
      <c r="E30" s="28" t="s">
        <v>7</v>
      </c>
      <c r="F30" s="60" t="s">
        <v>323</v>
      </c>
      <c r="G30" s="9"/>
      <c r="H30" s="28" t="s">
        <v>8</v>
      </c>
      <c r="I30" s="122" t="s">
        <v>257</v>
      </c>
      <c r="J30" s="9"/>
      <c r="K30" s="28" t="s">
        <v>10</v>
      </c>
      <c r="L30" s="63">
        <v>77099</v>
      </c>
      <c r="Q30" s="1" t="s">
        <v>50</v>
      </c>
      <c r="R30" s="1">
        <f>IF(C16="",0,1)</f>
        <v>1</v>
      </c>
    </row>
    <row r="31" spans="2:18" ht="18" thickBot="1" x14ac:dyDescent="0.35">
      <c r="B31" s="15" t="s">
        <v>54</v>
      </c>
      <c r="C31" s="73">
        <v>3185558798</v>
      </c>
      <c r="D31" s="16"/>
      <c r="E31" s="15" t="s">
        <v>66</v>
      </c>
      <c r="F31" s="73"/>
      <c r="G31" s="16"/>
      <c r="H31" s="15" t="s">
        <v>17</v>
      </c>
      <c r="I31" s="250" t="s">
        <v>418</v>
      </c>
      <c r="J31" s="251"/>
      <c r="K31" s="251"/>
      <c r="L31" s="252"/>
      <c r="R31" s="1">
        <f>SUM(R4:R30)</f>
        <v>22</v>
      </c>
    </row>
    <row r="32" spans="2:18" ht="17.25" x14ac:dyDescent="0.3">
      <c r="B32" s="6" t="s">
        <v>62</v>
      </c>
      <c r="C32" s="55" t="s">
        <v>344</v>
      </c>
      <c r="D32" s="7"/>
      <c r="E32" s="6" t="s">
        <v>53</v>
      </c>
      <c r="F32" s="55" t="s">
        <v>345</v>
      </c>
      <c r="G32" s="7"/>
      <c r="H32" s="6" t="s">
        <v>63</v>
      </c>
      <c r="I32" s="225" t="s">
        <v>346</v>
      </c>
      <c r="J32" s="226"/>
      <c r="K32" s="226"/>
      <c r="L32" s="227"/>
    </row>
    <row r="33" spans="2:12" ht="17.25" x14ac:dyDescent="0.3">
      <c r="B33" s="28" t="s">
        <v>65</v>
      </c>
      <c r="C33" s="54" t="s">
        <v>347</v>
      </c>
      <c r="D33" s="9"/>
      <c r="E33" s="28" t="s">
        <v>7</v>
      </c>
      <c r="F33" s="54" t="s">
        <v>323</v>
      </c>
      <c r="G33" s="9"/>
      <c r="H33" s="28" t="s">
        <v>8</v>
      </c>
      <c r="I33" s="125" t="s">
        <v>257</v>
      </c>
      <c r="J33" s="9"/>
      <c r="K33" s="28"/>
      <c r="L33" s="57">
        <v>77638</v>
      </c>
    </row>
    <row r="34" spans="2:12" ht="18" thickBot="1" x14ac:dyDescent="0.35">
      <c r="B34" s="15" t="s">
        <v>54</v>
      </c>
      <c r="C34" s="124">
        <v>3185554469</v>
      </c>
      <c r="D34" s="16"/>
      <c r="E34" s="15" t="s">
        <v>66</v>
      </c>
      <c r="F34" s="124"/>
      <c r="G34" s="16"/>
      <c r="H34" s="15" t="s">
        <v>17</v>
      </c>
      <c r="I34" s="231" t="s">
        <v>348</v>
      </c>
      <c r="J34" s="232"/>
      <c r="K34" s="232"/>
      <c r="L34" s="233"/>
    </row>
    <row r="35" spans="2:12" ht="17.25" x14ac:dyDescent="0.3">
      <c r="B35" s="6" t="s">
        <v>62</v>
      </c>
      <c r="C35" s="55" t="s">
        <v>349</v>
      </c>
      <c r="D35" s="7"/>
      <c r="E35" s="6" t="s">
        <v>53</v>
      </c>
      <c r="F35" s="55" t="s">
        <v>350</v>
      </c>
      <c r="G35" s="7"/>
      <c r="H35" s="6" t="s">
        <v>63</v>
      </c>
      <c r="I35" s="225" t="s">
        <v>351</v>
      </c>
      <c r="J35" s="226"/>
      <c r="K35" s="226"/>
      <c r="L35" s="227"/>
    </row>
    <row r="36" spans="2:12" ht="17.25" x14ac:dyDescent="0.3">
      <c r="B36" s="28" t="s">
        <v>65</v>
      </c>
      <c r="C36" s="54" t="s">
        <v>352</v>
      </c>
      <c r="D36" s="9"/>
      <c r="E36" s="28" t="s">
        <v>7</v>
      </c>
      <c r="F36" s="54" t="s">
        <v>323</v>
      </c>
      <c r="G36" s="9"/>
      <c r="H36" s="28" t="s">
        <v>8</v>
      </c>
      <c r="I36" s="125" t="s">
        <v>257</v>
      </c>
      <c r="J36" s="9"/>
      <c r="K36" s="28"/>
      <c r="L36" s="57">
        <v>77638</v>
      </c>
    </row>
    <row r="37" spans="2:12" ht="17.25" x14ac:dyDescent="0.3">
      <c r="B37" s="28" t="s">
        <v>54</v>
      </c>
      <c r="C37" s="58">
        <v>3185551123</v>
      </c>
      <c r="D37" s="9"/>
      <c r="E37" s="28" t="s">
        <v>66</v>
      </c>
      <c r="F37" s="58"/>
      <c r="G37" s="9"/>
      <c r="H37" s="28" t="s">
        <v>17</v>
      </c>
      <c r="I37" s="225" t="s">
        <v>353</v>
      </c>
      <c r="J37" s="226"/>
      <c r="K37" s="226"/>
      <c r="L37" s="227"/>
    </row>
    <row r="38" spans="2:12" ht="9.6" customHeight="1" x14ac:dyDescent="0.3"/>
    <row r="39" spans="2:12" ht="20.25" x14ac:dyDescent="0.3">
      <c r="B39" s="18" t="s">
        <v>67</v>
      </c>
    </row>
    <row r="40" spans="2:12" ht="9.6" customHeight="1" x14ac:dyDescent="0.3">
      <c r="B40" s="5"/>
      <c r="C40" s="5"/>
      <c r="D40" s="5"/>
      <c r="E40" s="5"/>
      <c r="F40" s="5"/>
      <c r="G40" s="5"/>
      <c r="H40" s="5"/>
      <c r="I40" s="5"/>
      <c r="J40" s="5"/>
      <c r="K40" s="5"/>
      <c r="L40" s="5"/>
    </row>
    <row r="41" spans="2:12" ht="17.25" x14ac:dyDescent="0.3">
      <c r="B41" s="6" t="s">
        <v>68</v>
      </c>
      <c r="C41" s="74" t="s">
        <v>408</v>
      </c>
      <c r="D41" s="7"/>
      <c r="E41" s="6" t="s">
        <v>69</v>
      </c>
      <c r="F41" s="62">
        <v>35048</v>
      </c>
      <c r="G41" s="7"/>
      <c r="H41" s="6" t="s">
        <v>70</v>
      </c>
      <c r="I41" s="75">
        <v>321717811</v>
      </c>
      <c r="J41" s="31"/>
      <c r="K41" s="32"/>
      <c r="L41" s="32"/>
    </row>
    <row r="42" spans="2:12" ht="17.25" x14ac:dyDescent="0.3">
      <c r="B42" s="28" t="s">
        <v>71</v>
      </c>
      <c r="C42" s="60" t="s">
        <v>419</v>
      </c>
      <c r="D42" s="9"/>
      <c r="E42" s="28" t="s">
        <v>7</v>
      </c>
      <c r="F42" s="60" t="s">
        <v>420</v>
      </c>
      <c r="G42" s="9"/>
      <c r="H42" s="28" t="s">
        <v>8</v>
      </c>
      <c r="I42" s="122" t="s">
        <v>257</v>
      </c>
      <c r="J42" s="9"/>
      <c r="K42" s="28" t="s">
        <v>10</v>
      </c>
      <c r="L42" s="63">
        <v>70777</v>
      </c>
    </row>
    <row r="43" spans="2:12" ht="17.25" x14ac:dyDescent="0.3">
      <c r="B43" s="6" t="s">
        <v>72</v>
      </c>
      <c r="C43" s="74" t="s">
        <v>421</v>
      </c>
      <c r="D43" s="7"/>
      <c r="E43" s="6" t="s">
        <v>73</v>
      </c>
      <c r="F43" s="74" t="s">
        <v>422</v>
      </c>
      <c r="G43" s="7"/>
      <c r="H43" s="79" t="s">
        <v>74</v>
      </c>
      <c r="I43" s="206">
        <v>8</v>
      </c>
      <c r="J43" s="364" t="s">
        <v>324</v>
      </c>
      <c r="K43" s="365"/>
      <c r="L43" s="20"/>
    </row>
    <row r="44" spans="2:12" ht="17.25" x14ac:dyDescent="0.3">
      <c r="B44" s="28" t="s">
        <v>76</v>
      </c>
      <c r="C44" s="60" t="s">
        <v>423</v>
      </c>
      <c r="D44" s="9"/>
      <c r="E44" s="28" t="s">
        <v>7</v>
      </c>
      <c r="F44" s="60" t="s">
        <v>323</v>
      </c>
      <c r="G44" s="9"/>
      <c r="H44" s="28" t="s">
        <v>8</v>
      </c>
      <c r="I44" s="122" t="s">
        <v>257</v>
      </c>
      <c r="J44" s="9"/>
      <c r="K44" s="28" t="s">
        <v>10</v>
      </c>
      <c r="L44" s="63">
        <v>77444</v>
      </c>
    </row>
    <row r="45" spans="2:12" ht="18" thickBot="1" x14ac:dyDescent="0.35">
      <c r="B45" s="15" t="s">
        <v>77</v>
      </c>
      <c r="C45" s="73">
        <v>3185550953</v>
      </c>
      <c r="D45" s="16"/>
      <c r="E45" s="15" t="s">
        <v>78</v>
      </c>
      <c r="F45" s="73">
        <v>3185551616</v>
      </c>
      <c r="G45" s="16"/>
      <c r="H45" s="15" t="s">
        <v>79</v>
      </c>
      <c r="I45" s="77">
        <v>546897213</v>
      </c>
      <c r="J45" s="21"/>
      <c r="K45" s="22" t="s">
        <v>8</v>
      </c>
      <c r="L45" s="130" t="s">
        <v>258</v>
      </c>
    </row>
    <row r="46" spans="2:12" ht="18" thickBot="1" x14ac:dyDescent="0.35">
      <c r="B46" s="23" t="s">
        <v>80</v>
      </c>
      <c r="C46" s="24"/>
      <c r="D46" s="239" t="s">
        <v>81</v>
      </c>
      <c r="E46" s="240"/>
      <c r="F46" s="128" t="s">
        <v>373</v>
      </c>
      <c r="G46" s="24"/>
      <c r="H46" s="24"/>
      <c r="I46" s="24"/>
      <c r="J46" s="24"/>
      <c r="K46" s="24"/>
      <c r="L46" s="24"/>
    </row>
    <row r="47" spans="2:12" ht="17.25" x14ac:dyDescent="0.3">
      <c r="B47" s="6" t="s">
        <v>68</v>
      </c>
      <c r="C47" s="129"/>
      <c r="D47" s="7"/>
      <c r="E47" s="6" t="s">
        <v>69</v>
      </c>
      <c r="F47" s="56"/>
      <c r="G47" s="7"/>
      <c r="H47" s="6" t="s">
        <v>70</v>
      </c>
      <c r="I47" s="78"/>
      <c r="J47" s="19"/>
      <c r="K47" s="20"/>
      <c r="L47" s="20"/>
    </row>
    <row r="48" spans="2:12" ht="17.25" x14ac:dyDescent="0.3">
      <c r="B48" s="28" t="s">
        <v>71</v>
      </c>
      <c r="C48" s="54"/>
      <c r="D48" s="9"/>
      <c r="E48" s="28" t="s">
        <v>7</v>
      </c>
      <c r="F48" s="54"/>
      <c r="G48" s="9"/>
      <c r="H48" s="28" t="s">
        <v>8</v>
      </c>
      <c r="I48" s="125"/>
      <c r="J48" s="9"/>
      <c r="K48" s="28" t="s">
        <v>10</v>
      </c>
      <c r="L48" s="63"/>
    </row>
    <row r="49" spans="2:12" ht="17.25" x14ac:dyDescent="0.3">
      <c r="B49" s="6" t="s">
        <v>72</v>
      </c>
      <c r="C49" s="55"/>
      <c r="D49" s="7"/>
      <c r="E49" s="6" t="s">
        <v>73</v>
      </c>
      <c r="F49" s="55"/>
      <c r="G49" s="7"/>
      <c r="H49" s="79" t="s">
        <v>74</v>
      </c>
      <c r="I49" s="76"/>
      <c r="J49" s="241"/>
      <c r="K49" s="242"/>
      <c r="L49" s="20"/>
    </row>
    <row r="50" spans="2:12" ht="17.25" x14ac:dyDescent="0.3">
      <c r="B50" s="28" t="s">
        <v>76</v>
      </c>
      <c r="C50" s="54"/>
      <c r="D50" s="9"/>
      <c r="E50" s="28" t="s">
        <v>7</v>
      </c>
      <c r="F50" s="54"/>
      <c r="G50" s="9"/>
      <c r="H50" s="28" t="s">
        <v>8</v>
      </c>
      <c r="I50" s="125"/>
      <c r="J50" s="9"/>
      <c r="K50" s="28" t="s">
        <v>10</v>
      </c>
      <c r="L50" s="63"/>
    </row>
    <row r="51" spans="2:12" ht="18" thickBot="1" x14ac:dyDescent="0.35">
      <c r="B51" s="15" t="s">
        <v>77</v>
      </c>
      <c r="C51" s="124"/>
      <c r="D51" s="16"/>
      <c r="E51" s="15" t="s">
        <v>78</v>
      </c>
      <c r="F51" s="124"/>
      <c r="G51" s="16"/>
      <c r="H51" s="15" t="s">
        <v>79</v>
      </c>
      <c r="I51" s="77"/>
      <c r="J51" s="21"/>
      <c r="K51" s="22" t="s">
        <v>8</v>
      </c>
      <c r="L51" s="131"/>
    </row>
    <row r="52" spans="2:12" ht="9.6" customHeight="1" x14ac:dyDescent="0.3"/>
    <row r="53" spans="2:12" ht="20.25" x14ac:dyDescent="0.3">
      <c r="B53" s="88" t="s">
        <v>83</v>
      </c>
    </row>
    <row r="54" spans="2:12" ht="9.6" customHeight="1" x14ac:dyDescent="0.3"/>
    <row r="55" spans="2:12" ht="17.25" x14ac:dyDescent="0.3">
      <c r="B55" s="46" t="s">
        <v>84</v>
      </c>
      <c r="C55" s="47" t="s">
        <v>85</v>
      </c>
      <c r="D55" s="261" t="s">
        <v>86</v>
      </c>
      <c r="E55" s="262"/>
      <c r="F55" s="263" t="s">
        <v>87</v>
      </c>
      <c r="G55" s="264"/>
      <c r="H55" s="265"/>
      <c r="I55" s="266" t="s">
        <v>85</v>
      </c>
      <c r="J55" s="262"/>
      <c r="K55" s="266" t="s">
        <v>86</v>
      </c>
      <c r="L55" s="262"/>
    </row>
    <row r="56" spans="2:12" ht="17.25" x14ac:dyDescent="0.3">
      <c r="B56" s="33" t="s">
        <v>88</v>
      </c>
      <c r="C56" s="168">
        <v>0</v>
      </c>
      <c r="D56" s="358">
        <v>0</v>
      </c>
      <c r="E56" s="348"/>
      <c r="F56" s="255" t="s">
        <v>92</v>
      </c>
      <c r="G56" s="256"/>
      <c r="H56" s="257"/>
      <c r="I56" s="347">
        <f>C59*38%</f>
        <v>13680</v>
      </c>
      <c r="J56" s="348"/>
      <c r="K56" s="347">
        <v>0</v>
      </c>
      <c r="L56" s="348"/>
    </row>
    <row r="57" spans="2:12" ht="17.25" x14ac:dyDescent="0.3">
      <c r="B57" s="33" t="s">
        <v>89</v>
      </c>
      <c r="C57" s="168">
        <v>35000</v>
      </c>
      <c r="D57" s="358">
        <v>0</v>
      </c>
      <c r="E57" s="348"/>
      <c r="F57" s="255" t="s">
        <v>93</v>
      </c>
      <c r="G57" s="256"/>
      <c r="H57" s="257"/>
      <c r="I57" s="347">
        <f>C59*33%</f>
        <v>11880</v>
      </c>
      <c r="J57" s="348"/>
      <c r="K57" s="347">
        <v>0</v>
      </c>
      <c r="L57" s="348"/>
    </row>
    <row r="58" spans="2:12" ht="18" thickBot="1" x14ac:dyDescent="0.35">
      <c r="B58" s="34" t="s">
        <v>90</v>
      </c>
      <c r="C58" s="169">
        <v>1000</v>
      </c>
      <c r="D58" s="362">
        <v>0</v>
      </c>
      <c r="E58" s="363"/>
      <c r="F58" s="255" t="s">
        <v>94</v>
      </c>
      <c r="G58" s="256"/>
      <c r="H58" s="257"/>
      <c r="I58" s="347">
        <v>3500</v>
      </c>
      <c r="J58" s="348"/>
      <c r="K58" s="347">
        <v>0</v>
      </c>
      <c r="L58" s="348"/>
    </row>
    <row r="59" spans="2:12" ht="17.25" x14ac:dyDescent="0.3">
      <c r="B59" s="52" t="s">
        <v>91</v>
      </c>
      <c r="C59" s="156">
        <f>SUM(C56:C58)</f>
        <v>36000</v>
      </c>
      <c r="D59" s="267">
        <f>SUM(D56:E58)</f>
        <v>0</v>
      </c>
      <c r="E59" s="268"/>
      <c r="F59" s="255" t="s">
        <v>95</v>
      </c>
      <c r="G59" s="256"/>
      <c r="H59" s="257"/>
      <c r="I59" s="347">
        <v>1500</v>
      </c>
      <c r="J59" s="348"/>
      <c r="K59" s="347">
        <v>0</v>
      </c>
      <c r="L59" s="348"/>
    </row>
    <row r="60" spans="2:12" ht="17.25" x14ac:dyDescent="0.3">
      <c r="B60" s="40"/>
      <c r="C60" s="40"/>
      <c r="D60" s="41"/>
      <c r="E60" s="39"/>
      <c r="F60" s="255" t="s">
        <v>356</v>
      </c>
      <c r="G60" s="256"/>
      <c r="H60" s="257"/>
      <c r="I60" s="347">
        <v>800</v>
      </c>
      <c r="J60" s="348"/>
      <c r="K60" s="347">
        <v>0</v>
      </c>
      <c r="L60" s="348"/>
    </row>
    <row r="61" spans="2:12" ht="17.25" x14ac:dyDescent="0.3">
      <c r="B61" s="40"/>
      <c r="C61" s="40"/>
      <c r="D61" s="41"/>
      <c r="E61" s="39"/>
      <c r="F61" s="255" t="s">
        <v>357</v>
      </c>
      <c r="G61" s="256"/>
      <c r="H61" s="257"/>
      <c r="I61" s="347">
        <v>1000</v>
      </c>
      <c r="J61" s="348"/>
      <c r="K61" s="347">
        <v>0</v>
      </c>
      <c r="L61" s="348"/>
    </row>
    <row r="62" spans="2:12" ht="17.25" x14ac:dyDescent="0.3">
      <c r="B62" s="40"/>
      <c r="C62" s="40"/>
      <c r="D62" s="41"/>
      <c r="E62" s="39"/>
      <c r="F62" s="255" t="s">
        <v>131</v>
      </c>
      <c r="G62" s="256"/>
      <c r="H62" s="257"/>
      <c r="I62" s="347">
        <v>1000</v>
      </c>
      <c r="J62" s="348"/>
      <c r="K62" s="347">
        <v>0</v>
      </c>
      <c r="L62" s="348"/>
    </row>
    <row r="63" spans="2:12" ht="17.25" x14ac:dyDescent="0.3">
      <c r="B63" s="40"/>
      <c r="C63" s="40"/>
      <c r="D63" s="41"/>
      <c r="E63" s="39"/>
      <c r="F63" s="255" t="s">
        <v>130</v>
      </c>
      <c r="G63" s="256"/>
      <c r="H63" s="257"/>
      <c r="I63" s="347">
        <v>1500</v>
      </c>
      <c r="J63" s="348"/>
      <c r="K63" s="347">
        <v>0</v>
      </c>
      <c r="L63" s="348"/>
    </row>
    <row r="64" spans="2:12" ht="18" thickBot="1" x14ac:dyDescent="0.35">
      <c r="B64" s="40"/>
      <c r="C64" s="40"/>
      <c r="D64" s="41"/>
      <c r="E64" s="39"/>
      <c r="F64" s="277" t="s">
        <v>96</v>
      </c>
      <c r="G64" s="278"/>
      <c r="H64" s="279"/>
      <c r="I64" s="359">
        <v>2000</v>
      </c>
      <c r="J64" s="361"/>
      <c r="K64" s="359">
        <v>0</v>
      </c>
      <c r="L64" s="361"/>
    </row>
    <row r="65" spans="2:12" ht="18" thickBot="1" x14ac:dyDescent="0.35">
      <c r="B65" s="45"/>
      <c r="C65" s="45"/>
      <c r="D65" s="45"/>
      <c r="E65" s="43"/>
      <c r="F65" s="269" t="s">
        <v>97</v>
      </c>
      <c r="G65" s="270"/>
      <c r="H65" s="271"/>
      <c r="I65" s="272">
        <f>SUM(I56:J64)</f>
        <v>36860</v>
      </c>
      <c r="J65" s="273"/>
      <c r="K65" s="272">
        <f>SUM(K56:L64)</f>
        <v>0</v>
      </c>
      <c r="L65" s="273"/>
    </row>
    <row r="66" spans="2:12" ht="17.25" x14ac:dyDescent="0.3">
      <c r="B66" s="46" t="s">
        <v>98</v>
      </c>
      <c r="C66" s="274" t="s">
        <v>99</v>
      </c>
      <c r="D66" s="275"/>
      <c r="E66" s="48"/>
      <c r="F66" s="49" t="s">
        <v>100</v>
      </c>
      <c r="G66" s="50"/>
      <c r="H66" s="46"/>
      <c r="I66" s="274" t="s">
        <v>99</v>
      </c>
      <c r="J66" s="276"/>
      <c r="K66" s="44"/>
      <c r="L66" s="39"/>
    </row>
    <row r="67" spans="2:12" ht="17.25" x14ac:dyDescent="0.3">
      <c r="B67" s="33" t="s">
        <v>101</v>
      </c>
      <c r="C67" s="347">
        <v>10000</v>
      </c>
      <c r="D67" s="358"/>
      <c r="E67" s="39"/>
      <c r="F67" s="36" t="s">
        <v>105</v>
      </c>
      <c r="G67" s="9"/>
      <c r="H67" s="33"/>
      <c r="I67" s="347">
        <v>40000</v>
      </c>
      <c r="J67" s="348"/>
      <c r="K67" s="44"/>
      <c r="L67" s="39"/>
    </row>
    <row r="68" spans="2:12" ht="17.25" x14ac:dyDescent="0.3">
      <c r="B68" s="33" t="s">
        <v>132</v>
      </c>
      <c r="C68" s="347">
        <v>25000</v>
      </c>
      <c r="D68" s="358"/>
      <c r="E68" s="39"/>
      <c r="F68" s="36" t="s">
        <v>106</v>
      </c>
      <c r="G68" s="9"/>
      <c r="H68" s="33"/>
      <c r="I68" s="347">
        <v>0</v>
      </c>
      <c r="J68" s="348"/>
      <c r="K68" s="44"/>
      <c r="L68" s="39"/>
    </row>
    <row r="69" spans="2:12" ht="17.25" x14ac:dyDescent="0.3">
      <c r="B69" s="33" t="s">
        <v>102</v>
      </c>
      <c r="C69" s="347">
        <v>0</v>
      </c>
      <c r="D69" s="358"/>
      <c r="E69" s="39"/>
      <c r="F69" s="36" t="s">
        <v>107</v>
      </c>
      <c r="G69" s="9"/>
      <c r="H69" s="33"/>
      <c r="I69" s="347">
        <v>6000</v>
      </c>
      <c r="J69" s="348"/>
      <c r="K69" s="44"/>
      <c r="L69" s="39"/>
    </row>
    <row r="70" spans="2:12" ht="18" thickBot="1" x14ac:dyDescent="0.35">
      <c r="B70" s="35" t="s">
        <v>103</v>
      </c>
      <c r="C70" s="359">
        <v>5000</v>
      </c>
      <c r="D70" s="360"/>
      <c r="E70" s="39"/>
      <c r="F70" s="37" t="s">
        <v>108</v>
      </c>
      <c r="G70" s="16"/>
      <c r="H70" s="35"/>
      <c r="I70" s="359">
        <v>4000</v>
      </c>
      <c r="J70" s="361"/>
      <c r="K70" s="44"/>
      <c r="L70" s="39"/>
    </row>
    <row r="71" spans="2:12" ht="17.25" x14ac:dyDescent="0.3">
      <c r="B71" s="46" t="s">
        <v>104</v>
      </c>
      <c r="C71" s="282">
        <f>SUM(C67:D70)</f>
        <v>40000</v>
      </c>
      <c r="D71" s="283"/>
      <c r="E71" s="53"/>
      <c r="F71" s="49" t="s">
        <v>109</v>
      </c>
      <c r="G71" s="50"/>
      <c r="H71" s="46"/>
      <c r="I71" s="282">
        <f>SUM(I67:J70)</f>
        <v>50000</v>
      </c>
      <c r="J71" s="284"/>
      <c r="K71" s="51"/>
      <c r="L71" s="42"/>
    </row>
    <row r="72" spans="2:12" ht="9.6" customHeight="1" x14ac:dyDescent="0.3"/>
    <row r="73" spans="2:12" ht="20.25" x14ac:dyDescent="0.3">
      <c r="B73" s="88" t="s">
        <v>129</v>
      </c>
    </row>
    <row r="74" spans="2:12" ht="9.6" customHeight="1" x14ac:dyDescent="0.3"/>
    <row r="75" spans="2:12" x14ac:dyDescent="0.3">
      <c r="B75" s="285" t="s">
        <v>110</v>
      </c>
      <c r="C75" s="285"/>
      <c r="D75" s="285"/>
      <c r="E75" s="285"/>
    </row>
    <row r="76" spans="2:12" ht="17.25" x14ac:dyDescent="0.3">
      <c r="B76" s="81" t="s">
        <v>111</v>
      </c>
      <c r="C76" s="81" t="s">
        <v>112</v>
      </c>
      <c r="D76" s="286" t="s">
        <v>113</v>
      </c>
      <c r="E76" s="287"/>
      <c r="F76" s="82" t="s">
        <v>114</v>
      </c>
    </row>
    <row r="77" spans="2:12" x14ac:dyDescent="0.3">
      <c r="B77" s="133" t="s">
        <v>57</v>
      </c>
      <c r="C77" s="162" t="s">
        <v>408</v>
      </c>
      <c r="D77" s="356" t="s">
        <v>365</v>
      </c>
      <c r="E77" s="357"/>
      <c r="F77" s="83">
        <v>1000</v>
      </c>
    </row>
    <row r="78" spans="2:12" x14ac:dyDescent="0.3">
      <c r="B78" s="132"/>
      <c r="C78" s="163"/>
      <c r="D78" s="350"/>
      <c r="E78" s="351"/>
      <c r="F78" s="134">
        <v>0</v>
      </c>
    </row>
    <row r="79" spans="2:12" x14ac:dyDescent="0.3">
      <c r="B79" s="132"/>
      <c r="C79" s="163"/>
      <c r="D79" s="350"/>
      <c r="E79" s="351"/>
      <c r="F79" s="134">
        <v>0</v>
      </c>
    </row>
    <row r="80" spans="2:12" ht="9.6" customHeight="1" x14ac:dyDescent="0.3"/>
    <row r="81" spans="2:11" x14ac:dyDescent="0.3">
      <c r="B81" s="285" t="s">
        <v>115</v>
      </c>
      <c r="C81" s="285"/>
      <c r="D81" s="285"/>
      <c r="E81" s="285"/>
    </row>
    <row r="82" spans="2:11" ht="17.25" x14ac:dyDescent="0.3">
      <c r="B82" s="81" t="s">
        <v>116</v>
      </c>
      <c r="C82" s="286" t="s">
        <v>117</v>
      </c>
      <c r="D82" s="287"/>
      <c r="E82" s="81" t="s">
        <v>99</v>
      </c>
    </row>
    <row r="83" spans="2:11" x14ac:dyDescent="0.3">
      <c r="B83" s="84">
        <v>0</v>
      </c>
      <c r="C83" s="354"/>
      <c r="D83" s="355"/>
      <c r="E83" s="86">
        <v>0</v>
      </c>
    </row>
    <row r="84" spans="2:11" x14ac:dyDescent="0.3">
      <c r="B84" s="135"/>
      <c r="C84" s="225"/>
      <c r="D84" s="227"/>
      <c r="E84" s="134">
        <v>0</v>
      </c>
    </row>
    <row r="85" spans="2:11" x14ac:dyDescent="0.3">
      <c r="B85" s="135"/>
      <c r="C85" s="225"/>
      <c r="D85" s="227"/>
      <c r="E85" s="134">
        <v>0</v>
      </c>
    </row>
    <row r="86" spans="2:11" x14ac:dyDescent="0.3">
      <c r="B86" s="135"/>
      <c r="C86" s="225"/>
      <c r="D86" s="227"/>
      <c r="E86" s="134">
        <v>0</v>
      </c>
    </row>
    <row r="87" spans="2:11" ht="9.6" customHeight="1" x14ac:dyDescent="0.3"/>
    <row r="88" spans="2:11" x14ac:dyDescent="0.3">
      <c r="B88" s="285" t="s">
        <v>118</v>
      </c>
      <c r="C88" s="285"/>
      <c r="D88" s="285"/>
      <c r="E88" s="285"/>
    </row>
    <row r="89" spans="2:11" ht="17.25" x14ac:dyDescent="0.3">
      <c r="B89" s="81" t="s">
        <v>119</v>
      </c>
      <c r="C89" s="81" t="s">
        <v>120</v>
      </c>
      <c r="D89" s="286" t="s">
        <v>121</v>
      </c>
      <c r="E89" s="287"/>
      <c r="F89" s="81" t="s">
        <v>114</v>
      </c>
      <c r="G89" s="286" t="s">
        <v>122</v>
      </c>
      <c r="H89" s="287"/>
      <c r="I89" s="81" t="s">
        <v>123</v>
      </c>
      <c r="J89" s="286" t="s">
        <v>124</v>
      </c>
      <c r="K89" s="287"/>
    </row>
    <row r="90" spans="2:11" x14ac:dyDescent="0.3">
      <c r="B90" s="162" t="s">
        <v>424</v>
      </c>
      <c r="C90" s="172" t="s">
        <v>425</v>
      </c>
      <c r="D90" s="352">
        <v>0</v>
      </c>
      <c r="E90" s="353"/>
      <c r="F90" s="86">
        <v>0</v>
      </c>
      <c r="G90" s="295"/>
      <c r="H90" s="296"/>
      <c r="I90" s="86">
        <v>0</v>
      </c>
      <c r="J90" s="293">
        <v>800</v>
      </c>
      <c r="K90" s="294"/>
    </row>
    <row r="91" spans="2:11" x14ac:dyDescent="0.3">
      <c r="B91" s="163"/>
      <c r="C91" s="163"/>
      <c r="D91" s="299">
        <v>0</v>
      </c>
      <c r="E91" s="300"/>
      <c r="F91" s="134">
        <v>0</v>
      </c>
      <c r="G91" s="350"/>
      <c r="H91" s="351"/>
      <c r="I91" s="134">
        <v>0</v>
      </c>
      <c r="J91" s="299">
        <v>0</v>
      </c>
      <c r="K91" s="300"/>
    </row>
    <row r="92" spans="2:11" x14ac:dyDescent="0.3">
      <c r="B92" s="163"/>
      <c r="C92" s="163"/>
      <c r="D92" s="299">
        <v>0</v>
      </c>
      <c r="E92" s="300"/>
      <c r="F92" s="134">
        <v>0</v>
      </c>
      <c r="G92" s="350"/>
      <c r="H92" s="351"/>
      <c r="I92" s="134">
        <v>0</v>
      </c>
      <c r="J92" s="299">
        <v>0</v>
      </c>
      <c r="K92" s="300"/>
    </row>
    <row r="93" spans="2:11" x14ac:dyDescent="0.3">
      <c r="B93" s="163"/>
      <c r="C93" s="163"/>
      <c r="D93" s="299">
        <v>0</v>
      </c>
      <c r="E93" s="300"/>
      <c r="F93" s="134">
        <v>0</v>
      </c>
      <c r="G93" s="350"/>
      <c r="H93" s="351"/>
      <c r="I93" s="134">
        <v>0</v>
      </c>
      <c r="J93" s="299">
        <v>0</v>
      </c>
      <c r="K93" s="300"/>
    </row>
    <row r="94" spans="2:11" ht="9.6" customHeight="1" x14ac:dyDescent="0.3"/>
    <row r="95" spans="2:11" x14ac:dyDescent="0.3">
      <c r="B95" s="285" t="s">
        <v>125</v>
      </c>
      <c r="C95" s="285"/>
      <c r="D95" s="285"/>
      <c r="E95" s="285"/>
    </row>
    <row r="96" spans="2:11" ht="17.25" x14ac:dyDescent="0.3">
      <c r="B96" s="81" t="s">
        <v>119</v>
      </c>
      <c r="C96" s="286" t="s">
        <v>126</v>
      </c>
      <c r="D96" s="287"/>
      <c r="E96" s="81" t="s">
        <v>127</v>
      </c>
      <c r="F96" s="81" t="s">
        <v>128</v>
      </c>
      <c r="G96" s="286" t="s">
        <v>114</v>
      </c>
      <c r="H96" s="287"/>
      <c r="I96" s="81" t="s">
        <v>123</v>
      </c>
    </row>
    <row r="97" spans="2:12" x14ac:dyDescent="0.3">
      <c r="B97" s="60"/>
      <c r="C97" s="306"/>
      <c r="D97" s="307"/>
      <c r="E97" s="87"/>
      <c r="F97" s="87"/>
      <c r="G97" s="293">
        <v>0</v>
      </c>
      <c r="H97" s="294"/>
      <c r="I97" s="85">
        <v>0</v>
      </c>
    </row>
    <row r="98" spans="2:12" x14ac:dyDescent="0.3">
      <c r="B98" s="54"/>
      <c r="C98" s="308"/>
      <c r="D98" s="309"/>
      <c r="E98" s="136"/>
      <c r="F98" s="157"/>
      <c r="G98" s="299">
        <v>0</v>
      </c>
      <c r="H98" s="300"/>
      <c r="I98" s="134">
        <v>0</v>
      </c>
    </row>
    <row r="99" spans="2:12" x14ac:dyDescent="0.3">
      <c r="B99" s="54"/>
      <c r="C99" s="308"/>
      <c r="D99" s="309"/>
      <c r="E99" s="136"/>
      <c r="F99" s="157"/>
      <c r="G99" s="299">
        <v>0</v>
      </c>
      <c r="H99" s="300"/>
      <c r="I99" s="134">
        <v>0</v>
      </c>
    </row>
    <row r="100" spans="2:12" ht="9.6" customHeight="1" x14ac:dyDescent="0.3"/>
    <row r="101" spans="2:12" x14ac:dyDescent="0.3">
      <c r="B101" s="111" t="s">
        <v>133</v>
      </c>
      <c r="C101" s="89"/>
      <c r="D101" s="89"/>
      <c r="E101" s="89"/>
    </row>
    <row r="102" spans="2:12" ht="17.25" x14ac:dyDescent="0.3">
      <c r="B102" s="30" t="s">
        <v>87</v>
      </c>
      <c r="C102" s="30" t="s">
        <v>85</v>
      </c>
      <c r="D102" s="301" t="s">
        <v>86</v>
      </c>
      <c r="E102" s="302"/>
      <c r="F102" s="303" t="s">
        <v>87</v>
      </c>
      <c r="G102" s="303"/>
      <c r="H102" s="303"/>
      <c r="I102" s="303" t="s">
        <v>85</v>
      </c>
      <c r="J102" s="303"/>
      <c r="K102" s="303" t="s">
        <v>86</v>
      </c>
      <c r="L102" s="303"/>
    </row>
    <row r="103" spans="2:12" x14ac:dyDescent="0.3">
      <c r="B103" s="90" t="s">
        <v>134</v>
      </c>
      <c r="C103" s="110">
        <f>SUM(C104:C111)</f>
        <v>300</v>
      </c>
      <c r="D103" s="304">
        <f>D104+D105+D106+D107+D108+D109+D110+D111</f>
        <v>0</v>
      </c>
      <c r="E103" s="304"/>
      <c r="F103" s="305" t="s">
        <v>135</v>
      </c>
      <c r="G103" s="305"/>
      <c r="H103" s="305"/>
      <c r="I103" s="304">
        <f>SUM(I104:I107)</f>
        <v>300</v>
      </c>
      <c r="J103" s="304"/>
      <c r="K103" s="304">
        <f>SUM(K104:K107)</f>
        <v>0</v>
      </c>
      <c r="L103" s="304"/>
    </row>
    <row r="104" spans="2:12" x14ac:dyDescent="0.3">
      <c r="B104" s="91" t="s">
        <v>95</v>
      </c>
      <c r="C104" s="154">
        <v>0</v>
      </c>
      <c r="D104" s="310">
        <v>0</v>
      </c>
      <c r="E104" s="310"/>
      <c r="F104" s="311" t="s">
        <v>136</v>
      </c>
      <c r="G104" s="311"/>
      <c r="H104" s="311"/>
      <c r="I104" s="349">
        <v>100</v>
      </c>
      <c r="J104" s="349"/>
      <c r="K104" s="349">
        <v>0</v>
      </c>
      <c r="L104" s="349"/>
    </row>
    <row r="105" spans="2:12" x14ac:dyDescent="0.3">
      <c r="B105" s="91" t="s">
        <v>137</v>
      </c>
      <c r="C105" s="154">
        <v>0</v>
      </c>
      <c r="D105" s="310">
        <v>0</v>
      </c>
      <c r="E105" s="310"/>
      <c r="F105" s="311" t="s">
        <v>95</v>
      </c>
      <c r="G105" s="311"/>
      <c r="H105" s="311"/>
      <c r="I105" s="349">
        <v>50</v>
      </c>
      <c r="J105" s="349"/>
      <c r="K105" s="349">
        <v>0</v>
      </c>
      <c r="L105" s="349"/>
    </row>
    <row r="106" spans="2:12" x14ac:dyDescent="0.3">
      <c r="B106" s="91" t="s">
        <v>138</v>
      </c>
      <c r="C106" s="154">
        <v>50</v>
      </c>
      <c r="D106" s="310">
        <v>0</v>
      </c>
      <c r="E106" s="310"/>
      <c r="F106" s="311" t="s">
        <v>139</v>
      </c>
      <c r="G106" s="311"/>
      <c r="H106" s="311"/>
      <c r="I106" s="349">
        <v>50</v>
      </c>
      <c r="J106" s="349"/>
      <c r="K106" s="349">
        <v>0</v>
      </c>
      <c r="L106" s="349"/>
    </row>
    <row r="107" spans="2:12" x14ac:dyDescent="0.3">
      <c r="B107" s="91" t="s">
        <v>140</v>
      </c>
      <c r="C107" s="154">
        <v>50</v>
      </c>
      <c r="D107" s="310">
        <v>0</v>
      </c>
      <c r="E107" s="310"/>
      <c r="F107" s="311" t="s">
        <v>141</v>
      </c>
      <c r="G107" s="311"/>
      <c r="H107" s="311"/>
      <c r="I107" s="349">
        <v>100</v>
      </c>
      <c r="J107" s="349"/>
      <c r="K107" s="349">
        <v>0</v>
      </c>
      <c r="L107" s="349"/>
    </row>
    <row r="108" spans="2:12" x14ac:dyDescent="0.3">
      <c r="B108" s="91" t="s">
        <v>142</v>
      </c>
      <c r="C108" s="154">
        <v>25</v>
      </c>
      <c r="D108" s="310">
        <v>0</v>
      </c>
      <c r="E108" s="310"/>
      <c r="F108" s="312"/>
      <c r="G108" s="312"/>
      <c r="H108" s="312"/>
      <c r="I108" s="313"/>
      <c r="J108" s="313"/>
      <c r="K108" s="314"/>
      <c r="L108" s="314"/>
    </row>
    <row r="109" spans="2:12" x14ac:dyDescent="0.3">
      <c r="B109" s="91" t="s">
        <v>143</v>
      </c>
      <c r="C109" s="154">
        <v>25</v>
      </c>
      <c r="D109" s="310">
        <v>0</v>
      </c>
      <c r="E109" s="310"/>
      <c r="F109" s="305" t="s">
        <v>144</v>
      </c>
      <c r="G109" s="305"/>
      <c r="H109" s="305"/>
      <c r="I109" s="304">
        <f>SUM(I110:I114)</f>
        <v>0</v>
      </c>
      <c r="J109" s="304"/>
      <c r="K109" s="304">
        <f>SUM(K110:K114)</f>
        <v>2000</v>
      </c>
      <c r="L109" s="304"/>
    </row>
    <row r="110" spans="2:12" x14ac:dyDescent="0.3">
      <c r="B110" s="91" t="s">
        <v>145</v>
      </c>
      <c r="C110" s="154">
        <v>150</v>
      </c>
      <c r="D110" s="310">
        <v>0</v>
      </c>
      <c r="E110" s="310"/>
      <c r="F110" s="311" t="s">
        <v>146</v>
      </c>
      <c r="G110" s="311"/>
      <c r="H110" s="311"/>
      <c r="I110" s="349">
        <v>0</v>
      </c>
      <c r="J110" s="349"/>
      <c r="K110" s="349">
        <v>1000</v>
      </c>
      <c r="L110" s="349"/>
    </row>
    <row r="111" spans="2:12" x14ac:dyDescent="0.3">
      <c r="B111" s="91" t="s">
        <v>147</v>
      </c>
      <c r="C111" s="154">
        <v>0</v>
      </c>
      <c r="D111" s="310">
        <v>0</v>
      </c>
      <c r="E111" s="310"/>
      <c r="F111" s="311" t="s">
        <v>148</v>
      </c>
      <c r="G111" s="311"/>
      <c r="H111" s="311"/>
      <c r="I111" s="349">
        <v>0</v>
      </c>
      <c r="J111" s="349"/>
      <c r="K111" s="349">
        <v>0</v>
      </c>
      <c r="L111" s="349"/>
    </row>
    <row r="112" spans="2:12" x14ac:dyDescent="0.3">
      <c r="B112" s="93"/>
      <c r="C112" s="92"/>
      <c r="D112" s="315"/>
      <c r="E112" s="315"/>
      <c r="F112" s="311" t="s">
        <v>149</v>
      </c>
      <c r="G112" s="311"/>
      <c r="H112" s="311"/>
      <c r="I112" s="349">
        <v>0</v>
      </c>
      <c r="J112" s="349"/>
      <c r="K112" s="349">
        <v>200</v>
      </c>
      <c r="L112" s="349"/>
    </row>
    <row r="113" spans="2:12" x14ac:dyDescent="0.3">
      <c r="B113" s="90" t="s">
        <v>150</v>
      </c>
      <c r="C113" s="110">
        <f>SUM(C114:C118)</f>
        <v>0</v>
      </c>
      <c r="D113" s="316">
        <f>D114+D115+D116+D117+D118</f>
        <v>0</v>
      </c>
      <c r="E113" s="316">
        <f>SUM(E114:E118)</f>
        <v>0</v>
      </c>
      <c r="F113" s="311" t="s">
        <v>151</v>
      </c>
      <c r="G113" s="311"/>
      <c r="H113" s="311"/>
      <c r="I113" s="349">
        <v>0</v>
      </c>
      <c r="J113" s="349"/>
      <c r="K113" s="349">
        <v>400</v>
      </c>
      <c r="L113" s="349"/>
    </row>
    <row r="114" spans="2:12" x14ac:dyDescent="0.3">
      <c r="B114" s="91" t="s">
        <v>152</v>
      </c>
      <c r="C114" s="154">
        <v>0</v>
      </c>
      <c r="D114" s="310">
        <v>0</v>
      </c>
      <c r="E114" s="310">
        <v>0</v>
      </c>
      <c r="F114" s="311" t="s">
        <v>153</v>
      </c>
      <c r="G114" s="311"/>
      <c r="H114" s="311"/>
      <c r="I114" s="349">
        <v>0</v>
      </c>
      <c r="J114" s="349"/>
      <c r="K114" s="349">
        <v>400</v>
      </c>
      <c r="L114" s="349"/>
    </row>
    <row r="115" spans="2:12" x14ac:dyDescent="0.3">
      <c r="B115" s="91" t="s">
        <v>154</v>
      </c>
      <c r="C115" s="154">
        <v>0</v>
      </c>
      <c r="D115" s="310">
        <v>0</v>
      </c>
      <c r="E115" s="310">
        <v>0</v>
      </c>
      <c r="F115" s="312"/>
      <c r="G115" s="312"/>
      <c r="H115" s="312"/>
      <c r="I115" s="313"/>
      <c r="J115" s="313"/>
      <c r="K115" s="314"/>
      <c r="L115" s="314"/>
    </row>
    <row r="116" spans="2:12" x14ac:dyDescent="0.3">
      <c r="B116" s="91" t="s">
        <v>135</v>
      </c>
      <c r="C116" s="154">
        <v>0</v>
      </c>
      <c r="D116" s="310">
        <v>0</v>
      </c>
      <c r="E116" s="310">
        <v>0</v>
      </c>
      <c r="F116" s="305" t="s">
        <v>95</v>
      </c>
      <c r="G116" s="305"/>
      <c r="H116" s="305"/>
      <c r="I116" s="304">
        <f>SUM(I117:I119)</f>
        <v>0</v>
      </c>
      <c r="J116" s="304"/>
      <c r="K116" s="304">
        <f>SUM(K117:K119)</f>
        <v>1000</v>
      </c>
      <c r="L116" s="304"/>
    </row>
    <row r="117" spans="2:12" x14ac:dyDescent="0.3">
      <c r="B117" s="91" t="s">
        <v>155</v>
      </c>
      <c r="C117" s="154">
        <v>0</v>
      </c>
      <c r="D117" s="310">
        <v>0</v>
      </c>
      <c r="E117" s="310">
        <v>0</v>
      </c>
      <c r="F117" s="311" t="s">
        <v>156</v>
      </c>
      <c r="G117" s="311"/>
      <c r="H117" s="311"/>
      <c r="I117" s="349">
        <v>0</v>
      </c>
      <c r="J117" s="349"/>
      <c r="K117" s="349">
        <v>0</v>
      </c>
      <c r="L117" s="349"/>
    </row>
    <row r="118" spans="2:12" x14ac:dyDescent="0.3">
      <c r="B118" s="91" t="s">
        <v>153</v>
      </c>
      <c r="C118" s="154">
        <v>0</v>
      </c>
      <c r="D118" s="310">
        <v>0</v>
      </c>
      <c r="E118" s="310">
        <v>0</v>
      </c>
      <c r="F118" s="311" t="s">
        <v>157</v>
      </c>
      <c r="G118" s="311"/>
      <c r="H118" s="311"/>
      <c r="I118" s="349">
        <v>0</v>
      </c>
      <c r="J118" s="349"/>
      <c r="K118" s="349">
        <v>0</v>
      </c>
      <c r="L118" s="349"/>
    </row>
    <row r="119" spans="2:12" x14ac:dyDescent="0.3">
      <c r="B119" s="93"/>
      <c r="C119" s="92"/>
      <c r="D119" s="315"/>
      <c r="E119" s="315"/>
      <c r="F119" s="311" t="s">
        <v>153</v>
      </c>
      <c r="G119" s="311"/>
      <c r="H119" s="311"/>
      <c r="I119" s="349">
        <v>0</v>
      </c>
      <c r="J119" s="349"/>
      <c r="K119" s="349">
        <v>1000</v>
      </c>
      <c r="L119" s="349"/>
    </row>
    <row r="120" spans="2:12" x14ac:dyDescent="0.3">
      <c r="B120" s="90" t="s">
        <v>158</v>
      </c>
      <c r="C120" s="110">
        <f>SUM(C121:C124)</f>
        <v>0</v>
      </c>
      <c r="D120" s="317">
        <f>D121+D122+D123+D124</f>
        <v>2000</v>
      </c>
      <c r="E120" s="318">
        <f>SUM(E121:E124)</f>
        <v>1000</v>
      </c>
      <c r="F120" s="312"/>
      <c r="G120" s="312"/>
      <c r="H120" s="312"/>
      <c r="I120" s="313"/>
      <c r="J120" s="313"/>
      <c r="K120" s="314"/>
      <c r="L120" s="314"/>
    </row>
    <row r="121" spans="2:12" x14ac:dyDescent="0.3">
      <c r="B121" s="91" t="s">
        <v>159</v>
      </c>
      <c r="C121" s="154">
        <v>0</v>
      </c>
      <c r="D121" s="310">
        <v>1400</v>
      </c>
      <c r="E121" s="310">
        <v>1000</v>
      </c>
      <c r="F121" s="305" t="s">
        <v>160</v>
      </c>
      <c r="G121" s="305"/>
      <c r="H121" s="305"/>
      <c r="I121" s="304">
        <f>SUM(I122:I131)</f>
        <v>0</v>
      </c>
      <c r="J121" s="304"/>
      <c r="K121" s="304">
        <f>SUM(K122:K131)</f>
        <v>2500</v>
      </c>
      <c r="L121" s="304"/>
    </row>
    <row r="122" spans="2:12" x14ac:dyDescent="0.3">
      <c r="B122" s="91" t="s">
        <v>161</v>
      </c>
      <c r="C122" s="154">
        <v>0</v>
      </c>
      <c r="D122" s="310">
        <v>0</v>
      </c>
      <c r="E122" s="310">
        <v>0</v>
      </c>
      <c r="F122" s="311" t="s">
        <v>162</v>
      </c>
      <c r="G122" s="311"/>
      <c r="H122" s="311"/>
      <c r="I122" s="349">
        <v>0</v>
      </c>
      <c r="J122" s="349"/>
      <c r="K122" s="349">
        <v>0</v>
      </c>
      <c r="L122" s="349"/>
    </row>
    <row r="123" spans="2:12" x14ac:dyDescent="0.3">
      <c r="B123" s="91" t="s">
        <v>163</v>
      </c>
      <c r="C123" s="154">
        <v>0</v>
      </c>
      <c r="D123" s="310">
        <v>600</v>
      </c>
      <c r="E123" s="310">
        <v>0</v>
      </c>
      <c r="F123" s="311" t="s">
        <v>164</v>
      </c>
      <c r="G123" s="311"/>
      <c r="H123" s="311"/>
      <c r="I123" s="349">
        <v>0</v>
      </c>
      <c r="J123" s="349"/>
      <c r="K123" s="349">
        <v>0</v>
      </c>
      <c r="L123" s="349"/>
    </row>
    <row r="124" spans="2:12" x14ac:dyDescent="0.3">
      <c r="B124" s="91" t="s">
        <v>153</v>
      </c>
      <c r="C124" s="154">
        <v>0</v>
      </c>
      <c r="D124" s="310">
        <v>0</v>
      </c>
      <c r="E124" s="310">
        <v>0</v>
      </c>
      <c r="F124" s="311" t="s">
        <v>165</v>
      </c>
      <c r="G124" s="311"/>
      <c r="H124" s="311"/>
      <c r="I124" s="349">
        <v>0</v>
      </c>
      <c r="J124" s="349"/>
      <c r="K124" s="349">
        <v>0</v>
      </c>
      <c r="L124" s="349"/>
    </row>
    <row r="125" spans="2:12" x14ac:dyDescent="0.3">
      <c r="B125" s="93"/>
      <c r="C125" s="92"/>
      <c r="D125" s="315"/>
      <c r="E125" s="315"/>
      <c r="F125" s="311" t="s">
        <v>166</v>
      </c>
      <c r="G125" s="311"/>
      <c r="H125" s="311"/>
      <c r="I125" s="349">
        <v>0</v>
      </c>
      <c r="J125" s="349"/>
      <c r="K125" s="349">
        <v>0</v>
      </c>
      <c r="L125" s="349"/>
    </row>
    <row r="126" spans="2:12" x14ac:dyDescent="0.3">
      <c r="B126" s="90" t="s">
        <v>167</v>
      </c>
      <c r="C126" s="155">
        <v>400</v>
      </c>
      <c r="D126" s="319">
        <v>0</v>
      </c>
      <c r="E126" s="319">
        <v>0</v>
      </c>
      <c r="F126" s="311" t="s">
        <v>168</v>
      </c>
      <c r="G126" s="311"/>
      <c r="H126" s="311"/>
      <c r="I126" s="349">
        <v>0</v>
      </c>
      <c r="J126" s="349"/>
      <c r="K126" s="349">
        <v>0</v>
      </c>
      <c r="L126" s="349"/>
    </row>
    <row r="127" spans="2:12" x14ac:dyDescent="0.3">
      <c r="B127" s="93"/>
      <c r="C127" s="92"/>
      <c r="D127" s="315"/>
      <c r="E127" s="315"/>
      <c r="F127" s="311" t="s">
        <v>169</v>
      </c>
      <c r="G127" s="311"/>
      <c r="H127" s="311"/>
      <c r="I127" s="349">
        <v>0</v>
      </c>
      <c r="J127" s="349"/>
      <c r="K127" s="349">
        <v>0</v>
      </c>
      <c r="L127" s="349"/>
    </row>
    <row r="128" spans="2:12" x14ac:dyDescent="0.3">
      <c r="B128" s="90" t="s">
        <v>170</v>
      </c>
      <c r="C128" s="155">
        <v>0</v>
      </c>
      <c r="D128" s="319">
        <v>500</v>
      </c>
      <c r="E128" s="319">
        <v>1000</v>
      </c>
      <c r="F128" s="311" t="s">
        <v>171</v>
      </c>
      <c r="G128" s="311"/>
      <c r="H128" s="311"/>
      <c r="I128" s="349">
        <v>0</v>
      </c>
      <c r="J128" s="349"/>
      <c r="K128" s="349">
        <v>500</v>
      </c>
      <c r="L128" s="349"/>
    </row>
    <row r="129" spans="2:12" x14ac:dyDescent="0.3">
      <c r="B129" s="93"/>
      <c r="C129" s="92"/>
      <c r="D129" s="315"/>
      <c r="E129" s="315"/>
      <c r="F129" s="311" t="s">
        <v>172</v>
      </c>
      <c r="G129" s="311"/>
      <c r="H129" s="311"/>
      <c r="I129" s="349">
        <v>0</v>
      </c>
      <c r="J129" s="349"/>
      <c r="K129" s="349">
        <v>1000</v>
      </c>
      <c r="L129" s="349"/>
    </row>
    <row r="130" spans="2:12" x14ac:dyDescent="0.3">
      <c r="B130" s="90" t="s">
        <v>173</v>
      </c>
      <c r="C130" s="155">
        <v>0</v>
      </c>
      <c r="D130" s="319">
        <v>0</v>
      </c>
      <c r="E130" s="319">
        <v>0</v>
      </c>
      <c r="F130" s="311" t="s">
        <v>174</v>
      </c>
      <c r="G130" s="311"/>
      <c r="H130" s="311"/>
      <c r="I130" s="349">
        <v>0</v>
      </c>
      <c r="J130" s="349"/>
      <c r="K130" s="349">
        <v>0</v>
      </c>
      <c r="L130" s="349"/>
    </row>
    <row r="131" spans="2:12" x14ac:dyDescent="0.3">
      <c r="B131" s="93"/>
      <c r="C131" s="92"/>
      <c r="D131" s="315"/>
      <c r="E131" s="315"/>
      <c r="F131" s="311" t="s">
        <v>153</v>
      </c>
      <c r="G131" s="311"/>
      <c r="H131" s="311"/>
      <c r="I131" s="349">
        <v>0</v>
      </c>
      <c r="J131" s="349"/>
      <c r="K131" s="349">
        <v>1000</v>
      </c>
      <c r="L131" s="349"/>
    </row>
    <row r="132" spans="2:12" x14ac:dyDescent="0.3">
      <c r="B132" s="90" t="s">
        <v>175</v>
      </c>
      <c r="C132" s="155">
        <v>0</v>
      </c>
      <c r="D132" s="319">
        <v>0</v>
      </c>
      <c r="E132" s="319">
        <v>0</v>
      </c>
      <c r="F132" s="312"/>
      <c r="G132" s="312"/>
      <c r="H132" s="312"/>
      <c r="I132" s="313"/>
      <c r="J132" s="313"/>
      <c r="K132" s="314"/>
      <c r="L132" s="314"/>
    </row>
    <row r="133" spans="2:12" ht="18" thickBot="1" x14ac:dyDescent="0.35">
      <c r="B133" s="93"/>
      <c r="C133" s="92"/>
      <c r="D133" s="315"/>
      <c r="E133" s="315"/>
      <c r="F133" s="344" t="s">
        <v>176</v>
      </c>
      <c r="G133" s="344"/>
      <c r="H133" s="344"/>
      <c r="I133" s="345">
        <f>C103+C113+C120+C126+C128+C130+C132+I103+I109+I116+I121</f>
        <v>1000</v>
      </c>
      <c r="J133" s="345"/>
      <c r="K133" s="346">
        <f>D103+D113+D120+D126+D128+D130+D132+K103+K109+K116+K121</f>
        <v>8000</v>
      </c>
      <c r="L133" s="346"/>
    </row>
    <row r="134" spans="2:12" ht="18" thickBot="1" x14ac:dyDescent="0.35">
      <c r="H134" s="324" t="s">
        <v>177</v>
      </c>
      <c r="I134" s="324"/>
      <c r="J134" s="324"/>
      <c r="K134" s="325">
        <f>(I133*12)+K133</f>
        <v>20000</v>
      </c>
      <c r="L134" s="326"/>
    </row>
    <row r="135" spans="2:12" ht="9.6" customHeight="1" x14ac:dyDescent="0.3"/>
    <row r="136" spans="2:12" ht="20.25" x14ac:dyDescent="0.3">
      <c r="B136" s="18" t="s">
        <v>178</v>
      </c>
      <c r="E136" s="3" t="s">
        <v>1</v>
      </c>
      <c r="F136" s="94">
        <v>1</v>
      </c>
    </row>
    <row r="137" spans="2:12" ht="9.6" customHeight="1" x14ac:dyDescent="0.3">
      <c r="B137" s="5"/>
      <c r="C137" s="5"/>
      <c r="D137" s="5"/>
      <c r="E137" s="5"/>
      <c r="F137" s="5"/>
    </row>
    <row r="138" spans="2:12" x14ac:dyDescent="0.3">
      <c r="B138" s="95" t="s">
        <v>179</v>
      </c>
      <c r="C138" s="96" t="s">
        <v>180</v>
      </c>
      <c r="D138" s="97"/>
      <c r="E138" s="95" t="s">
        <v>100</v>
      </c>
      <c r="F138" s="97" t="s">
        <v>180</v>
      </c>
    </row>
    <row r="139" spans="2:12" ht="17.25" x14ac:dyDescent="0.3">
      <c r="B139" s="112" t="s">
        <v>210</v>
      </c>
      <c r="C139" s="138">
        <f>F77</f>
        <v>1000</v>
      </c>
      <c r="D139" s="7"/>
      <c r="E139" s="112" t="s">
        <v>206</v>
      </c>
      <c r="F139" s="141">
        <f>G97+G98+G99</f>
        <v>0</v>
      </c>
    </row>
    <row r="140" spans="2:12" ht="17.25" x14ac:dyDescent="0.3">
      <c r="B140" s="112" t="s">
        <v>211</v>
      </c>
      <c r="C140" s="138">
        <f>E83+E84+E85+E86</f>
        <v>0</v>
      </c>
      <c r="D140" s="7"/>
      <c r="E140" s="161" t="s">
        <v>367</v>
      </c>
      <c r="F140" s="142">
        <f>F90+F91+F92+F93</f>
        <v>0</v>
      </c>
    </row>
    <row r="141" spans="2:12" ht="17.25" x14ac:dyDescent="0.3">
      <c r="B141" s="112" t="s">
        <v>212</v>
      </c>
      <c r="C141" s="138">
        <f>D90+D91+D92+D93</f>
        <v>0</v>
      </c>
      <c r="D141" s="7"/>
      <c r="E141" s="112" t="s">
        <v>181</v>
      </c>
      <c r="F141" s="159">
        <f>I70</f>
        <v>4000</v>
      </c>
    </row>
    <row r="142" spans="2:12" ht="17.25" x14ac:dyDescent="0.3">
      <c r="B142" s="113" t="s">
        <v>182</v>
      </c>
      <c r="C142" s="137">
        <v>5000</v>
      </c>
      <c r="D142" s="9"/>
      <c r="E142" s="98" t="s">
        <v>183</v>
      </c>
      <c r="F142" s="143">
        <f>SUM(F139:F141)</f>
        <v>4000</v>
      </c>
    </row>
    <row r="143" spans="2:12" ht="17.25" x14ac:dyDescent="0.3">
      <c r="B143" s="114" t="s">
        <v>184</v>
      </c>
      <c r="C143" s="139">
        <v>3000</v>
      </c>
      <c r="D143" s="119"/>
      <c r="E143" s="117"/>
      <c r="F143" s="118"/>
    </row>
    <row r="144" spans="2:12" ht="17.25" x14ac:dyDescent="0.3">
      <c r="B144" s="114" t="s">
        <v>185</v>
      </c>
      <c r="C144" s="139">
        <v>0</v>
      </c>
      <c r="D144" s="99"/>
      <c r="E144" s="116" t="s">
        <v>205</v>
      </c>
      <c r="F144" s="144">
        <f>C145-F142</f>
        <v>5000</v>
      </c>
    </row>
    <row r="145" spans="2:8" ht="18" thickBot="1" x14ac:dyDescent="0.35">
      <c r="B145" s="100" t="s">
        <v>186</v>
      </c>
      <c r="C145" s="140">
        <f>SUM(C139:C144)</f>
        <v>9000</v>
      </c>
      <c r="D145" s="16"/>
      <c r="E145" s="120" t="s">
        <v>366</v>
      </c>
      <c r="F145" s="160">
        <f>IFERROR(F142/F144,0)</f>
        <v>0.8</v>
      </c>
    </row>
    <row r="146" spans="2:8" x14ac:dyDescent="0.3">
      <c r="B146" s="107" t="s">
        <v>187</v>
      </c>
      <c r="C146" s="102"/>
      <c r="D146" s="107"/>
      <c r="E146" s="107" t="s">
        <v>188</v>
      </c>
      <c r="F146" s="107"/>
    </row>
    <row r="147" spans="2:8" ht="17.25" x14ac:dyDescent="0.3">
      <c r="B147" s="115" t="s">
        <v>189</v>
      </c>
      <c r="C147" s="145">
        <v>36000</v>
      </c>
      <c r="D147" s="9"/>
      <c r="E147" s="115" t="s">
        <v>208</v>
      </c>
      <c r="F147" s="151">
        <f>(I97+I98+I99)*12</f>
        <v>0</v>
      </c>
      <c r="H147" s="121" t="s">
        <v>207</v>
      </c>
    </row>
    <row r="148" spans="2:8" ht="17.25" x14ac:dyDescent="0.3">
      <c r="B148" s="115" t="s">
        <v>190</v>
      </c>
      <c r="C148" s="146">
        <v>0</v>
      </c>
      <c r="D148" s="9"/>
      <c r="E148" s="115" t="s">
        <v>191</v>
      </c>
      <c r="F148" s="149">
        <v>0</v>
      </c>
    </row>
    <row r="149" spans="2:8" ht="17.25" x14ac:dyDescent="0.3">
      <c r="B149" s="115" t="s">
        <v>192</v>
      </c>
      <c r="C149" s="145">
        <v>0</v>
      </c>
      <c r="D149" s="9"/>
      <c r="E149" s="115" t="s">
        <v>193</v>
      </c>
      <c r="F149" s="150">
        <f>(I90+J90+I91+J91+I92+J92+I93+J93)*12</f>
        <v>9600</v>
      </c>
    </row>
    <row r="150" spans="2:8" ht="17.25" x14ac:dyDescent="0.3">
      <c r="B150" s="115" t="s">
        <v>194</v>
      </c>
      <c r="C150" s="145">
        <v>0</v>
      </c>
      <c r="D150" s="9"/>
      <c r="E150" s="115" t="s">
        <v>195</v>
      </c>
      <c r="F150" s="148">
        <v>0</v>
      </c>
    </row>
    <row r="151" spans="2:8" ht="17.25" x14ac:dyDescent="0.3">
      <c r="B151" s="115" t="s">
        <v>196</v>
      </c>
      <c r="C151" s="145">
        <v>0</v>
      </c>
      <c r="D151" s="9"/>
      <c r="E151" s="115" t="s">
        <v>197</v>
      </c>
      <c r="F151" s="149">
        <v>0</v>
      </c>
    </row>
    <row r="152" spans="2:8" ht="17.25" x14ac:dyDescent="0.3">
      <c r="B152" s="115" t="s">
        <v>198</v>
      </c>
      <c r="C152" s="171">
        <v>8000</v>
      </c>
      <c r="D152" s="9"/>
      <c r="E152" s="115" t="s">
        <v>209</v>
      </c>
      <c r="F152" s="151">
        <f>K134</f>
        <v>20000</v>
      </c>
    </row>
    <row r="153" spans="2:8" ht="18" thickBot="1" x14ac:dyDescent="0.35">
      <c r="B153" s="103" t="s">
        <v>199</v>
      </c>
      <c r="C153" s="147">
        <f>SUM(C147:C152)</f>
        <v>44000</v>
      </c>
      <c r="D153" s="16"/>
      <c r="E153" s="103" t="s">
        <v>200</v>
      </c>
      <c r="F153" s="152">
        <f>SUM(F147:F152)</f>
        <v>29600</v>
      </c>
    </row>
    <row r="154" spans="2:8" ht="18" thickBot="1" x14ac:dyDescent="0.35">
      <c r="B154" s="24"/>
      <c r="C154" s="24"/>
      <c r="D154" s="24"/>
      <c r="E154" s="104" t="s">
        <v>201</v>
      </c>
      <c r="F154" s="153">
        <f>C153-F153</f>
        <v>14400</v>
      </c>
    </row>
    <row r="155" spans="2:8" ht="18" thickBot="1" x14ac:dyDescent="0.35">
      <c r="B155" s="38"/>
      <c r="C155" s="38"/>
      <c r="D155" s="38"/>
      <c r="E155" s="105"/>
      <c r="F155" s="106"/>
    </row>
    <row r="156" spans="2:8" x14ac:dyDescent="0.3">
      <c r="B156" s="327" t="s">
        <v>202</v>
      </c>
      <c r="C156" s="328"/>
      <c r="D156" s="328"/>
      <c r="E156" s="328"/>
      <c r="F156" s="329"/>
    </row>
    <row r="157" spans="2:8" x14ac:dyDescent="0.3">
      <c r="B157" s="330" t="s">
        <v>203</v>
      </c>
      <c r="C157" s="331"/>
      <c r="D157" s="331"/>
      <c r="E157" s="331"/>
      <c r="F157" s="332"/>
    </row>
    <row r="158" spans="2:8" x14ac:dyDescent="0.3">
      <c r="B158" s="330"/>
      <c r="C158" s="331"/>
      <c r="D158" s="331"/>
      <c r="E158" s="331"/>
      <c r="F158" s="332"/>
    </row>
    <row r="159" spans="2:8" x14ac:dyDescent="0.3">
      <c r="B159" s="330"/>
      <c r="C159" s="331"/>
      <c r="D159" s="331"/>
      <c r="E159" s="331"/>
      <c r="F159" s="332"/>
    </row>
    <row r="160" spans="2:8" ht="78" customHeight="1" thickBot="1" x14ac:dyDescent="0.35">
      <c r="B160" s="333"/>
      <c r="C160" s="334"/>
      <c r="D160" s="334"/>
      <c r="E160" s="334"/>
      <c r="F160" s="335"/>
    </row>
    <row r="161" spans="2:3" x14ac:dyDescent="0.3">
      <c r="B161" s="108"/>
      <c r="C161" s="108"/>
    </row>
    <row r="162" spans="2:3" x14ac:dyDescent="0.3">
      <c r="B162" s="336"/>
      <c r="C162" s="337"/>
    </row>
    <row r="163" spans="2:3" x14ac:dyDescent="0.3">
      <c r="B163" s="109" t="s">
        <v>204</v>
      </c>
    </row>
  </sheetData>
  <sheetProtection selectLockedCells="1"/>
  <mergeCells count="238">
    <mergeCell ref="H134:J134"/>
    <mergeCell ref="K134:L134"/>
    <mergeCell ref="B156:F156"/>
    <mergeCell ref="B157:F160"/>
    <mergeCell ref="B162:C162"/>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 ref="I131:J131"/>
    <mergeCell ref="K131:L131"/>
    <mergeCell ref="D128:E128"/>
    <mergeCell ref="F128:H128"/>
    <mergeCell ref="I128:J128"/>
    <mergeCell ref="K128:L128"/>
    <mergeCell ref="D129:E129"/>
    <mergeCell ref="F129:H129"/>
    <mergeCell ref="I129:J129"/>
    <mergeCell ref="K129:L129"/>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93:E93"/>
    <mergeCell ref="G93:H93"/>
    <mergeCell ref="J93:K93"/>
    <mergeCell ref="B95:E95"/>
    <mergeCell ref="C96:D96"/>
    <mergeCell ref="G96:H96"/>
    <mergeCell ref="D91:E91"/>
    <mergeCell ref="G91:H91"/>
    <mergeCell ref="J91:K91"/>
    <mergeCell ref="D92:E92"/>
    <mergeCell ref="G92:H92"/>
    <mergeCell ref="J92:K92"/>
    <mergeCell ref="C86:D86"/>
    <mergeCell ref="B88:E88"/>
    <mergeCell ref="D89:E89"/>
    <mergeCell ref="G89:H89"/>
    <mergeCell ref="J89:K89"/>
    <mergeCell ref="D90:E90"/>
    <mergeCell ref="G90:H90"/>
    <mergeCell ref="J90:K90"/>
    <mergeCell ref="D79:E79"/>
    <mergeCell ref="B81:E81"/>
    <mergeCell ref="C82:D82"/>
    <mergeCell ref="C83:D83"/>
    <mergeCell ref="C84:D84"/>
    <mergeCell ref="C85:D85"/>
    <mergeCell ref="C71:D71"/>
    <mergeCell ref="I71:J71"/>
    <mergeCell ref="B75:E75"/>
    <mergeCell ref="D76:E76"/>
    <mergeCell ref="D77:E77"/>
    <mergeCell ref="D78:E78"/>
    <mergeCell ref="C68:D68"/>
    <mergeCell ref="I68:J68"/>
    <mergeCell ref="C69:D69"/>
    <mergeCell ref="I69:J69"/>
    <mergeCell ref="C70:D70"/>
    <mergeCell ref="I70:J70"/>
    <mergeCell ref="F65:H65"/>
    <mergeCell ref="I65:J65"/>
    <mergeCell ref="K65:L65"/>
    <mergeCell ref="C66:D66"/>
    <mergeCell ref="I66:J66"/>
    <mergeCell ref="C67:D67"/>
    <mergeCell ref="I67:J67"/>
    <mergeCell ref="F63:H63"/>
    <mergeCell ref="I63:J63"/>
    <mergeCell ref="K63:L63"/>
    <mergeCell ref="F64:H64"/>
    <mergeCell ref="I64:J64"/>
    <mergeCell ref="K64:L64"/>
    <mergeCell ref="F61:H61"/>
    <mergeCell ref="I61:J61"/>
    <mergeCell ref="K61:L61"/>
    <mergeCell ref="F62:H62"/>
    <mergeCell ref="I62:J62"/>
    <mergeCell ref="K62:L62"/>
    <mergeCell ref="D59:E59"/>
    <mergeCell ref="F59:H59"/>
    <mergeCell ref="I59:J59"/>
    <mergeCell ref="K59:L59"/>
    <mergeCell ref="F60:H60"/>
    <mergeCell ref="I60:J60"/>
    <mergeCell ref="K60:L60"/>
    <mergeCell ref="D57:E57"/>
    <mergeCell ref="F57:H57"/>
    <mergeCell ref="I57:J57"/>
    <mergeCell ref="K57:L57"/>
    <mergeCell ref="D58:E58"/>
    <mergeCell ref="F58:H58"/>
    <mergeCell ref="I58:J58"/>
    <mergeCell ref="K58:L58"/>
    <mergeCell ref="D55:E55"/>
    <mergeCell ref="F55:H55"/>
    <mergeCell ref="I55:J55"/>
    <mergeCell ref="K55:L55"/>
    <mergeCell ref="D56:E56"/>
    <mergeCell ref="F56:H56"/>
    <mergeCell ref="I56:J56"/>
    <mergeCell ref="K56:L56"/>
    <mergeCell ref="I37:L37"/>
    <mergeCell ref="J43:K43"/>
    <mergeCell ref="D46:E46"/>
    <mergeCell ref="J49:K49"/>
    <mergeCell ref="C16:I17"/>
    <mergeCell ref="G24:H24"/>
    <mergeCell ref="G25:H25"/>
    <mergeCell ref="I29:L29"/>
    <mergeCell ref="I31:L31"/>
    <mergeCell ref="I32:L32"/>
    <mergeCell ref="D6:E6"/>
    <mergeCell ref="L7:O7"/>
    <mergeCell ref="L8:O8"/>
    <mergeCell ref="I9:K9"/>
    <mergeCell ref="C10:F10"/>
    <mergeCell ref="D11:E11"/>
    <mergeCell ref="F11:H11"/>
    <mergeCell ref="I34:L34"/>
    <mergeCell ref="I35:L35"/>
  </mergeCells>
  <conditionalFormatting sqref="F11:H11">
    <cfRule type="expression" dxfId="14" priority="6">
      <formula>$B$27&gt;0</formula>
    </cfRule>
  </conditionalFormatting>
  <conditionalFormatting sqref="F24">
    <cfRule type="expression" dxfId="13" priority="5">
      <formula>$B$17&gt;0</formula>
    </cfRule>
  </conditionalFormatting>
  <conditionalFormatting sqref="F25">
    <cfRule type="expression" dxfId="12" priority="4">
      <formula>$B$18&gt;0</formula>
    </cfRule>
  </conditionalFormatting>
  <conditionalFormatting sqref="C48:C51 F47:F51 I47 I49 I51 L48 L50">
    <cfRule type="expression" dxfId="11" priority="3">
      <formula>$B$20&gt;0</formula>
    </cfRule>
  </conditionalFormatting>
  <conditionalFormatting sqref="I48 I50 J49:K49 L51">
    <cfRule type="expression" dxfId="10" priority="2">
      <formula>$B$20&gt;0</formula>
    </cfRule>
  </conditionalFormatting>
  <conditionalFormatting sqref="C47">
    <cfRule type="expression" dxfId="9" priority="1">
      <formula>$B$20&gt;0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R163"/>
  <sheetViews>
    <sheetView zoomScaleNormal="100" workbookViewId="0">
      <selection activeCell="O45" sqref="O45"/>
    </sheetView>
  </sheetViews>
  <sheetFormatPr defaultColWidth="8.85546875" defaultRowHeight="16.5" x14ac:dyDescent="0.3"/>
  <cols>
    <col min="1" max="1" width="3" style="1" customWidth="1"/>
    <col min="2" max="2" width="28.42578125" style="1" customWidth="1"/>
    <col min="3" max="3" width="32.28515625" style="1" customWidth="1"/>
    <col min="4" max="4" width="1.28515625" style="1" customWidth="1"/>
    <col min="5" max="5" width="26.140625" style="1" customWidth="1"/>
    <col min="6" max="6" width="19" style="1" customWidth="1"/>
    <col min="7" max="7" width="1.28515625" style="1" customWidth="1"/>
    <col min="8" max="8" width="16.7109375" style="1" customWidth="1"/>
    <col min="9" max="9" width="19.85546875" style="1" customWidth="1"/>
    <col min="10" max="10" width="1.28515625" style="1" customWidth="1"/>
    <col min="11" max="11" width="13.7109375" style="1" bestFit="1" customWidth="1"/>
    <col min="12" max="16" width="8.85546875" style="1"/>
    <col min="17" max="17" width="17.28515625" style="1" hidden="1" customWidth="1"/>
    <col min="18" max="18" width="8.85546875" style="1" hidden="1" customWidth="1"/>
    <col min="19" max="16384" width="8.85546875" style="1"/>
  </cols>
  <sheetData>
    <row r="2" spans="2:18" ht="20.25" x14ac:dyDescent="0.3">
      <c r="B2" s="18" t="s">
        <v>0</v>
      </c>
      <c r="D2" s="2"/>
      <c r="E2" s="3" t="s">
        <v>1</v>
      </c>
      <c r="F2" s="4">
        <f>R31/COUNT(R4:R30)</f>
        <v>0.81481481481481477</v>
      </c>
    </row>
    <row r="3" spans="2:18" ht="9.6" customHeight="1" x14ac:dyDescent="0.3">
      <c r="B3" s="5"/>
      <c r="C3" s="5"/>
      <c r="D3" s="5"/>
      <c r="E3" s="5"/>
      <c r="F3" s="5"/>
      <c r="G3" s="5"/>
      <c r="H3" s="5"/>
      <c r="I3" s="5"/>
      <c r="J3" s="5"/>
      <c r="K3" s="5"/>
      <c r="L3" s="5"/>
      <c r="M3" s="5"/>
      <c r="N3" s="5"/>
      <c r="O3" s="5"/>
    </row>
    <row r="4" spans="2:18" ht="17.25" x14ac:dyDescent="0.3">
      <c r="B4" s="6" t="s">
        <v>2</v>
      </c>
      <c r="C4" s="123" t="s">
        <v>370</v>
      </c>
      <c r="D4" s="7"/>
      <c r="E4" s="6" t="s">
        <v>3</v>
      </c>
      <c r="F4" s="62" t="s">
        <v>405</v>
      </c>
      <c r="G4" s="7"/>
      <c r="H4" s="6" t="s">
        <v>4</v>
      </c>
      <c r="I4" s="164" t="s">
        <v>406</v>
      </c>
      <c r="J4" s="8"/>
      <c r="K4" s="8"/>
      <c r="L4" s="7"/>
      <c r="M4" s="7"/>
      <c r="N4" s="7"/>
      <c r="O4" s="7"/>
      <c r="Q4" s="1" t="s">
        <v>5</v>
      </c>
      <c r="R4" s="1">
        <f>IF(C4="",0,1)</f>
        <v>1</v>
      </c>
    </row>
    <row r="5" spans="2:18" ht="17.25" x14ac:dyDescent="0.3">
      <c r="B5" s="28" t="s">
        <v>6</v>
      </c>
      <c r="C5" s="60" t="s">
        <v>428</v>
      </c>
      <c r="D5" s="9"/>
      <c r="E5" s="28" t="s">
        <v>7</v>
      </c>
      <c r="F5" s="60" t="s">
        <v>336</v>
      </c>
      <c r="G5" s="9"/>
      <c r="H5" s="28" t="s">
        <v>8</v>
      </c>
      <c r="I5" s="122" t="s">
        <v>257</v>
      </c>
      <c r="J5" s="9"/>
      <c r="K5" s="28" t="s">
        <v>10</v>
      </c>
      <c r="L5" s="63">
        <v>70777</v>
      </c>
      <c r="M5" s="9"/>
      <c r="N5" s="9"/>
      <c r="O5" s="9"/>
      <c r="Q5" s="1" t="s">
        <v>11</v>
      </c>
      <c r="R5" s="1">
        <f>IF(F4="",0,1)</f>
        <v>1</v>
      </c>
    </row>
    <row r="6" spans="2:18" ht="17.25" x14ac:dyDescent="0.3">
      <c r="B6" s="10"/>
      <c r="C6" s="11" t="s">
        <v>12</v>
      </c>
      <c r="D6" s="220">
        <v>0</v>
      </c>
      <c r="E6" s="221"/>
      <c r="F6" s="122" t="s">
        <v>324</v>
      </c>
      <c r="G6" s="9"/>
      <c r="H6" s="28"/>
      <c r="I6" s="9"/>
      <c r="J6" s="9"/>
      <c r="K6" s="9"/>
      <c r="L6" s="9"/>
      <c r="M6" s="9"/>
      <c r="N6" s="9"/>
      <c r="O6" s="9"/>
      <c r="Q6" s="1" t="s">
        <v>13</v>
      </c>
      <c r="R6" s="1">
        <f>IF(I4="",0,1)</f>
        <v>1</v>
      </c>
    </row>
    <row r="7" spans="2:18" ht="17.25" x14ac:dyDescent="0.3">
      <c r="B7" s="170" t="s">
        <v>14</v>
      </c>
      <c r="C7" s="64" t="s">
        <v>393</v>
      </c>
      <c r="D7" s="9"/>
      <c r="E7" s="28" t="s">
        <v>15</v>
      </c>
      <c r="F7" s="65">
        <v>3185552301</v>
      </c>
      <c r="G7" s="9"/>
      <c r="H7" s="28" t="s">
        <v>16</v>
      </c>
      <c r="I7" s="65" t="s">
        <v>406</v>
      </c>
      <c r="J7" s="9"/>
      <c r="K7" s="28" t="s">
        <v>17</v>
      </c>
      <c r="L7" s="222" t="s">
        <v>429</v>
      </c>
      <c r="M7" s="223"/>
      <c r="N7" s="223"/>
      <c r="O7" s="224"/>
      <c r="Q7" s="1" t="s">
        <v>18</v>
      </c>
      <c r="R7" s="1">
        <f>IF(C5="",0,1)</f>
        <v>1</v>
      </c>
    </row>
    <row r="8" spans="2:18" ht="17.25" x14ac:dyDescent="0.3">
      <c r="B8" s="28" t="s">
        <v>19</v>
      </c>
      <c r="C8" s="54"/>
      <c r="D8" s="9"/>
      <c r="E8" s="28" t="s">
        <v>15</v>
      </c>
      <c r="F8" s="58"/>
      <c r="G8" s="9"/>
      <c r="H8" s="28" t="s">
        <v>16</v>
      </c>
      <c r="I8" s="58"/>
      <c r="J8" s="9"/>
      <c r="K8" s="28" t="s">
        <v>17</v>
      </c>
      <c r="L8" s="225"/>
      <c r="M8" s="226"/>
      <c r="N8" s="226"/>
      <c r="O8" s="227"/>
      <c r="Q8" s="1" t="s">
        <v>20</v>
      </c>
      <c r="R8" s="1">
        <f>IF(F5="",0,1)</f>
        <v>1</v>
      </c>
    </row>
    <row r="9" spans="2:18" ht="17.25" x14ac:dyDescent="0.3">
      <c r="B9" s="28" t="s">
        <v>21</v>
      </c>
      <c r="C9" s="65">
        <v>3185002301</v>
      </c>
      <c r="D9" s="9"/>
      <c r="E9" s="28" t="s">
        <v>22</v>
      </c>
      <c r="F9" s="58"/>
      <c r="G9" s="9"/>
      <c r="H9" s="28" t="s">
        <v>23</v>
      </c>
      <c r="I9" s="222" t="s">
        <v>430</v>
      </c>
      <c r="J9" s="223"/>
      <c r="K9" s="224"/>
      <c r="L9" s="9"/>
      <c r="M9" s="9"/>
      <c r="N9" s="9"/>
      <c r="O9" s="9"/>
      <c r="Q9" s="1" t="s">
        <v>24</v>
      </c>
      <c r="R9" s="1">
        <f>IF(I5="",0,1)</f>
        <v>1</v>
      </c>
    </row>
    <row r="10" spans="2:18" ht="17.25" x14ac:dyDescent="0.3">
      <c r="B10" s="28" t="s">
        <v>25</v>
      </c>
      <c r="C10" s="222" t="s">
        <v>427</v>
      </c>
      <c r="D10" s="223"/>
      <c r="E10" s="223"/>
      <c r="F10" s="224"/>
      <c r="G10" s="9"/>
      <c r="H10" s="9"/>
      <c r="I10" s="9"/>
      <c r="J10" s="9"/>
      <c r="K10" s="9"/>
      <c r="L10" s="9"/>
      <c r="M10" s="9"/>
      <c r="N10" s="9"/>
      <c r="O10" s="9"/>
      <c r="Q10" s="1" t="s">
        <v>26</v>
      </c>
      <c r="R10" s="1">
        <f>IF(L5="",0,1)</f>
        <v>1</v>
      </c>
    </row>
    <row r="11" spans="2:18" ht="17.25" x14ac:dyDescent="0.3">
      <c r="B11" s="28" t="s">
        <v>27</v>
      </c>
      <c r="C11" s="122" t="s">
        <v>386</v>
      </c>
      <c r="D11" s="228" t="str">
        <f>IF(C11="Other","If Other, please define:","")</f>
        <v/>
      </c>
      <c r="E11" s="229"/>
      <c r="F11" s="230"/>
      <c r="G11" s="230"/>
      <c r="H11" s="230"/>
      <c r="I11" s="9"/>
      <c r="J11" s="9"/>
      <c r="K11" s="9"/>
      <c r="L11" s="9"/>
      <c r="M11" s="9"/>
      <c r="N11" s="9"/>
      <c r="O11" s="9"/>
      <c r="Q11" s="1" t="s">
        <v>29</v>
      </c>
      <c r="R11" s="1">
        <f>IF(D6="",0,1)</f>
        <v>1</v>
      </c>
    </row>
    <row r="12" spans="2:18" ht="17.25" x14ac:dyDescent="0.3">
      <c r="B12" s="28" t="s">
        <v>30</v>
      </c>
      <c r="C12" s="66" t="s">
        <v>393</v>
      </c>
      <c r="D12" s="9"/>
      <c r="E12" s="28" t="s">
        <v>31</v>
      </c>
      <c r="F12" s="60" t="s">
        <v>328</v>
      </c>
      <c r="G12" s="9"/>
      <c r="H12" s="28" t="s">
        <v>32</v>
      </c>
      <c r="I12" s="67">
        <v>1</v>
      </c>
      <c r="J12" s="9"/>
      <c r="K12" s="9"/>
      <c r="L12" s="9"/>
      <c r="M12" s="9"/>
      <c r="N12" s="9"/>
      <c r="O12" s="9"/>
      <c r="Q12" s="1" t="s">
        <v>33</v>
      </c>
      <c r="R12" s="1">
        <f>IF(F6="",0,1)</f>
        <v>1</v>
      </c>
    </row>
    <row r="13" spans="2:18" ht="17.25" x14ac:dyDescent="0.3">
      <c r="B13" s="28" t="s">
        <v>30</v>
      </c>
      <c r="C13" s="54"/>
      <c r="D13" s="9"/>
      <c r="E13" s="28" t="s">
        <v>31</v>
      </c>
      <c r="F13" s="54"/>
      <c r="G13" s="9"/>
      <c r="H13" s="28" t="s">
        <v>32</v>
      </c>
      <c r="I13" s="59"/>
      <c r="J13" s="9"/>
      <c r="K13" s="9"/>
      <c r="L13" s="9"/>
      <c r="M13" s="9"/>
      <c r="N13" s="9"/>
      <c r="O13" s="9"/>
      <c r="Q13" s="1" t="s">
        <v>34</v>
      </c>
      <c r="R13" s="1">
        <f>IF(C7="",0,1)</f>
        <v>1</v>
      </c>
    </row>
    <row r="14" spans="2:18" ht="18" thickBot="1" x14ac:dyDescent="0.35">
      <c r="B14" s="28" t="s">
        <v>30</v>
      </c>
      <c r="C14" s="54"/>
      <c r="D14" s="9"/>
      <c r="E14" s="28" t="s">
        <v>31</v>
      </c>
      <c r="F14" s="126"/>
      <c r="G14" s="9"/>
      <c r="H14" s="28" t="s">
        <v>32</v>
      </c>
      <c r="I14" s="59"/>
      <c r="J14" s="9"/>
      <c r="K14" s="9"/>
      <c r="L14" s="9"/>
      <c r="M14" s="9"/>
      <c r="N14" s="9"/>
      <c r="O14" s="9"/>
      <c r="Q14" s="1" t="s">
        <v>35</v>
      </c>
      <c r="R14" s="1">
        <f>IF(F7="",0,1)</f>
        <v>1</v>
      </c>
    </row>
    <row r="15" spans="2:18" ht="18" thickBot="1" x14ac:dyDescent="0.35">
      <c r="B15" s="28"/>
      <c r="C15" s="9"/>
      <c r="D15" s="9"/>
      <c r="E15" s="12" t="s">
        <v>36</v>
      </c>
      <c r="F15" s="80">
        <v>40000</v>
      </c>
      <c r="G15" s="9"/>
      <c r="H15" s="9"/>
      <c r="I15" s="9"/>
      <c r="J15" s="9"/>
      <c r="K15" s="9"/>
      <c r="L15" s="9"/>
      <c r="M15" s="9"/>
      <c r="N15" s="9"/>
      <c r="O15" s="9"/>
      <c r="Q15" s="1" t="s">
        <v>37</v>
      </c>
      <c r="R15" s="1">
        <f>IF(I7="",0,1)</f>
        <v>1</v>
      </c>
    </row>
    <row r="16" spans="2:18" ht="17.25" x14ac:dyDescent="0.3">
      <c r="B16" s="13" t="s">
        <v>38</v>
      </c>
      <c r="C16" s="243" t="s">
        <v>426</v>
      </c>
      <c r="D16" s="244"/>
      <c r="E16" s="244"/>
      <c r="F16" s="244"/>
      <c r="G16" s="244"/>
      <c r="H16" s="244"/>
      <c r="I16" s="245"/>
      <c r="J16" s="14"/>
      <c r="K16" s="14"/>
      <c r="L16" s="14"/>
      <c r="M16" s="14"/>
      <c r="N16" s="14"/>
      <c r="O16" s="14"/>
      <c r="Q16" s="1" t="s">
        <v>39</v>
      </c>
      <c r="R16" s="1">
        <f>IF(L7="",0,1)</f>
        <v>1</v>
      </c>
    </row>
    <row r="17" spans="2:18" ht="17.25" x14ac:dyDescent="0.3">
      <c r="B17" s="14"/>
      <c r="C17" s="246"/>
      <c r="D17" s="247"/>
      <c r="E17" s="247"/>
      <c r="F17" s="247"/>
      <c r="G17" s="247"/>
      <c r="H17" s="247"/>
      <c r="I17" s="248"/>
      <c r="J17" s="14"/>
      <c r="K17" s="14"/>
      <c r="L17" s="14"/>
      <c r="M17" s="14"/>
      <c r="N17" s="14"/>
      <c r="O17" s="14"/>
      <c r="Q17" s="1" t="s">
        <v>40</v>
      </c>
      <c r="R17" s="1">
        <f>IF(C8="",0,1)</f>
        <v>0</v>
      </c>
    </row>
    <row r="18" spans="2:18" ht="9.6" customHeight="1" x14ac:dyDescent="0.3">
      <c r="B18" s="14"/>
      <c r="C18" s="14"/>
      <c r="D18" s="14"/>
      <c r="E18" s="14"/>
      <c r="F18" s="14"/>
      <c r="G18" s="14"/>
      <c r="H18" s="14"/>
      <c r="I18" s="14"/>
      <c r="J18" s="14"/>
      <c r="K18" s="14"/>
      <c r="L18" s="14"/>
      <c r="M18" s="14"/>
      <c r="N18" s="14"/>
      <c r="O18" s="14"/>
      <c r="Q18" s="1" t="s">
        <v>35</v>
      </c>
      <c r="R18" s="1">
        <f>IF(F8="",0,1)</f>
        <v>0</v>
      </c>
    </row>
    <row r="19" spans="2:18" ht="20.25" x14ac:dyDescent="0.3">
      <c r="B19" s="18" t="s">
        <v>51</v>
      </c>
      <c r="C19" s="14"/>
      <c r="D19" s="14"/>
      <c r="E19" s="14"/>
      <c r="F19" s="14"/>
      <c r="G19" s="14"/>
      <c r="H19" s="14"/>
      <c r="I19" s="14"/>
      <c r="J19" s="14"/>
      <c r="K19" s="14"/>
      <c r="L19" s="14"/>
      <c r="M19" s="14"/>
      <c r="N19" s="14"/>
      <c r="O19" s="14"/>
      <c r="Q19" s="1" t="s">
        <v>37</v>
      </c>
      <c r="R19" s="1">
        <f>IF(I8="",0,1)</f>
        <v>0</v>
      </c>
    </row>
    <row r="20" spans="2:18" ht="9.6" customHeight="1" x14ac:dyDescent="0.3">
      <c r="B20" s="7"/>
      <c r="C20" s="7"/>
      <c r="D20" s="7"/>
      <c r="E20" s="7"/>
      <c r="F20" s="7"/>
      <c r="G20" s="7"/>
      <c r="H20" s="7"/>
      <c r="I20" s="7"/>
      <c r="J20" s="7"/>
      <c r="K20" s="7"/>
      <c r="L20" s="7"/>
      <c r="M20" s="14"/>
      <c r="N20" s="14"/>
      <c r="O20" s="14"/>
      <c r="Q20" s="1" t="s">
        <v>39</v>
      </c>
      <c r="R20" s="1">
        <f>IF(L8="",0,1)</f>
        <v>0</v>
      </c>
    </row>
    <row r="21" spans="2:18" ht="17.25" x14ac:dyDescent="0.3">
      <c r="B21" s="6" t="s">
        <v>52</v>
      </c>
      <c r="C21" s="61" t="s">
        <v>432</v>
      </c>
      <c r="D21" s="7"/>
      <c r="E21" s="6" t="s">
        <v>53</v>
      </c>
      <c r="F21" s="61" t="s">
        <v>433</v>
      </c>
      <c r="G21" s="7"/>
      <c r="H21" s="6" t="s">
        <v>54</v>
      </c>
      <c r="I21" s="71">
        <v>3185551299</v>
      </c>
      <c r="J21" s="8"/>
      <c r="K21" s="8"/>
      <c r="L21" s="7"/>
      <c r="M21" s="14"/>
      <c r="N21" s="14"/>
      <c r="O21" s="14"/>
      <c r="Q21" s="1" t="s">
        <v>41</v>
      </c>
      <c r="R21" s="1">
        <f>IF(C9="",0,1)</f>
        <v>1</v>
      </c>
    </row>
    <row r="22" spans="2:18" ht="18" thickBot="1" x14ac:dyDescent="0.35">
      <c r="B22" s="15" t="s">
        <v>55</v>
      </c>
      <c r="C22" s="68" t="s">
        <v>412</v>
      </c>
      <c r="D22" s="16"/>
      <c r="E22" s="15" t="s">
        <v>7</v>
      </c>
      <c r="F22" s="68" t="s">
        <v>336</v>
      </c>
      <c r="G22" s="16"/>
      <c r="H22" s="15" t="s">
        <v>8</v>
      </c>
      <c r="I22" s="127" t="s">
        <v>335</v>
      </c>
      <c r="J22" s="16"/>
      <c r="K22" s="15" t="s">
        <v>10</v>
      </c>
      <c r="L22" s="72">
        <v>70755</v>
      </c>
      <c r="M22" s="14"/>
      <c r="N22" s="14"/>
      <c r="O22" s="14"/>
      <c r="Q22" s="1" t="s">
        <v>42</v>
      </c>
      <c r="R22" s="1">
        <f>IF(F9="",0,1)</f>
        <v>0</v>
      </c>
    </row>
    <row r="23" spans="2:18" ht="17.25" x14ac:dyDescent="0.3">
      <c r="B23" s="6" t="s">
        <v>56</v>
      </c>
      <c r="C23" s="69" t="s">
        <v>57</v>
      </c>
      <c r="D23" s="7"/>
      <c r="E23" s="6" t="s">
        <v>58</v>
      </c>
      <c r="F23" s="70" t="s">
        <v>431</v>
      </c>
      <c r="G23" s="7"/>
      <c r="H23" s="6" t="s">
        <v>339</v>
      </c>
      <c r="I23" s="167">
        <v>3000</v>
      </c>
      <c r="J23" s="7"/>
      <c r="K23" s="6"/>
      <c r="L23" s="17"/>
      <c r="M23" s="14"/>
      <c r="N23" s="14"/>
      <c r="O23" s="14"/>
      <c r="Q23" s="1" t="s">
        <v>43</v>
      </c>
      <c r="R23" s="1">
        <f>IF(I9="",0,1)</f>
        <v>1</v>
      </c>
    </row>
    <row r="24" spans="2:18" ht="17.25" x14ac:dyDescent="0.3">
      <c r="B24" s="28" t="s">
        <v>59</v>
      </c>
      <c r="C24" s="125"/>
      <c r="D24" s="9"/>
      <c r="E24" s="28" t="s">
        <v>58</v>
      </c>
      <c r="F24" s="165"/>
      <c r="G24" s="249" t="s">
        <v>339</v>
      </c>
      <c r="H24" s="249"/>
      <c r="I24" s="166">
        <v>0</v>
      </c>
      <c r="J24" s="20"/>
      <c r="K24" s="20"/>
      <c r="L24" s="29"/>
      <c r="M24" s="14"/>
      <c r="N24" s="14"/>
      <c r="O24" s="14"/>
      <c r="Q24" s="1" t="s">
        <v>44</v>
      </c>
      <c r="R24" s="1">
        <f>IF(C10="",0,1)</f>
        <v>1</v>
      </c>
    </row>
    <row r="25" spans="2:18" ht="17.25" x14ac:dyDescent="0.3">
      <c r="B25" s="28" t="s">
        <v>60</v>
      </c>
      <c r="C25" s="125"/>
      <c r="D25" s="9"/>
      <c r="E25" s="28" t="s">
        <v>58</v>
      </c>
      <c r="F25" s="165"/>
      <c r="G25" s="249" t="s">
        <v>339</v>
      </c>
      <c r="H25" s="249"/>
      <c r="I25" s="166">
        <v>0</v>
      </c>
      <c r="J25" s="20"/>
      <c r="K25" s="20"/>
      <c r="L25" s="9"/>
      <c r="M25" s="14"/>
      <c r="N25" s="14"/>
      <c r="O25" s="14"/>
      <c r="Q25" s="1" t="s">
        <v>45</v>
      </c>
      <c r="R25" s="1">
        <f>IF(C11="",0,1)</f>
        <v>1</v>
      </c>
    </row>
    <row r="26" spans="2:18" ht="9.6" customHeight="1" x14ac:dyDescent="0.3">
      <c r="Q26" s="1" t="s">
        <v>46</v>
      </c>
      <c r="R26" s="1">
        <f>IF(C12="",0,1)</f>
        <v>1</v>
      </c>
    </row>
    <row r="27" spans="2:18" ht="19.149999999999999" customHeight="1" x14ac:dyDescent="0.3">
      <c r="B27" s="18" t="s">
        <v>61</v>
      </c>
      <c r="Q27" s="1" t="s">
        <v>47</v>
      </c>
      <c r="R27" s="1">
        <f>IF(F12="",0,1)</f>
        <v>1</v>
      </c>
    </row>
    <row r="28" spans="2:18" ht="9.6" customHeight="1" x14ac:dyDescent="0.3">
      <c r="B28" s="5"/>
      <c r="C28" s="5"/>
      <c r="D28" s="5"/>
      <c r="E28" s="5"/>
      <c r="F28" s="5"/>
      <c r="G28" s="5"/>
      <c r="H28" s="5"/>
      <c r="Q28" s="1" t="s">
        <v>48</v>
      </c>
      <c r="R28" s="1">
        <f>IF(I12="",0,1)</f>
        <v>1</v>
      </c>
    </row>
    <row r="29" spans="2:18" ht="17.25" x14ac:dyDescent="0.3">
      <c r="B29" s="6" t="s">
        <v>62</v>
      </c>
      <c r="C29" s="61" t="s">
        <v>434</v>
      </c>
      <c r="D29" s="7"/>
      <c r="E29" s="6" t="s">
        <v>53</v>
      </c>
      <c r="F29" s="61" t="s">
        <v>435</v>
      </c>
      <c r="G29" s="7"/>
      <c r="H29" s="6" t="s">
        <v>63</v>
      </c>
      <c r="I29" s="222" t="s">
        <v>64</v>
      </c>
      <c r="J29" s="223"/>
      <c r="K29" s="223"/>
      <c r="L29" s="224"/>
      <c r="Q29" s="1" t="s">
        <v>49</v>
      </c>
      <c r="R29" s="1">
        <f>IF(F15="",0,1)</f>
        <v>1</v>
      </c>
    </row>
    <row r="30" spans="2:18" ht="17.25" x14ac:dyDescent="0.3">
      <c r="B30" s="28" t="s">
        <v>65</v>
      </c>
      <c r="C30" s="60" t="s">
        <v>437</v>
      </c>
      <c r="D30" s="9"/>
      <c r="E30" s="28" t="s">
        <v>7</v>
      </c>
      <c r="F30" s="60" t="s">
        <v>323</v>
      </c>
      <c r="G30" s="9"/>
      <c r="H30" s="28" t="s">
        <v>8</v>
      </c>
      <c r="I30" s="122" t="s">
        <v>257</v>
      </c>
      <c r="J30" s="9"/>
      <c r="K30" s="28" t="s">
        <v>10</v>
      </c>
      <c r="L30" s="63">
        <v>77011</v>
      </c>
      <c r="Q30" s="1" t="s">
        <v>50</v>
      </c>
      <c r="R30" s="1">
        <f>IF(C16="",0,1)</f>
        <v>1</v>
      </c>
    </row>
    <row r="31" spans="2:18" ht="18" thickBot="1" x14ac:dyDescent="0.35">
      <c r="B31" s="15" t="s">
        <v>54</v>
      </c>
      <c r="C31" s="73">
        <v>3185550080</v>
      </c>
      <c r="D31" s="16"/>
      <c r="E31" s="15" t="s">
        <v>66</v>
      </c>
      <c r="F31" s="73"/>
      <c r="G31" s="16"/>
      <c r="H31" s="15" t="s">
        <v>17</v>
      </c>
      <c r="I31" s="250" t="s">
        <v>436</v>
      </c>
      <c r="J31" s="251"/>
      <c r="K31" s="251"/>
      <c r="L31" s="252"/>
      <c r="R31" s="1">
        <f>SUM(R4:R30)</f>
        <v>22</v>
      </c>
    </row>
    <row r="32" spans="2:18" ht="17.25" x14ac:dyDescent="0.3">
      <c r="B32" s="6" t="s">
        <v>62</v>
      </c>
      <c r="C32" s="55" t="s">
        <v>344</v>
      </c>
      <c r="D32" s="7"/>
      <c r="E32" s="6" t="s">
        <v>53</v>
      </c>
      <c r="F32" s="55" t="s">
        <v>345</v>
      </c>
      <c r="G32" s="7"/>
      <c r="H32" s="6" t="s">
        <v>63</v>
      </c>
      <c r="I32" s="225" t="s">
        <v>346</v>
      </c>
      <c r="J32" s="226"/>
      <c r="K32" s="226"/>
      <c r="L32" s="227"/>
    </row>
    <row r="33" spans="2:12" ht="17.25" x14ac:dyDescent="0.3">
      <c r="B33" s="28" t="s">
        <v>65</v>
      </c>
      <c r="C33" s="54" t="s">
        <v>347</v>
      </c>
      <c r="D33" s="9"/>
      <c r="E33" s="28" t="s">
        <v>7</v>
      </c>
      <c r="F33" s="54" t="s">
        <v>323</v>
      </c>
      <c r="G33" s="9"/>
      <c r="H33" s="28" t="s">
        <v>8</v>
      </c>
      <c r="I33" s="125" t="s">
        <v>257</v>
      </c>
      <c r="J33" s="9"/>
      <c r="K33" s="28"/>
      <c r="L33" s="57">
        <v>77638</v>
      </c>
    </row>
    <row r="34" spans="2:12" ht="18" thickBot="1" x14ac:dyDescent="0.35">
      <c r="B34" s="15" t="s">
        <v>54</v>
      </c>
      <c r="C34" s="124">
        <v>3185554469</v>
      </c>
      <c r="D34" s="16"/>
      <c r="E34" s="15" t="s">
        <v>66</v>
      </c>
      <c r="F34" s="124"/>
      <c r="G34" s="16"/>
      <c r="H34" s="15" t="s">
        <v>17</v>
      </c>
      <c r="I34" s="231" t="s">
        <v>348</v>
      </c>
      <c r="J34" s="232"/>
      <c r="K34" s="232"/>
      <c r="L34" s="233"/>
    </row>
    <row r="35" spans="2:12" ht="17.25" x14ac:dyDescent="0.3">
      <c r="B35" s="6" t="s">
        <v>62</v>
      </c>
      <c r="C35" s="55" t="s">
        <v>349</v>
      </c>
      <c r="D35" s="7"/>
      <c r="E35" s="6" t="s">
        <v>53</v>
      </c>
      <c r="F35" s="55" t="s">
        <v>350</v>
      </c>
      <c r="G35" s="7"/>
      <c r="H35" s="6" t="s">
        <v>63</v>
      </c>
      <c r="I35" s="225" t="s">
        <v>351</v>
      </c>
      <c r="J35" s="226"/>
      <c r="K35" s="226"/>
      <c r="L35" s="227"/>
    </row>
    <row r="36" spans="2:12" ht="17.25" x14ac:dyDescent="0.3">
      <c r="B36" s="28" t="s">
        <v>65</v>
      </c>
      <c r="C36" s="54" t="s">
        <v>352</v>
      </c>
      <c r="D36" s="9"/>
      <c r="E36" s="28" t="s">
        <v>7</v>
      </c>
      <c r="F36" s="54" t="s">
        <v>323</v>
      </c>
      <c r="G36" s="9"/>
      <c r="H36" s="28" t="s">
        <v>8</v>
      </c>
      <c r="I36" s="125" t="s">
        <v>257</v>
      </c>
      <c r="J36" s="9"/>
      <c r="K36" s="28"/>
      <c r="L36" s="57">
        <v>77638</v>
      </c>
    </row>
    <row r="37" spans="2:12" ht="17.25" x14ac:dyDescent="0.3">
      <c r="B37" s="28" t="s">
        <v>54</v>
      </c>
      <c r="C37" s="58">
        <v>3185551123</v>
      </c>
      <c r="D37" s="9"/>
      <c r="E37" s="28" t="s">
        <v>66</v>
      </c>
      <c r="F37" s="58"/>
      <c r="G37" s="9"/>
      <c r="H37" s="28" t="s">
        <v>17</v>
      </c>
      <c r="I37" s="225" t="s">
        <v>353</v>
      </c>
      <c r="J37" s="226"/>
      <c r="K37" s="226"/>
      <c r="L37" s="227"/>
    </row>
    <row r="38" spans="2:12" ht="9.6" customHeight="1" x14ac:dyDescent="0.3"/>
    <row r="39" spans="2:12" ht="20.25" x14ac:dyDescent="0.3">
      <c r="B39" s="18" t="s">
        <v>67</v>
      </c>
    </row>
    <row r="40" spans="2:12" ht="9.6" customHeight="1" x14ac:dyDescent="0.3">
      <c r="B40" s="5"/>
      <c r="C40" s="5"/>
      <c r="D40" s="5"/>
      <c r="E40" s="5"/>
      <c r="F40" s="5"/>
      <c r="G40" s="5"/>
      <c r="H40" s="5"/>
      <c r="I40" s="5"/>
      <c r="J40" s="5"/>
      <c r="K40" s="5"/>
      <c r="L40" s="5"/>
    </row>
    <row r="41" spans="2:12" ht="17.25" x14ac:dyDescent="0.3">
      <c r="B41" s="6" t="s">
        <v>68</v>
      </c>
      <c r="C41" s="74" t="s">
        <v>393</v>
      </c>
      <c r="D41" s="7"/>
      <c r="E41" s="6" t="s">
        <v>69</v>
      </c>
      <c r="F41" s="62">
        <v>33953</v>
      </c>
      <c r="G41" s="7"/>
      <c r="H41" s="6" t="s">
        <v>70</v>
      </c>
      <c r="I41" s="75">
        <v>323989810</v>
      </c>
      <c r="J41" s="31"/>
      <c r="K41" s="32"/>
      <c r="L41" s="32"/>
    </row>
    <row r="42" spans="2:12" ht="17.25" x14ac:dyDescent="0.3">
      <c r="B42" s="28" t="s">
        <v>71</v>
      </c>
      <c r="C42" s="60" t="s">
        <v>428</v>
      </c>
      <c r="D42" s="9"/>
      <c r="E42" s="28" t="s">
        <v>7</v>
      </c>
      <c r="F42" s="60" t="s">
        <v>336</v>
      </c>
      <c r="G42" s="9"/>
      <c r="H42" s="28" t="s">
        <v>8</v>
      </c>
      <c r="I42" s="122" t="s">
        <v>257</v>
      </c>
      <c r="J42" s="9"/>
      <c r="K42" s="28" t="s">
        <v>10</v>
      </c>
      <c r="L42" s="63">
        <v>70777</v>
      </c>
    </row>
    <row r="43" spans="2:12" ht="17.25" x14ac:dyDescent="0.3">
      <c r="B43" s="6" t="s">
        <v>72</v>
      </c>
      <c r="C43" s="74" t="s">
        <v>438</v>
      </c>
      <c r="D43" s="7"/>
      <c r="E43" s="6" t="s">
        <v>73</v>
      </c>
      <c r="F43" s="74" t="s">
        <v>439</v>
      </c>
      <c r="G43" s="7"/>
      <c r="H43" s="79" t="s">
        <v>74</v>
      </c>
      <c r="I43" s="206">
        <v>6</v>
      </c>
      <c r="J43" s="364" t="s">
        <v>324</v>
      </c>
      <c r="K43" s="365"/>
      <c r="L43" s="20"/>
    </row>
    <row r="44" spans="2:12" ht="17.25" x14ac:dyDescent="0.3">
      <c r="B44" s="28" t="s">
        <v>76</v>
      </c>
      <c r="C44" s="60" t="s">
        <v>440</v>
      </c>
      <c r="D44" s="9"/>
      <c r="E44" s="28" t="s">
        <v>7</v>
      </c>
      <c r="F44" s="60" t="s">
        <v>323</v>
      </c>
      <c r="G44" s="9"/>
      <c r="H44" s="28" t="s">
        <v>8</v>
      </c>
      <c r="I44" s="122" t="s">
        <v>257</v>
      </c>
      <c r="J44" s="9"/>
      <c r="K44" s="28" t="s">
        <v>10</v>
      </c>
      <c r="L44" s="63">
        <v>77501</v>
      </c>
    </row>
    <row r="45" spans="2:12" ht="18" thickBot="1" x14ac:dyDescent="0.35">
      <c r="B45" s="15" t="s">
        <v>77</v>
      </c>
      <c r="C45" s="73"/>
      <c r="D45" s="16"/>
      <c r="E45" s="15" t="s">
        <v>78</v>
      </c>
      <c r="F45" s="73">
        <v>3185002301</v>
      </c>
      <c r="G45" s="16"/>
      <c r="H45" s="15" t="s">
        <v>79</v>
      </c>
      <c r="I45" s="77">
        <v>111230888</v>
      </c>
      <c r="J45" s="21"/>
      <c r="K45" s="22" t="s">
        <v>8</v>
      </c>
      <c r="L45" s="130" t="s">
        <v>258</v>
      </c>
    </row>
    <row r="46" spans="2:12" ht="18" thickBot="1" x14ac:dyDescent="0.35">
      <c r="B46" s="23" t="s">
        <v>80</v>
      </c>
      <c r="C46" s="24"/>
      <c r="D46" s="239" t="s">
        <v>81</v>
      </c>
      <c r="E46" s="240"/>
      <c r="F46" s="128"/>
      <c r="G46" s="24"/>
      <c r="H46" s="24"/>
      <c r="I46" s="24"/>
      <c r="J46" s="24"/>
      <c r="K46" s="24"/>
      <c r="L46" s="24"/>
    </row>
    <row r="47" spans="2:12" ht="17.25" x14ac:dyDescent="0.3">
      <c r="B47" s="6" t="s">
        <v>68</v>
      </c>
      <c r="C47" s="129"/>
      <c r="D47" s="7"/>
      <c r="E47" s="6" t="s">
        <v>69</v>
      </c>
      <c r="F47" s="56"/>
      <c r="G47" s="7"/>
      <c r="H47" s="6" t="s">
        <v>70</v>
      </c>
      <c r="I47" s="78"/>
      <c r="J47" s="19"/>
      <c r="K47" s="20"/>
      <c r="L47" s="20"/>
    </row>
    <row r="48" spans="2:12" ht="17.25" x14ac:dyDescent="0.3">
      <c r="B48" s="28" t="s">
        <v>71</v>
      </c>
      <c r="C48" s="54"/>
      <c r="D48" s="9"/>
      <c r="E48" s="28" t="s">
        <v>7</v>
      </c>
      <c r="F48" s="54"/>
      <c r="G48" s="9"/>
      <c r="H48" s="28" t="s">
        <v>8</v>
      </c>
      <c r="I48" s="125"/>
      <c r="J48" s="9"/>
      <c r="K48" s="28" t="s">
        <v>10</v>
      </c>
      <c r="L48" s="63"/>
    </row>
    <row r="49" spans="2:12" ht="17.25" x14ac:dyDescent="0.3">
      <c r="B49" s="6" t="s">
        <v>72</v>
      </c>
      <c r="C49" s="55"/>
      <c r="D49" s="7"/>
      <c r="E49" s="6" t="s">
        <v>73</v>
      </c>
      <c r="F49" s="55"/>
      <c r="G49" s="7"/>
      <c r="H49" s="79" t="s">
        <v>74</v>
      </c>
      <c r="I49" s="76"/>
      <c r="J49" s="241"/>
      <c r="K49" s="242"/>
      <c r="L49" s="20"/>
    </row>
    <row r="50" spans="2:12" ht="17.25" x14ac:dyDescent="0.3">
      <c r="B50" s="28" t="s">
        <v>76</v>
      </c>
      <c r="C50" s="54"/>
      <c r="D50" s="9"/>
      <c r="E50" s="28" t="s">
        <v>7</v>
      </c>
      <c r="F50" s="54"/>
      <c r="G50" s="9"/>
      <c r="H50" s="28" t="s">
        <v>8</v>
      </c>
      <c r="I50" s="125"/>
      <c r="J50" s="9"/>
      <c r="K50" s="28" t="s">
        <v>10</v>
      </c>
      <c r="L50" s="63"/>
    </row>
    <row r="51" spans="2:12" ht="18" thickBot="1" x14ac:dyDescent="0.35">
      <c r="B51" s="15" t="s">
        <v>77</v>
      </c>
      <c r="C51" s="124"/>
      <c r="D51" s="16"/>
      <c r="E51" s="15" t="s">
        <v>78</v>
      </c>
      <c r="F51" s="124"/>
      <c r="G51" s="16"/>
      <c r="H51" s="15" t="s">
        <v>79</v>
      </c>
      <c r="I51" s="77"/>
      <c r="J51" s="21"/>
      <c r="K51" s="22" t="s">
        <v>8</v>
      </c>
      <c r="L51" s="131"/>
    </row>
    <row r="52" spans="2:12" ht="9.6" customHeight="1" x14ac:dyDescent="0.3"/>
    <row r="53" spans="2:12" ht="20.25" x14ac:dyDescent="0.3">
      <c r="B53" s="88" t="s">
        <v>83</v>
      </c>
    </row>
    <row r="54" spans="2:12" ht="9.6" customHeight="1" x14ac:dyDescent="0.3"/>
    <row r="55" spans="2:12" ht="17.25" x14ac:dyDescent="0.3">
      <c r="B55" s="46" t="s">
        <v>84</v>
      </c>
      <c r="C55" s="47" t="s">
        <v>85</v>
      </c>
      <c r="D55" s="261" t="s">
        <v>86</v>
      </c>
      <c r="E55" s="262"/>
      <c r="F55" s="263" t="s">
        <v>87</v>
      </c>
      <c r="G55" s="264"/>
      <c r="H55" s="265"/>
      <c r="I55" s="266" t="s">
        <v>85</v>
      </c>
      <c r="J55" s="262"/>
      <c r="K55" s="266" t="s">
        <v>86</v>
      </c>
      <c r="L55" s="262"/>
    </row>
    <row r="56" spans="2:12" ht="17.25" x14ac:dyDescent="0.3">
      <c r="B56" s="33" t="s">
        <v>88</v>
      </c>
      <c r="C56" s="168">
        <v>25000</v>
      </c>
      <c r="D56" s="358">
        <v>0</v>
      </c>
      <c r="E56" s="348"/>
      <c r="F56" s="255" t="s">
        <v>92</v>
      </c>
      <c r="G56" s="256"/>
      <c r="H56" s="257"/>
      <c r="I56" s="347">
        <f>C57*65%</f>
        <v>3250</v>
      </c>
      <c r="J56" s="348"/>
      <c r="K56" s="347">
        <v>0</v>
      </c>
      <c r="L56" s="348"/>
    </row>
    <row r="57" spans="2:12" ht="17.25" x14ac:dyDescent="0.3">
      <c r="B57" s="33" t="s">
        <v>89</v>
      </c>
      <c r="C57" s="168">
        <v>5000</v>
      </c>
      <c r="D57" s="358">
        <v>0</v>
      </c>
      <c r="E57" s="348"/>
      <c r="F57" s="255" t="s">
        <v>93</v>
      </c>
      <c r="G57" s="256"/>
      <c r="H57" s="257"/>
      <c r="I57" s="347">
        <v>15000</v>
      </c>
      <c r="J57" s="348"/>
      <c r="K57" s="347">
        <v>0</v>
      </c>
      <c r="L57" s="348"/>
    </row>
    <row r="58" spans="2:12" ht="18" thickBot="1" x14ac:dyDescent="0.35">
      <c r="B58" s="34" t="s">
        <v>90</v>
      </c>
      <c r="C58" s="169">
        <v>2000</v>
      </c>
      <c r="D58" s="362">
        <v>0</v>
      </c>
      <c r="E58" s="363"/>
      <c r="F58" s="255" t="s">
        <v>94</v>
      </c>
      <c r="G58" s="256"/>
      <c r="H58" s="257"/>
      <c r="I58" s="347">
        <v>0</v>
      </c>
      <c r="J58" s="348"/>
      <c r="K58" s="347">
        <v>0</v>
      </c>
      <c r="L58" s="348"/>
    </row>
    <row r="59" spans="2:12" ht="17.25" x14ac:dyDescent="0.3">
      <c r="B59" s="52" t="s">
        <v>91</v>
      </c>
      <c r="C59" s="156">
        <f>SUM(C56:C58)</f>
        <v>32000</v>
      </c>
      <c r="D59" s="267">
        <f>SUM(D56:E58)</f>
        <v>0</v>
      </c>
      <c r="E59" s="268"/>
      <c r="F59" s="255" t="s">
        <v>95</v>
      </c>
      <c r="G59" s="256"/>
      <c r="H59" s="257"/>
      <c r="I59" s="347">
        <v>1500</v>
      </c>
      <c r="J59" s="348"/>
      <c r="K59" s="347">
        <v>0</v>
      </c>
      <c r="L59" s="348"/>
    </row>
    <row r="60" spans="2:12" ht="17.25" x14ac:dyDescent="0.3">
      <c r="B60" s="40"/>
      <c r="C60" s="40"/>
      <c r="D60" s="41"/>
      <c r="E60" s="39"/>
      <c r="F60" s="255" t="s">
        <v>356</v>
      </c>
      <c r="G60" s="256"/>
      <c r="H60" s="257"/>
      <c r="I60" s="347">
        <v>800</v>
      </c>
      <c r="J60" s="348"/>
      <c r="K60" s="347">
        <v>0</v>
      </c>
      <c r="L60" s="348"/>
    </row>
    <row r="61" spans="2:12" ht="17.25" x14ac:dyDescent="0.3">
      <c r="B61" s="40"/>
      <c r="C61" s="40"/>
      <c r="D61" s="41"/>
      <c r="E61" s="39"/>
      <c r="F61" s="255" t="s">
        <v>357</v>
      </c>
      <c r="G61" s="256"/>
      <c r="H61" s="257"/>
      <c r="I61" s="347">
        <v>2000</v>
      </c>
      <c r="J61" s="348"/>
      <c r="K61" s="347">
        <v>0</v>
      </c>
      <c r="L61" s="348"/>
    </row>
    <row r="62" spans="2:12" ht="17.25" x14ac:dyDescent="0.3">
      <c r="B62" s="40"/>
      <c r="C62" s="40"/>
      <c r="D62" s="41"/>
      <c r="E62" s="39"/>
      <c r="F62" s="255" t="s">
        <v>131</v>
      </c>
      <c r="G62" s="256"/>
      <c r="H62" s="257"/>
      <c r="I62" s="347">
        <v>0</v>
      </c>
      <c r="J62" s="348"/>
      <c r="K62" s="347">
        <v>6000</v>
      </c>
      <c r="L62" s="348"/>
    </row>
    <row r="63" spans="2:12" ht="17.25" x14ac:dyDescent="0.3">
      <c r="B63" s="40"/>
      <c r="C63" s="40"/>
      <c r="D63" s="41"/>
      <c r="E63" s="39"/>
      <c r="F63" s="255" t="s">
        <v>130</v>
      </c>
      <c r="G63" s="256"/>
      <c r="H63" s="257"/>
      <c r="I63" s="347">
        <v>0</v>
      </c>
      <c r="J63" s="348"/>
      <c r="K63" s="347">
        <v>1000</v>
      </c>
      <c r="L63" s="348"/>
    </row>
    <row r="64" spans="2:12" ht="18" thickBot="1" x14ac:dyDescent="0.35">
      <c r="B64" s="40"/>
      <c r="C64" s="40"/>
      <c r="D64" s="41"/>
      <c r="E64" s="39"/>
      <c r="F64" s="277" t="s">
        <v>96</v>
      </c>
      <c r="G64" s="278"/>
      <c r="H64" s="279"/>
      <c r="I64" s="359">
        <v>0</v>
      </c>
      <c r="J64" s="361"/>
      <c r="K64" s="359">
        <v>2000</v>
      </c>
      <c r="L64" s="361"/>
    </row>
    <row r="65" spans="2:12" ht="18" thickBot="1" x14ac:dyDescent="0.35">
      <c r="B65" s="45"/>
      <c r="C65" s="45"/>
      <c r="D65" s="45"/>
      <c r="E65" s="43"/>
      <c r="F65" s="269" t="s">
        <v>97</v>
      </c>
      <c r="G65" s="270"/>
      <c r="H65" s="271"/>
      <c r="I65" s="272">
        <f>SUM(I56:J64)</f>
        <v>22550</v>
      </c>
      <c r="J65" s="273"/>
      <c r="K65" s="272">
        <f>SUM(K56:L64)</f>
        <v>9000</v>
      </c>
      <c r="L65" s="273"/>
    </row>
    <row r="66" spans="2:12" ht="17.25" x14ac:dyDescent="0.3">
      <c r="B66" s="46" t="s">
        <v>98</v>
      </c>
      <c r="C66" s="274" t="s">
        <v>99</v>
      </c>
      <c r="D66" s="275"/>
      <c r="E66" s="48"/>
      <c r="F66" s="49" t="s">
        <v>100</v>
      </c>
      <c r="G66" s="50"/>
      <c r="H66" s="46"/>
      <c r="I66" s="274" t="s">
        <v>99</v>
      </c>
      <c r="J66" s="276"/>
      <c r="K66" s="44"/>
      <c r="L66" s="39"/>
    </row>
    <row r="67" spans="2:12" ht="17.25" x14ac:dyDescent="0.3">
      <c r="B67" s="33" t="s">
        <v>101</v>
      </c>
      <c r="C67" s="347">
        <v>5000</v>
      </c>
      <c r="D67" s="358"/>
      <c r="E67" s="39"/>
      <c r="F67" s="36" t="s">
        <v>105</v>
      </c>
      <c r="G67" s="9"/>
      <c r="H67" s="33"/>
      <c r="I67" s="347">
        <v>40000</v>
      </c>
      <c r="J67" s="348"/>
      <c r="K67" s="44"/>
      <c r="L67" s="39"/>
    </row>
    <row r="68" spans="2:12" ht="17.25" x14ac:dyDescent="0.3">
      <c r="B68" s="33" t="s">
        <v>132</v>
      </c>
      <c r="C68" s="347">
        <v>25000</v>
      </c>
      <c r="D68" s="358"/>
      <c r="E68" s="39"/>
      <c r="F68" s="36" t="s">
        <v>106</v>
      </c>
      <c r="G68" s="9"/>
      <c r="H68" s="33"/>
      <c r="I68" s="347">
        <v>0</v>
      </c>
      <c r="J68" s="348"/>
      <c r="K68" s="44"/>
      <c r="L68" s="39"/>
    </row>
    <row r="69" spans="2:12" ht="17.25" x14ac:dyDescent="0.3">
      <c r="B69" s="33" t="s">
        <v>102</v>
      </c>
      <c r="C69" s="347">
        <v>25000</v>
      </c>
      <c r="D69" s="358"/>
      <c r="E69" s="39"/>
      <c r="F69" s="36" t="s">
        <v>107</v>
      </c>
      <c r="G69" s="9"/>
      <c r="H69" s="33"/>
      <c r="I69" s="347">
        <v>6000</v>
      </c>
      <c r="J69" s="348"/>
      <c r="K69" s="44"/>
      <c r="L69" s="39"/>
    </row>
    <row r="70" spans="2:12" ht="18" thickBot="1" x14ac:dyDescent="0.35">
      <c r="B70" s="35" t="s">
        <v>103</v>
      </c>
      <c r="C70" s="359">
        <v>5000</v>
      </c>
      <c r="D70" s="360"/>
      <c r="E70" s="39"/>
      <c r="F70" s="37" t="s">
        <v>108</v>
      </c>
      <c r="G70" s="16"/>
      <c r="H70" s="35"/>
      <c r="I70" s="359">
        <v>3000</v>
      </c>
      <c r="J70" s="361"/>
      <c r="K70" s="44"/>
      <c r="L70" s="39"/>
    </row>
    <row r="71" spans="2:12" ht="17.25" x14ac:dyDescent="0.3">
      <c r="B71" s="46" t="s">
        <v>104</v>
      </c>
      <c r="C71" s="282">
        <f>SUM(C67:D70)</f>
        <v>60000</v>
      </c>
      <c r="D71" s="283"/>
      <c r="E71" s="53"/>
      <c r="F71" s="49" t="s">
        <v>109</v>
      </c>
      <c r="G71" s="50"/>
      <c r="H71" s="46"/>
      <c r="I71" s="282">
        <f>SUM(I67:J70)</f>
        <v>49000</v>
      </c>
      <c r="J71" s="284"/>
      <c r="K71" s="51"/>
      <c r="L71" s="42"/>
    </row>
    <row r="72" spans="2:12" ht="9.6" customHeight="1" x14ac:dyDescent="0.3"/>
    <row r="73" spans="2:12" ht="20.25" x14ac:dyDescent="0.3">
      <c r="B73" s="88" t="s">
        <v>129</v>
      </c>
    </row>
    <row r="74" spans="2:12" ht="9.6" customHeight="1" x14ac:dyDescent="0.3"/>
    <row r="75" spans="2:12" x14ac:dyDescent="0.3">
      <c r="B75" s="285" t="s">
        <v>110</v>
      </c>
      <c r="C75" s="285"/>
      <c r="D75" s="285"/>
      <c r="E75" s="285"/>
    </row>
    <row r="76" spans="2:12" ht="17.25" x14ac:dyDescent="0.3">
      <c r="B76" s="81" t="s">
        <v>111</v>
      </c>
      <c r="C76" s="81" t="s">
        <v>112</v>
      </c>
      <c r="D76" s="286" t="s">
        <v>113</v>
      </c>
      <c r="E76" s="287"/>
      <c r="F76" s="82" t="s">
        <v>114</v>
      </c>
    </row>
    <row r="77" spans="2:12" x14ac:dyDescent="0.3">
      <c r="B77" s="133" t="s">
        <v>57</v>
      </c>
      <c r="C77" s="162" t="s">
        <v>393</v>
      </c>
      <c r="D77" s="356" t="s">
        <v>432</v>
      </c>
      <c r="E77" s="357"/>
      <c r="F77" s="83">
        <v>3000</v>
      </c>
    </row>
    <row r="78" spans="2:12" x14ac:dyDescent="0.3">
      <c r="B78" s="132"/>
      <c r="C78" s="163"/>
      <c r="D78" s="350"/>
      <c r="E78" s="351"/>
      <c r="F78" s="134">
        <v>0</v>
      </c>
    </row>
    <row r="79" spans="2:12" x14ac:dyDescent="0.3">
      <c r="B79" s="132"/>
      <c r="C79" s="163"/>
      <c r="D79" s="350"/>
      <c r="E79" s="351"/>
      <c r="F79" s="134">
        <v>0</v>
      </c>
    </row>
    <row r="80" spans="2:12" ht="9.6" customHeight="1" x14ac:dyDescent="0.3"/>
    <row r="81" spans="2:11" x14ac:dyDescent="0.3">
      <c r="B81" s="285" t="s">
        <v>115</v>
      </c>
      <c r="C81" s="285"/>
      <c r="D81" s="285"/>
      <c r="E81" s="285"/>
    </row>
    <row r="82" spans="2:11" ht="17.25" x14ac:dyDescent="0.3">
      <c r="B82" s="81" t="s">
        <v>116</v>
      </c>
      <c r="C82" s="286" t="s">
        <v>117</v>
      </c>
      <c r="D82" s="287"/>
      <c r="E82" s="81" t="s">
        <v>99</v>
      </c>
    </row>
    <row r="83" spans="2:11" x14ac:dyDescent="0.3">
      <c r="B83" s="84">
        <v>0</v>
      </c>
      <c r="C83" s="354"/>
      <c r="D83" s="355"/>
      <c r="E83" s="86">
        <v>0</v>
      </c>
    </row>
    <row r="84" spans="2:11" x14ac:dyDescent="0.3">
      <c r="B84" s="135"/>
      <c r="C84" s="225"/>
      <c r="D84" s="227"/>
      <c r="E84" s="134">
        <v>0</v>
      </c>
    </row>
    <row r="85" spans="2:11" x14ac:dyDescent="0.3">
      <c r="B85" s="135"/>
      <c r="C85" s="225"/>
      <c r="D85" s="227"/>
      <c r="E85" s="134">
        <v>0</v>
      </c>
    </row>
    <row r="86" spans="2:11" x14ac:dyDescent="0.3">
      <c r="B86" s="135"/>
      <c r="C86" s="225"/>
      <c r="D86" s="227"/>
      <c r="E86" s="134">
        <v>0</v>
      </c>
    </row>
    <row r="87" spans="2:11" ht="9.6" customHeight="1" x14ac:dyDescent="0.3"/>
    <row r="88" spans="2:11" x14ac:dyDescent="0.3">
      <c r="B88" s="285" t="s">
        <v>118</v>
      </c>
      <c r="C88" s="285"/>
      <c r="D88" s="285"/>
      <c r="E88" s="285"/>
    </row>
    <row r="89" spans="2:11" ht="17.25" x14ac:dyDescent="0.3">
      <c r="B89" s="81" t="s">
        <v>119</v>
      </c>
      <c r="C89" s="81" t="s">
        <v>120</v>
      </c>
      <c r="D89" s="286" t="s">
        <v>121</v>
      </c>
      <c r="E89" s="287"/>
      <c r="F89" s="81" t="s">
        <v>114</v>
      </c>
      <c r="G89" s="286" t="s">
        <v>122</v>
      </c>
      <c r="H89" s="287"/>
      <c r="I89" s="81" t="s">
        <v>123</v>
      </c>
      <c r="J89" s="286" t="s">
        <v>124</v>
      </c>
      <c r="K89" s="287"/>
    </row>
    <row r="90" spans="2:11" x14ac:dyDescent="0.3">
      <c r="B90" s="162" t="s">
        <v>424</v>
      </c>
      <c r="C90" s="172" t="s">
        <v>425</v>
      </c>
      <c r="D90" s="352">
        <v>0</v>
      </c>
      <c r="E90" s="353"/>
      <c r="F90" s="86">
        <v>0</v>
      </c>
      <c r="G90" s="295"/>
      <c r="H90" s="296"/>
      <c r="I90" s="86">
        <v>0</v>
      </c>
      <c r="J90" s="293">
        <v>600</v>
      </c>
      <c r="K90" s="294"/>
    </row>
    <row r="91" spans="2:11" x14ac:dyDescent="0.3">
      <c r="B91" s="163"/>
      <c r="C91" s="163"/>
      <c r="D91" s="299">
        <v>0</v>
      </c>
      <c r="E91" s="300"/>
      <c r="F91" s="134">
        <v>0</v>
      </c>
      <c r="G91" s="350"/>
      <c r="H91" s="351"/>
      <c r="I91" s="134">
        <v>0</v>
      </c>
      <c r="J91" s="299">
        <v>0</v>
      </c>
      <c r="K91" s="300"/>
    </row>
    <row r="92" spans="2:11" x14ac:dyDescent="0.3">
      <c r="B92" s="163"/>
      <c r="C92" s="163"/>
      <c r="D92" s="299">
        <v>0</v>
      </c>
      <c r="E92" s="300"/>
      <c r="F92" s="134">
        <v>0</v>
      </c>
      <c r="G92" s="350"/>
      <c r="H92" s="351"/>
      <c r="I92" s="134">
        <v>0</v>
      </c>
      <c r="J92" s="299">
        <v>0</v>
      </c>
      <c r="K92" s="300"/>
    </row>
    <row r="93" spans="2:11" x14ac:dyDescent="0.3">
      <c r="B93" s="163"/>
      <c r="C93" s="163"/>
      <c r="D93" s="299">
        <v>0</v>
      </c>
      <c r="E93" s="300"/>
      <c r="F93" s="134">
        <v>0</v>
      </c>
      <c r="G93" s="350"/>
      <c r="H93" s="351"/>
      <c r="I93" s="134">
        <v>0</v>
      </c>
      <c r="J93" s="299">
        <v>0</v>
      </c>
      <c r="K93" s="300"/>
    </row>
    <row r="94" spans="2:11" ht="9.6" customHeight="1" x14ac:dyDescent="0.3"/>
    <row r="95" spans="2:11" x14ac:dyDescent="0.3">
      <c r="B95" s="285" t="s">
        <v>125</v>
      </c>
      <c r="C95" s="285"/>
      <c r="D95" s="285"/>
      <c r="E95" s="285"/>
    </row>
    <row r="96" spans="2:11" ht="17.25" x14ac:dyDescent="0.3">
      <c r="B96" s="81" t="s">
        <v>119</v>
      </c>
      <c r="C96" s="286" t="s">
        <v>126</v>
      </c>
      <c r="D96" s="287"/>
      <c r="E96" s="81" t="s">
        <v>127</v>
      </c>
      <c r="F96" s="81" t="s">
        <v>128</v>
      </c>
      <c r="G96" s="286" t="s">
        <v>114</v>
      </c>
      <c r="H96" s="287"/>
      <c r="I96" s="81" t="s">
        <v>123</v>
      </c>
    </row>
    <row r="97" spans="2:12" x14ac:dyDescent="0.3">
      <c r="B97" s="60" t="s">
        <v>364</v>
      </c>
      <c r="C97" s="306" t="s">
        <v>365</v>
      </c>
      <c r="D97" s="307"/>
      <c r="E97" s="87"/>
      <c r="F97" s="87"/>
      <c r="G97" s="293">
        <v>3000</v>
      </c>
      <c r="H97" s="294"/>
      <c r="I97" s="85">
        <v>300</v>
      </c>
    </row>
    <row r="98" spans="2:12" x14ac:dyDescent="0.3">
      <c r="B98" s="54"/>
      <c r="C98" s="308"/>
      <c r="D98" s="309"/>
      <c r="E98" s="136"/>
      <c r="F98" s="157"/>
      <c r="G98" s="299">
        <v>0</v>
      </c>
      <c r="H98" s="300"/>
      <c r="I98" s="134">
        <v>0</v>
      </c>
    </row>
    <row r="99" spans="2:12" x14ac:dyDescent="0.3">
      <c r="B99" s="54"/>
      <c r="C99" s="308"/>
      <c r="D99" s="309"/>
      <c r="E99" s="136"/>
      <c r="F99" s="157"/>
      <c r="G99" s="299">
        <v>0</v>
      </c>
      <c r="H99" s="300"/>
      <c r="I99" s="134">
        <v>0</v>
      </c>
    </row>
    <row r="100" spans="2:12" ht="9.6" customHeight="1" x14ac:dyDescent="0.3"/>
    <row r="101" spans="2:12" x14ac:dyDescent="0.3">
      <c r="B101" s="111" t="s">
        <v>133</v>
      </c>
      <c r="C101" s="89"/>
      <c r="D101" s="89"/>
      <c r="E101" s="89"/>
    </row>
    <row r="102" spans="2:12" ht="17.25" x14ac:dyDescent="0.3">
      <c r="B102" s="30" t="s">
        <v>87</v>
      </c>
      <c r="C102" s="30" t="s">
        <v>85</v>
      </c>
      <c r="D102" s="301" t="s">
        <v>86</v>
      </c>
      <c r="E102" s="302"/>
      <c r="F102" s="303" t="s">
        <v>87</v>
      </c>
      <c r="G102" s="303"/>
      <c r="H102" s="303"/>
      <c r="I102" s="303" t="s">
        <v>85</v>
      </c>
      <c r="J102" s="303"/>
      <c r="K102" s="303" t="s">
        <v>86</v>
      </c>
      <c r="L102" s="303"/>
    </row>
    <row r="103" spans="2:12" x14ac:dyDescent="0.3">
      <c r="B103" s="90" t="s">
        <v>134</v>
      </c>
      <c r="C103" s="110">
        <f>SUM(C104:C111)</f>
        <v>450</v>
      </c>
      <c r="D103" s="304">
        <f>D104+D105+D106+D107+D108+D109+D110+D111</f>
        <v>250</v>
      </c>
      <c r="E103" s="304"/>
      <c r="F103" s="305" t="s">
        <v>135</v>
      </c>
      <c r="G103" s="305"/>
      <c r="H103" s="305"/>
      <c r="I103" s="304">
        <f>SUM(I104:I107)</f>
        <v>500</v>
      </c>
      <c r="J103" s="304"/>
      <c r="K103" s="304">
        <f>SUM(K104:K107)</f>
        <v>0</v>
      </c>
      <c r="L103" s="304"/>
    </row>
    <row r="104" spans="2:12" x14ac:dyDescent="0.3">
      <c r="B104" s="91" t="s">
        <v>95</v>
      </c>
      <c r="C104" s="154">
        <v>0</v>
      </c>
      <c r="D104" s="310">
        <v>250</v>
      </c>
      <c r="E104" s="310"/>
      <c r="F104" s="311" t="s">
        <v>136</v>
      </c>
      <c r="G104" s="311"/>
      <c r="H104" s="311"/>
      <c r="I104" s="349">
        <v>200</v>
      </c>
      <c r="J104" s="349"/>
      <c r="K104" s="349">
        <v>0</v>
      </c>
      <c r="L104" s="349"/>
    </row>
    <row r="105" spans="2:12" x14ac:dyDescent="0.3">
      <c r="B105" s="91" t="s">
        <v>137</v>
      </c>
      <c r="C105" s="154">
        <v>0</v>
      </c>
      <c r="D105" s="310">
        <v>0</v>
      </c>
      <c r="E105" s="310"/>
      <c r="F105" s="311" t="s">
        <v>95</v>
      </c>
      <c r="G105" s="311"/>
      <c r="H105" s="311"/>
      <c r="I105" s="349">
        <v>100</v>
      </c>
      <c r="J105" s="349"/>
      <c r="K105" s="349">
        <v>0</v>
      </c>
      <c r="L105" s="349"/>
    </row>
    <row r="106" spans="2:12" x14ac:dyDescent="0.3">
      <c r="B106" s="91" t="s">
        <v>138</v>
      </c>
      <c r="C106" s="154">
        <v>75</v>
      </c>
      <c r="D106" s="310">
        <v>0</v>
      </c>
      <c r="E106" s="310"/>
      <c r="F106" s="311" t="s">
        <v>139</v>
      </c>
      <c r="G106" s="311"/>
      <c r="H106" s="311"/>
      <c r="I106" s="349">
        <v>100</v>
      </c>
      <c r="J106" s="349"/>
      <c r="K106" s="349">
        <v>0</v>
      </c>
      <c r="L106" s="349"/>
    </row>
    <row r="107" spans="2:12" x14ac:dyDescent="0.3">
      <c r="B107" s="91" t="s">
        <v>140</v>
      </c>
      <c r="C107" s="154">
        <v>75</v>
      </c>
      <c r="D107" s="310">
        <v>0</v>
      </c>
      <c r="E107" s="310"/>
      <c r="F107" s="311" t="s">
        <v>141</v>
      </c>
      <c r="G107" s="311"/>
      <c r="H107" s="311"/>
      <c r="I107" s="349">
        <v>100</v>
      </c>
      <c r="J107" s="349"/>
      <c r="K107" s="349">
        <v>0</v>
      </c>
      <c r="L107" s="349"/>
    </row>
    <row r="108" spans="2:12" x14ac:dyDescent="0.3">
      <c r="B108" s="91" t="s">
        <v>142</v>
      </c>
      <c r="C108" s="154">
        <v>25</v>
      </c>
      <c r="D108" s="310">
        <v>0</v>
      </c>
      <c r="E108" s="310"/>
      <c r="F108" s="312"/>
      <c r="G108" s="312"/>
      <c r="H108" s="312"/>
      <c r="I108" s="313"/>
      <c r="J108" s="313"/>
      <c r="K108" s="314"/>
      <c r="L108" s="314"/>
    </row>
    <row r="109" spans="2:12" x14ac:dyDescent="0.3">
      <c r="B109" s="91" t="s">
        <v>143</v>
      </c>
      <c r="C109" s="154">
        <v>25</v>
      </c>
      <c r="D109" s="310">
        <v>0</v>
      </c>
      <c r="E109" s="310"/>
      <c r="F109" s="305" t="s">
        <v>144</v>
      </c>
      <c r="G109" s="305"/>
      <c r="H109" s="305"/>
      <c r="I109" s="304">
        <f>SUM(I110:I114)</f>
        <v>200</v>
      </c>
      <c r="J109" s="304"/>
      <c r="K109" s="304">
        <f>SUM(K110:K114)</f>
        <v>0</v>
      </c>
      <c r="L109" s="304"/>
    </row>
    <row r="110" spans="2:12" x14ac:dyDescent="0.3">
      <c r="B110" s="91" t="s">
        <v>145</v>
      </c>
      <c r="C110" s="154">
        <v>250</v>
      </c>
      <c r="D110" s="310">
        <v>0</v>
      </c>
      <c r="E110" s="310"/>
      <c r="F110" s="311" t="s">
        <v>146</v>
      </c>
      <c r="G110" s="311"/>
      <c r="H110" s="311"/>
      <c r="I110" s="349">
        <v>100</v>
      </c>
      <c r="J110" s="349"/>
      <c r="K110" s="349">
        <v>0</v>
      </c>
      <c r="L110" s="349"/>
    </row>
    <row r="111" spans="2:12" x14ac:dyDescent="0.3">
      <c r="B111" s="91" t="s">
        <v>147</v>
      </c>
      <c r="C111" s="154">
        <v>0</v>
      </c>
      <c r="D111" s="310">
        <v>0</v>
      </c>
      <c r="E111" s="310"/>
      <c r="F111" s="311" t="s">
        <v>148</v>
      </c>
      <c r="G111" s="311"/>
      <c r="H111" s="311"/>
      <c r="I111" s="349">
        <v>0</v>
      </c>
      <c r="J111" s="349"/>
      <c r="K111" s="349">
        <v>0</v>
      </c>
      <c r="L111" s="349"/>
    </row>
    <row r="112" spans="2:12" x14ac:dyDescent="0.3">
      <c r="B112" s="93"/>
      <c r="C112" s="92"/>
      <c r="D112" s="315"/>
      <c r="E112" s="315"/>
      <c r="F112" s="311" t="s">
        <v>149</v>
      </c>
      <c r="G112" s="311"/>
      <c r="H112" s="311"/>
      <c r="I112" s="349">
        <v>0</v>
      </c>
      <c r="J112" s="349"/>
      <c r="K112" s="349">
        <v>0</v>
      </c>
      <c r="L112" s="349"/>
    </row>
    <row r="113" spans="2:12" x14ac:dyDescent="0.3">
      <c r="B113" s="90" t="s">
        <v>150</v>
      </c>
      <c r="C113" s="110">
        <f>SUM(C114:C118)</f>
        <v>0</v>
      </c>
      <c r="D113" s="316">
        <f>D114+D115+D116+D117+D118</f>
        <v>0</v>
      </c>
      <c r="E113" s="316">
        <f>SUM(E114:E118)</f>
        <v>0</v>
      </c>
      <c r="F113" s="311" t="s">
        <v>151</v>
      </c>
      <c r="G113" s="311"/>
      <c r="H113" s="311"/>
      <c r="I113" s="349">
        <v>0</v>
      </c>
      <c r="J113" s="349"/>
      <c r="K113" s="349">
        <v>0</v>
      </c>
      <c r="L113" s="349"/>
    </row>
    <row r="114" spans="2:12" x14ac:dyDescent="0.3">
      <c r="B114" s="91" t="s">
        <v>152</v>
      </c>
      <c r="C114" s="154">
        <v>0</v>
      </c>
      <c r="D114" s="310">
        <v>0</v>
      </c>
      <c r="E114" s="310">
        <v>0</v>
      </c>
      <c r="F114" s="311" t="s">
        <v>153</v>
      </c>
      <c r="G114" s="311"/>
      <c r="H114" s="311"/>
      <c r="I114" s="349">
        <v>100</v>
      </c>
      <c r="J114" s="349"/>
      <c r="K114" s="349">
        <v>0</v>
      </c>
      <c r="L114" s="349"/>
    </row>
    <row r="115" spans="2:12" x14ac:dyDescent="0.3">
      <c r="B115" s="91" t="s">
        <v>154</v>
      </c>
      <c r="C115" s="154">
        <v>0</v>
      </c>
      <c r="D115" s="310">
        <v>0</v>
      </c>
      <c r="E115" s="310">
        <v>0</v>
      </c>
      <c r="F115" s="312"/>
      <c r="G115" s="312"/>
      <c r="H115" s="312"/>
      <c r="I115" s="313"/>
      <c r="J115" s="313"/>
      <c r="K115" s="314"/>
      <c r="L115" s="314"/>
    </row>
    <row r="116" spans="2:12" x14ac:dyDescent="0.3">
      <c r="B116" s="91" t="s">
        <v>135</v>
      </c>
      <c r="C116" s="154">
        <v>0</v>
      </c>
      <c r="D116" s="310">
        <v>0</v>
      </c>
      <c r="E116" s="310">
        <v>0</v>
      </c>
      <c r="F116" s="305" t="s">
        <v>95</v>
      </c>
      <c r="G116" s="305"/>
      <c r="H116" s="305"/>
      <c r="I116" s="304">
        <f>SUM(I117:I119)</f>
        <v>0</v>
      </c>
      <c r="J116" s="304"/>
      <c r="K116" s="304">
        <f>SUM(K117:K119)</f>
        <v>1000</v>
      </c>
      <c r="L116" s="304"/>
    </row>
    <row r="117" spans="2:12" x14ac:dyDescent="0.3">
      <c r="B117" s="91" t="s">
        <v>155</v>
      </c>
      <c r="C117" s="154">
        <v>0</v>
      </c>
      <c r="D117" s="310">
        <v>0</v>
      </c>
      <c r="E117" s="310">
        <v>0</v>
      </c>
      <c r="F117" s="311" t="s">
        <v>156</v>
      </c>
      <c r="G117" s="311"/>
      <c r="H117" s="311"/>
      <c r="I117" s="349">
        <v>0</v>
      </c>
      <c r="J117" s="349"/>
      <c r="K117" s="349">
        <v>0</v>
      </c>
      <c r="L117" s="349"/>
    </row>
    <row r="118" spans="2:12" x14ac:dyDescent="0.3">
      <c r="B118" s="91" t="s">
        <v>153</v>
      </c>
      <c r="C118" s="154">
        <v>0</v>
      </c>
      <c r="D118" s="310">
        <v>0</v>
      </c>
      <c r="E118" s="310">
        <v>0</v>
      </c>
      <c r="F118" s="311" t="s">
        <v>157</v>
      </c>
      <c r="G118" s="311"/>
      <c r="H118" s="311"/>
      <c r="I118" s="349">
        <v>0</v>
      </c>
      <c r="J118" s="349"/>
      <c r="K118" s="349">
        <v>0</v>
      </c>
      <c r="L118" s="349"/>
    </row>
    <row r="119" spans="2:12" x14ac:dyDescent="0.3">
      <c r="B119" s="93"/>
      <c r="C119" s="92"/>
      <c r="D119" s="315"/>
      <c r="E119" s="315"/>
      <c r="F119" s="311" t="s">
        <v>153</v>
      </c>
      <c r="G119" s="311"/>
      <c r="H119" s="311"/>
      <c r="I119" s="349">
        <v>0</v>
      </c>
      <c r="J119" s="349"/>
      <c r="K119" s="349">
        <v>1000</v>
      </c>
      <c r="L119" s="349"/>
    </row>
    <row r="120" spans="2:12" x14ac:dyDescent="0.3">
      <c r="B120" s="90" t="s">
        <v>158</v>
      </c>
      <c r="C120" s="110">
        <f>SUM(C121:C124)</f>
        <v>0</v>
      </c>
      <c r="D120" s="317">
        <f>D121+D122+D123+D124</f>
        <v>1000</v>
      </c>
      <c r="E120" s="318">
        <f>SUM(E121:E124)</f>
        <v>1000</v>
      </c>
      <c r="F120" s="312"/>
      <c r="G120" s="312"/>
      <c r="H120" s="312"/>
      <c r="I120" s="313"/>
      <c r="J120" s="313"/>
      <c r="K120" s="314"/>
      <c r="L120" s="314"/>
    </row>
    <row r="121" spans="2:12" x14ac:dyDescent="0.3">
      <c r="B121" s="91" t="s">
        <v>159</v>
      </c>
      <c r="C121" s="154">
        <v>0</v>
      </c>
      <c r="D121" s="310">
        <v>700</v>
      </c>
      <c r="E121" s="310">
        <v>1000</v>
      </c>
      <c r="F121" s="305" t="s">
        <v>160</v>
      </c>
      <c r="G121" s="305"/>
      <c r="H121" s="305"/>
      <c r="I121" s="304">
        <f>SUM(I122:I131)</f>
        <v>0</v>
      </c>
      <c r="J121" s="304"/>
      <c r="K121" s="304">
        <f>SUM(K122:K131)</f>
        <v>4000</v>
      </c>
      <c r="L121" s="304"/>
    </row>
    <row r="122" spans="2:12" x14ac:dyDescent="0.3">
      <c r="B122" s="91" t="s">
        <v>161</v>
      </c>
      <c r="C122" s="154">
        <v>0</v>
      </c>
      <c r="D122" s="310">
        <v>0</v>
      </c>
      <c r="E122" s="310">
        <v>0</v>
      </c>
      <c r="F122" s="311" t="s">
        <v>162</v>
      </c>
      <c r="G122" s="311"/>
      <c r="H122" s="311"/>
      <c r="I122" s="349">
        <v>0</v>
      </c>
      <c r="J122" s="349"/>
      <c r="K122" s="349">
        <v>0</v>
      </c>
      <c r="L122" s="349"/>
    </row>
    <row r="123" spans="2:12" x14ac:dyDescent="0.3">
      <c r="B123" s="91" t="s">
        <v>163</v>
      </c>
      <c r="C123" s="154">
        <v>0</v>
      </c>
      <c r="D123" s="310">
        <v>300</v>
      </c>
      <c r="E123" s="310">
        <v>0</v>
      </c>
      <c r="F123" s="311" t="s">
        <v>164</v>
      </c>
      <c r="G123" s="311"/>
      <c r="H123" s="311"/>
      <c r="I123" s="349">
        <v>0</v>
      </c>
      <c r="J123" s="349"/>
      <c r="K123" s="349">
        <v>0</v>
      </c>
      <c r="L123" s="349"/>
    </row>
    <row r="124" spans="2:12" x14ac:dyDescent="0.3">
      <c r="B124" s="91" t="s">
        <v>153</v>
      </c>
      <c r="C124" s="154">
        <v>0</v>
      </c>
      <c r="D124" s="310">
        <v>0</v>
      </c>
      <c r="E124" s="310">
        <v>0</v>
      </c>
      <c r="F124" s="311" t="s">
        <v>165</v>
      </c>
      <c r="G124" s="311"/>
      <c r="H124" s="311"/>
      <c r="I124" s="349">
        <v>0</v>
      </c>
      <c r="J124" s="349"/>
      <c r="K124" s="349">
        <v>0</v>
      </c>
      <c r="L124" s="349"/>
    </row>
    <row r="125" spans="2:12" x14ac:dyDescent="0.3">
      <c r="B125" s="93"/>
      <c r="C125" s="92"/>
      <c r="D125" s="315"/>
      <c r="E125" s="315"/>
      <c r="F125" s="311" t="s">
        <v>166</v>
      </c>
      <c r="G125" s="311"/>
      <c r="H125" s="311"/>
      <c r="I125" s="349">
        <v>0</v>
      </c>
      <c r="J125" s="349"/>
      <c r="K125" s="349">
        <v>0</v>
      </c>
      <c r="L125" s="349"/>
    </row>
    <row r="126" spans="2:12" x14ac:dyDescent="0.3">
      <c r="B126" s="90" t="s">
        <v>167</v>
      </c>
      <c r="C126" s="155">
        <v>600</v>
      </c>
      <c r="D126" s="319">
        <v>0</v>
      </c>
      <c r="E126" s="319">
        <v>0</v>
      </c>
      <c r="F126" s="311" t="s">
        <v>168</v>
      </c>
      <c r="G126" s="311"/>
      <c r="H126" s="311"/>
      <c r="I126" s="349">
        <v>0</v>
      </c>
      <c r="J126" s="349"/>
      <c r="K126" s="349">
        <v>0</v>
      </c>
      <c r="L126" s="349"/>
    </row>
    <row r="127" spans="2:12" x14ac:dyDescent="0.3">
      <c r="B127" s="93"/>
      <c r="C127" s="92"/>
      <c r="D127" s="315"/>
      <c r="E127" s="315"/>
      <c r="F127" s="311" t="s">
        <v>169</v>
      </c>
      <c r="G127" s="311"/>
      <c r="H127" s="311"/>
      <c r="I127" s="349">
        <v>0</v>
      </c>
      <c r="J127" s="349"/>
      <c r="K127" s="349">
        <v>0</v>
      </c>
      <c r="L127" s="349"/>
    </row>
    <row r="128" spans="2:12" x14ac:dyDescent="0.3">
      <c r="B128" s="90" t="s">
        <v>170</v>
      </c>
      <c r="C128" s="155">
        <v>0</v>
      </c>
      <c r="D128" s="319">
        <v>3000</v>
      </c>
      <c r="E128" s="319">
        <v>1000</v>
      </c>
      <c r="F128" s="311" t="s">
        <v>171</v>
      </c>
      <c r="G128" s="311"/>
      <c r="H128" s="311"/>
      <c r="I128" s="349">
        <v>0</v>
      </c>
      <c r="J128" s="349"/>
      <c r="K128" s="349">
        <v>1000</v>
      </c>
      <c r="L128" s="349"/>
    </row>
    <row r="129" spans="2:12" x14ac:dyDescent="0.3">
      <c r="B129" s="93"/>
      <c r="C129" s="92"/>
      <c r="D129" s="315"/>
      <c r="E129" s="315"/>
      <c r="F129" s="311" t="s">
        <v>172</v>
      </c>
      <c r="G129" s="311"/>
      <c r="H129" s="311"/>
      <c r="I129" s="349">
        <v>0</v>
      </c>
      <c r="J129" s="349"/>
      <c r="K129" s="349">
        <v>2000</v>
      </c>
      <c r="L129" s="349"/>
    </row>
    <row r="130" spans="2:12" x14ac:dyDescent="0.3">
      <c r="B130" s="90" t="s">
        <v>173</v>
      </c>
      <c r="C130" s="155">
        <v>0</v>
      </c>
      <c r="D130" s="319">
        <v>0</v>
      </c>
      <c r="E130" s="319">
        <v>0</v>
      </c>
      <c r="F130" s="311" t="s">
        <v>174</v>
      </c>
      <c r="G130" s="311"/>
      <c r="H130" s="311"/>
      <c r="I130" s="349">
        <v>0</v>
      </c>
      <c r="J130" s="349"/>
      <c r="K130" s="349">
        <v>0</v>
      </c>
      <c r="L130" s="349"/>
    </row>
    <row r="131" spans="2:12" x14ac:dyDescent="0.3">
      <c r="B131" s="93"/>
      <c r="C131" s="92"/>
      <c r="D131" s="315"/>
      <c r="E131" s="315"/>
      <c r="F131" s="311" t="s">
        <v>153</v>
      </c>
      <c r="G131" s="311"/>
      <c r="H131" s="311"/>
      <c r="I131" s="349">
        <v>0</v>
      </c>
      <c r="J131" s="349"/>
      <c r="K131" s="349">
        <v>1000</v>
      </c>
      <c r="L131" s="349"/>
    </row>
    <row r="132" spans="2:12" x14ac:dyDescent="0.3">
      <c r="B132" s="90" t="s">
        <v>175</v>
      </c>
      <c r="C132" s="155">
        <v>0</v>
      </c>
      <c r="D132" s="319">
        <v>0</v>
      </c>
      <c r="E132" s="319">
        <v>0</v>
      </c>
      <c r="F132" s="312"/>
      <c r="G132" s="312"/>
      <c r="H132" s="312"/>
      <c r="I132" s="313"/>
      <c r="J132" s="313"/>
      <c r="K132" s="314"/>
      <c r="L132" s="314"/>
    </row>
    <row r="133" spans="2:12" ht="18" thickBot="1" x14ac:dyDescent="0.35">
      <c r="B133" s="93"/>
      <c r="C133" s="92"/>
      <c r="D133" s="315"/>
      <c r="E133" s="315"/>
      <c r="F133" s="344" t="s">
        <v>176</v>
      </c>
      <c r="G133" s="344"/>
      <c r="H133" s="344"/>
      <c r="I133" s="345">
        <f>C103+C113+C120+C126+C128+C130+C132+I103+I109+I116+I121</f>
        <v>1750</v>
      </c>
      <c r="J133" s="345"/>
      <c r="K133" s="346">
        <f>D103+D113+D120+D126+D128+D130+D132+K103+K109+K116+K121</f>
        <v>9250</v>
      </c>
      <c r="L133" s="346"/>
    </row>
    <row r="134" spans="2:12" ht="18" thickBot="1" x14ac:dyDescent="0.35">
      <c r="H134" s="324" t="s">
        <v>177</v>
      </c>
      <c r="I134" s="324"/>
      <c r="J134" s="324"/>
      <c r="K134" s="325">
        <f>(I133*12)+K133</f>
        <v>30250</v>
      </c>
      <c r="L134" s="326"/>
    </row>
    <row r="135" spans="2:12" ht="9.6" customHeight="1" x14ac:dyDescent="0.3"/>
    <row r="136" spans="2:12" ht="20.25" x14ac:dyDescent="0.3">
      <c r="B136" s="18" t="s">
        <v>178</v>
      </c>
      <c r="E136" s="3" t="s">
        <v>1</v>
      </c>
      <c r="F136" s="94">
        <v>1</v>
      </c>
    </row>
    <row r="137" spans="2:12" ht="9.6" customHeight="1" x14ac:dyDescent="0.3">
      <c r="B137" s="5"/>
      <c r="C137" s="5"/>
      <c r="D137" s="5"/>
      <c r="E137" s="5"/>
      <c r="F137" s="5"/>
    </row>
    <row r="138" spans="2:12" x14ac:dyDescent="0.3">
      <c r="B138" s="95" t="s">
        <v>179</v>
      </c>
      <c r="C138" s="96" t="s">
        <v>180</v>
      </c>
      <c r="D138" s="97"/>
      <c r="E138" s="95" t="s">
        <v>100</v>
      </c>
      <c r="F138" s="97" t="s">
        <v>180</v>
      </c>
    </row>
    <row r="139" spans="2:12" ht="17.25" x14ac:dyDescent="0.3">
      <c r="B139" s="112" t="s">
        <v>210</v>
      </c>
      <c r="C139" s="138">
        <f>F77</f>
        <v>3000</v>
      </c>
      <c r="D139" s="7"/>
      <c r="E139" s="112" t="s">
        <v>206</v>
      </c>
      <c r="F139" s="141">
        <f>G97+G98+G99</f>
        <v>3000</v>
      </c>
    </row>
    <row r="140" spans="2:12" ht="17.25" x14ac:dyDescent="0.3">
      <c r="B140" s="112" t="s">
        <v>211</v>
      </c>
      <c r="C140" s="138">
        <f>E83+E84+E85+E86</f>
        <v>0</v>
      </c>
      <c r="D140" s="7"/>
      <c r="E140" s="161" t="s">
        <v>367</v>
      </c>
      <c r="F140" s="142">
        <f>F90+F91+F92+F93</f>
        <v>0</v>
      </c>
    </row>
    <row r="141" spans="2:12" ht="17.25" x14ac:dyDescent="0.3">
      <c r="B141" s="112" t="s">
        <v>212</v>
      </c>
      <c r="C141" s="138">
        <f>D90+D91+D92+D93</f>
        <v>0</v>
      </c>
      <c r="D141" s="7"/>
      <c r="E141" s="112" t="s">
        <v>181</v>
      </c>
      <c r="F141" s="159">
        <f>I70</f>
        <v>3000</v>
      </c>
    </row>
    <row r="142" spans="2:12" ht="17.25" x14ac:dyDescent="0.3">
      <c r="B142" s="113" t="s">
        <v>182</v>
      </c>
      <c r="C142" s="137">
        <v>20000</v>
      </c>
      <c r="D142" s="9"/>
      <c r="E142" s="98" t="s">
        <v>183</v>
      </c>
      <c r="F142" s="143">
        <f>SUM(F139:F141)</f>
        <v>6000</v>
      </c>
    </row>
    <row r="143" spans="2:12" ht="17.25" x14ac:dyDescent="0.3">
      <c r="B143" s="114" t="s">
        <v>184</v>
      </c>
      <c r="C143" s="139">
        <v>5000</v>
      </c>
      <c r="D143" s="119"/>
      <c r="E143" s="117"/>
      <c r="F143" s="118"/>
    </row>
    <row r="144" spans="2:12" ht="17.25" x14ac:dyDescent="0.3">
      <c r="B144" s="114" t="s">
        <v>185</v>
      </c>
      <c r="C144" s="139">
        <v>0</v>
      </c>
      <c r="D144" s="99"/>
      <c r="E144" s="116" t="s">
        <v>205</v>
      </c>
      <c r="F144" s="144">
        <f>C145-F142</f>
        <v>22000</v>
      </c>
    </row>
    <row r="145" spans="2:8" ht="18" thickBot="1" x14ac:dyDescent="0.35">
      <c r="B145" s="100" t="s">
        <v>186</v>
      </c>
      <c r="C145" s="140">
        <f>SUM(C139:C144)</f>
        <v>28000</v>
      </c>
      <c r="D145" s="16"/>
      <c r="E145" s="120" t="s">
        <v>366</v>
      </c>
      <c r="F145" s="160">
        <f>IFERROR(F142/F144,0)</f>
        <v>0.27272727272727271</v>
      </c>
    </row>
    <row r="146" spans="2:8" x14ac:dyDescent="0.3">
      <c r="B146" s="107" t="s">
        <v>187</v>
      </c>
      <c r="C146" s="102"/>
      <c r="D146" s="107"/>
      <c r="E146" s="107" t="s">
        <v>188</v>
      </c>
      <c r="F146" s="107"/>
    </row>
    <row r="147" spans="2:8" ht="17.25" x14ac:dyDescent="0.3">
      <c r="B147" s="115" t="s">
        <v>189</v>
      </c>
      <c r="C147" s="145">
        <v>72000</v>
      </c>
      <c r="D147" s="9"/>
      <c r="E147" s="115" t="s">
        <v>208</v>
      </c>
      <c r="F147" s="151">
        <f>(I97+I98+I99)*12</f>
        <v>3600</v>
      </c>
      <c r="H147" s="121" t="s">
        <v>207</v>
      </c>
    </row>
    <row r="148" spans="2:8" ht="17.25" x14ac:dyDescent="0.3">
      <c r="B148" s="115" t="s">
        <v>190</v>
      </c>
      <c r="C148" s="146">
        <v>0</v>
      </c>
      <c r="D148" s="9"/>
      <c r="E148" s="115" t="s">
        <v>191</v>
      </c>
      <c r="F148" s="149">
        <v>0</v>
      </c>
    </row>
    <row r="149" spans="2:8" ht="17.25" x14ac:dyDescent="0.3">
      <c r="B149" s="115" t="s">
        <v>192</v>
      </c>
      <c r="C149" s="145">
        <v>0</v>
      </c>
      <c r="D149" s="9"/>
      <c r="E149" s="115" t="s">
        <v>193</v>
      </c>
      <c r="F149" s="150">
        <f>(I90+J90+I91+J91+I92+J92+I93+J93)*12</f>
        <v>7200</v>
      </c>
    </row>
    <row r="150" spans="2:8" ht="17.25" x14ac:dyDescent="0.3">
      <c r="B150" s="115" t="s">
        <v>194</v>
      </c>
      <c r="C150" s="145">
        <v>0</v>
      </c>
      <c r="D150" s="9"/>
      <c r="E150" s="115" t="s">
        <v>195</v>
      </c>
      <c r="F150" s="148">
        <v>0</v>
      </c>
    </row>
    <row r="151" spans="2:8" ht="17.25" x14ac:dyDescent="0.3">
      <c r="B151" s="115" t="s">
        <v>196</v>
      </c>
      <c r="C151" s="145">
        <v>0</v>
      </c>
      <c r="D151" s="9"/>
      <c r="E151" s="115" t="s">
        <v>197</v>
      </c>
      <c r="F151" s="149">
        <v>0</v>
      </c>
    </row>
    <row r="152" spans="2:8" ht="17.25" x14ac:dyDescent="0.3">
      <c r="B152" s="115" t="s">
        <v>198</v>
      </c>
      <c r="C152" s="171">
        <v>0</v>
      </c>
      <c r="D152" s="9"/>
      <c r="E152" s="115" t="s">
        <v>209</v>
      </c>
      <c r="F152" s="151">
        <f>K134</f>
        <v>30250</v>
      </c>
    </row>
    <row r="153" spans="2:8" ht="18" thickBot="1" x14ac:dyDescent="0.35">
      <c r="B153" s="103" t="s">
        <v>199</v>
      </c>
      <c r="C153" s="147">
        <f>SUM(C147:C152)</f>
        <v>72000</v>
      </c>
      <c r="D153" s="16"/>
      <c r="E153" s="103" t="s">
        <v>200</v>
      </c>
      <c r="F153" s="152">
        <f>SUM(F147:F152)</f>
        <v>41050</v>
      </c>
    </row>
    <row r="154" spans="2:8" ht="18" thickBot="1" x14ac:dyDescent="0.35">
      <c r="B154" s="24"/>
      <c r="C154" s="24"/>
      <c r="D154" s="24"/>
      <c r="E154" s="104" t="s">
        <v>201</v>
      </c>
      <c r="F154" s="153">
        <f>C153-F153</f>
        <v>30950</v>
      </c>
    </row>
    <row r="155" spans="2:8" ht="18" thickBot="1" x14ac:dyDescent="0.35">
      <c r="B155" s="38"/>
      <c r="C155" s="38"/>
      <c r="D155" s="38"/>
      <c r="E155" s="105"/>
      <c r="F155" s="106"/>
    </row>
    <row r="156" spans="2:8" x14ac:dyDescent="0.3">
      <c r="B156" s="327" t="s">
        <v>202</v>
      </c>
      <c r="C156" s="328"/>
      <c r="D156" s="328"/>
      <c r="E156" s="328"/>
      <c r="F156" s="329"/>
    </row>
    <row r="157" spans="2:8" x14ac:dyDescent="0.3">
      <c r="B157" s="330" t="s">
        <v>203</v>
      </c>
      <c r="C157" s="331"/>
      <c r="D157" s="331"/>
      <c r="E157" s="331"/>
      <c r="F157" s="332"/>
    </row>
    <row r="158" spans="2:8" x14ac:dyDescent="0.3">
      <c r="B158" s="330"/>
      <c r="C158" s="331"/>
      <c r="D158" s="331"/>
      <c r="E158" s="331"/>
      <c r="F158" s="332"/>
    </row>
    <row r="159" spans="2:8" x14ac:dyDescent="0.3">
      <c r="B159" s="330"/>
      <c r="C159" s="331"/>
      <c r="D159" s="331"/>
      <c r="E159" s="331"/>
      <c r="F159" s="332"/>
    </row>
    <row r="160" spans="2:8" ht="78" customHeight="1" thickBot="1" x14ac:dyDescent="0.35">
      <c r="B160" s="333"/>
      <c r="C160" s="334"/>
      <c r="D160" s="334"/>
      <c r="E160" s="334"/>
      <c r="F160" s="335"/>
    </row>
    <row r="161" spans="2:3" x14ac:dyDescent="0.3">
      <c r="B161" s="108"/>
      <c r="C161" s="108"/>
    </row>
    <row r="162" spans="2:3" x14ac:dyDescent="0.3">
      <c r="B162" s="336"/>
      <c r="C162" s="337"/>
    </row>
    <row r="163" spans="2:3" x14ac:dyDescent="0.3">
      <c r="B163" s="109" t="s">
        <v>204</v>
      </c>
    </row>
  </sheetData>
  <sheetProtection selectLockedCells="1"/>
  <mergeCells count="238">
    <mergeCell ref="H134:J134"/>
    <mergeCell ref="K134:L134"/>
    <mergeCell ref="B156:F156"/>
    <mergeCell ref="B157:F160"/>
    <mergeCell ref="B162:C162"/>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 ref="I131:J131"/>
    <mergeCell ref="K131:L131"/>
    <mergeCell ref="D128:E128"/>
    <mergeCell ref="F128:H128"/>
    <mergeCell ref="I128:J128"/>
    <mergeCell ref="K128:L128"/>
    <mergeCell ref="D129:E129"/>
    <mergeCell ref="F129:H129"/>
    <mergeCell ref="I129:J129"/>
    <mergeCell ref="K129:L129"/>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93:E93"/>
    <mergeCell ref="G93:H93"/>
    <mergeCell ref="J93:K93"/>
    <mergeCell ref="B95:E95"/>
    <mergeCell ref="C96:D96"/>
    <mergeCell ref="G96:H96"/>
    <mergeCell ref="D91:E91"/>
    <mergeCell ref="G91:H91"/>
    <mergeCell ref="J91:K91"/>
    <mergeCell ref="D92:E92"/>
    <mergeCell ref="G92:H92"/>
    <mergeCell ref="J92:K92"/>
    <mergeCell ref="C86:D86"/>
    <mergeCell ref="B88:E88"/>
    <mergeCell ref="D89:E89"/>
    <mergeCell ref="G89:H89"/>
    <mergeCell ref="J89:K89"/>
    <mergeCell ref="D90:E90"/>
    <mergeCell ref="G90:H90"/>
    <mergeCell ref="J90:K90"/>
    <mergeCell ref="D79:E79"/>
    <mergeCell ref="B81:E81"/>
    <mergeCell ref="C82:D82"/>
    <mergeCell ref="C83:D83"/>
    <mergeCell ref="C84:D84"/>
    <mergeCell ref="C85:D85"/>
    <mergeCell ref="C71:D71"/>
    <mergeCell ref="I71:J71"/>
    <mergeCell ref="B75:E75"/>
    <mergeCell ref="D76:E76"/>
    <mergeCell ref="D77:E77"/>
    <mergeCell ref="D78:E78"/>
    <mergeCell ref="C68:D68"/>
    <mergeCell ref="I68:J68"/>
    <mergeCell ref="C69:D69"/>
    <mergeCell ref="I69:J69"/>
    <mergeCell ref="C70:D70"/>
    <mergeCell ref="I70:J70"/>
    <mergeCell ref="F65:H65"/>
    <mergeCell ref="I65:J65"/>
    <mergeCell ref="K65:L65"/>
    <mergeCell ref="C66:D66"/>
    <mergeCell ref="I66:J66"/>
    <mergeCell ref="C67:D67"/>
    <mergeCell ref="I67:J67"/>
    <mergeCell ref="F63:H63"/>
    <mergeCell ref="I63:J63"/>
    <mergeCell ref="K63:L63"/>
    <mergeCell ref="F64:H64"/>
    <mergeCell ref="I64:J64"/>
    <mergeCell ref="K64:L64"/>
    <mergeCell ref="F61:H61"/>
    <mergeCell ref="I61:J61"/>
    <mergeCell ref="K61:L61"/>
    <mergeCell ref="F62:H62"/>
    <mergeCell ref="I62:J62"/>
    <mergeCell ref="K62:L62"/>
    <mergeCell ref="D59:E59"/>
    <mergeCell ref="F59:H59"/>
    <mergeCell ref="I59:J59"/>
    <mergeCell ref="K59:L59"/>
    <mergeCell ref="F60:H60"/>
    <mergeCell ref="I60:J60"/>
    <mergeCell ref="K60:L60"/>
    <mergeCell ref="D57:E57"/>
    <mergeCell ref="F57:H57"/>
    <mergeCell ref="I57:J57"/>
    <mergeCell ref="K57:L57"/>
    <mergeCell ref="D58:E58"/>
    <mergeCell ref="F58:H58"/>
    <mergeCell ref="I58:J58"/>
    <mergeCell ref="K58:L58"/>
    <mergeCell ref="D55:E55"/>
    <mergeCell ref="F55:H55"/>
    <mergeCell ref="I55:J55"/>
    <mergeCell ref="K55:L55"/>
    <mergeCell ref="D56:E56"/>
    <mergeCell ref="F56:H56"/>
    <mergeCell ref="I56:J56"/>
    <mergeCell ref="K56:L56"/>
    <mergeCell ref="I37:L37"/>
    <mergeCell ref="J43:K43"/>
    <mergeCell ref="D46:E46"/>
    <mergeCell ref="J49:K49"/>
    <mergeCell ref="C16:I17"/>
    <mergeCell ref="G24:H24"/>
    <mergeCell ref="G25:H25"/>
    <mergeCell ref="I29:L29"/>
    <mergeCell ref="I31:L31"/>
    <mergeCell ref="I32:L32"/>
    <mergeCell ref="D6:E6"/>
    <mergeCell ref="L7:O7"/>
    <mergeCell ref="L8:O8"/>
    <mergeCell ref="I9:K9"/>
    <mergeCell ref="C10:F10"/>
    <mergeCell ref="D11:E11"/>
    <mergeCell ref="F11:H11"/>
    <mergeCell ref="I34:L34"/>
    <mergeCell ref="I35:L35"/>
  </mergeCells>
  <conditionalFormatting sqref="F11:H11">
    <cfRule type="expression" dxfId="8" priority="6">
      <formula>$B$27&gt;0</formula>
    </cfRule>
  </conditionalFormatting>
  <conditionalFormatting sqref="F24">
    <cfRule type="expression" dxfId="7" priority="5">
      <formula>$B$17&gt;0</formula>
    </cfRule>
  </conditionalFormatting>
  <conditionalFormatting sqref="F25">
    <cfRule type="expression" dxfId="6" priority="4">
      <formula>$B$18&gt;0</formula>
    </cfRule>
  </conditionalFormatting>
  <conditionalFormatting sqref="C48:C51 F47:F51 I47 I49 I51 L48 L50">
    <cfRule type="expression" dxfId="5" priority="3">
      <formula>$B$20&gt;0</formula>
    </cfRule>
  </conditionalFormatting>
  <conditionalFormatting sqref="I48 I50 J49:K49 L51">
    <cfRule type="expression" dxfId="4" priority="2">
      <formula>$B$20&gt;0</formula>
    </cfRule>
  </conditionalFormatting>
  <conditionalFormatting sqref="C47">
    <cfRule type="expression" dxfId="3" priority="1">
      <formula>$B$20&gt;0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7"/>
  <sheetViews>
    <sheetView workbookViewId="0">
      <selection activeCell="C6" sqref="C6"/>
    </sheetView>
  </sheetViews>
  <sheetFormatPr defaultRowHeight="15" x14ac:dyDescent="0.25"/>
  <cols>
    <col min="2" max="2" width="28" bestFit="1" customWidth="1"/>
    <col min="3" max="3" width="24.5703125" bestFit="1" customWidth="1"/>
    <col min="4" max="4" width="21.28515625" bestFit="1" customWidth="1"/>
    <col min="5" max="5" width="13.85546875" bestFit="1" customWidth="1"/>
    <col min="6" max="6" width="16.85546875" bestFit="1" customWidth="1"/>
    <col min="7" max="7" width="23.42578125" bestFit="1" customWidth="1"/>
    <col min="8" max="8" width="12.7109375" bestFit="1" customWidth="1"/>
    <col min="9" max="9" width="14.140625" bestFit="1" customWidth="1"/>
  </cols>
  <sheetData>
    <row r="3" spans="2:9" x14ac:dyDescent="0.25">
      <c r="B3" t="s">
        <v>441</v>
      </c>
      <c r="C3" t="s">
        <v>442</v>
      </c>
      <c r="D3" t="s">
        <v>443</v>
      </c>
      <c r="E3" t="s">
        <v>444</v>
      </c>
      <c r="F3" t="s">
        <v>445</v>
      </c>
      <c r="G3" t="s">
        <v>446</v>
      </c>
      <c r="H3" t="s">
        <v>447</v>
      </c>
      <c r="I3" t="s">
        <v>448</v>
      </c>
    </row>
    <row r="4" spans="2:9" x14ac:dyDescent="0.25">
      <c r="B4" t="s">
        <v>369</v>
      </c>
      <c r="C4" s="182">
        <f>SUM(RESTAURANT!$C$59,RESTAURANT!$D$59)</f>
        <v>36000</v>
      </c>
      <c r="D4" s="182">
        <f>SUM(RESTAURANT!$I$65,RESTAURANT!$K$65)</f>
        <v>36860</v>
      </c>
      <c r="E4" s="182">
        <f>RESTAURANT!$C$71</f>
        <v>40000</v>
      </c>
      <c r="F4" s="182">
        <f>RESTAURANT!$I$71</f>
        <v>50000</v>
      </c>
      <c r="G4" s="181">
        <f>RESTAURANT!$K$134</f>
        <v>20000</v>
      </c>
      <c r="H4" s="181">
        <f>RESTAURANT!$F$144</f>
        <v>5000</v>
      </c>
      <c r="I4" s="181">
        <f>RESTAURANT!$F$154</f>
        <v>14400</v>
      </c>
    </row>
    <row r="5" spans="2:9" x14ac:dyDescent="0.25">
      <c r="B5" t="s">
        <v>368</v>
      </c>
      <c r="C5" s="182">
        <f>SUM('JONES FELDER'!$C$59,'JONES FELDER'!$D$59)</f>
        <v>42000</v>
      </c>
      <c r="D5" s="182">
        <f>SUM('JONES FELDER'!$I$65,'JONES FELDER'!$K$65)</f>
        <v>224500</v>
      </c>
      <c r="E5" s="182">
        <f>'JONES FELDER'!$C$71</f>
        <v>70000</v>
      </c>
      <c r="F5" s="182">
        <f>'JONES FELDER'!$I$71</f>
        <v>57000</v>
      </c>
      <c r="G5" s="181">
        <f>'JONES FELDER'!$K$134</f>
        <v>32600</v>
      </c>
      <c r="H5" s="181">
        <f>'JONES FELDER'!$F$144</f>
        <v>173000</v>
      </c>
      <c r="I5" s="181">
        <f>'JONES FELDER'!$F$154</f>
        <v>27200</v>
      </c>
    </row>
    <row r="6" spans="2:9" x14ac:dyDescent="0.25">
      <c r="B6" t="s">
        <v>321</v>
      </c>
      <c r="C6" s="182">
        <f>SUM('QUALITY CAR'!$C$59,'QUALITY CAR'!$D$59)</f>
        <v>52000</v>
      </c>
      <c r="D6" s="182">
        <f>SUM('QUALITY CAR'!$I$65,'QUALITY CAR'!$K$65)</f>
        <v>68000</v>
      </c>
      <c r="E6" s="182">
        <f>'QUALITY CAR'!$C$71</f>
        <v>150000</v>
      </c>
      <c r="F6" s="182">
        <f>'QUALITY CAR'!$I$71</f>
        <v>94000</v>
      </c>
      <c r="G6" s="181">
        <f>'QUALITY CAR'!$K$134</f>
        <v>30900</v>
      </c>
      <c r="H6" s="181">
        <f>'QUALITY CAR'!$F$144</f>
        <v>91000</v>
      </c>
      <c r="I6" s="181">
        <f>'QUALITY CAR'!$F$154</f>
        <v>25500</v>
      </c>
    </row>
    <row r="7" spans="2:9" x14ac:dyDescent="0.25">
      <c r="B7" t="s">
        <v>370</v>
      </c>
      <c r="C7" s="182">
        <f>SUM(COMPUTER!$C$59,COMPUTER!$D$59)</f>
        <v>32000</v>
      </c>
      <c r="D7" s="182">
        <f>SUM(COMPUTER!$I$65,COMPUTER!$K$65)</f>
        <v>31550</v>
      </c>
      <c r="E7" s="182">
        <f>COMPUTER!$C$71</f>
        <v>60000</v>
      </c>
      <c r="F7" s="182">
        <f>COMPUTER!$I$71</f>
        <v>49000</v>
      </c>
      <c r="G7" s="181">
        <f>COMPUTER!$K$134</f>
        <v>30250</v>
      </c>
      <c r="H7" s="181">
        <f>COMPUTER!$F$144</f>
        <v>22000</v>
      </c>
      <c r="I7" s="181">
        <f>COMPUTER!$F$154</f>
        <v>30950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APPLICATION</vt:lpstr>
      <vt:lpstr>QUALITY CAR</vt:lpstr>
      <vt:lpstr>JONES FELDER</vt:lpstr>
      <vt:lpstr>RESTAURANT</vt:lpstr>
      <vt:lpstr>COMPUTER</vt:lpstr>
      <vt:lpstr>SCORING</vt:lpstr>
      <vt:lpstr>APPLICATION!Print_Area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Kenworthy, Ty J</dc:creator>
  <cp:lastModifiedBy>Kenworthy, Ty J</cp:lastModifiedBy>
  <cp:lastPrinted>2016-07-12T19:38:18Z</cp:lastPrinted>
  <dcterms:created xsi:type="dcterms:W3CDTF">2016-02-23T15:52:23Z</dcterms:created>
  <dcterms:modified xsi:type="dcterms:W3CDTF">2018-08-08T14:46:47Z</dcterms:modified>
</cp:coreProperties>
</file>