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0" windowWidth="14955" windowHeight="7935"/>
  </bookViews>
  <sheets>
    <sheet name="Current Expenditures PP" sheetId="1" r:id="rId1"/>
  </sheets>
  <externalReferences>
    <externalReference r:id="rId2"/>
  </externalReferences>
  <definedNames>
    <definedName name="_xlnm.Print_Area" localSheetId="0">'Current Expenditures PP'!$A$1:$E$156</definedName>
    <definedName name="_xlnm.Print_Titles" localSheetId="0">'Current Expenditures PP'!$3:$3</definedName>
  </definedNames>
  <calcPr calcId="125725"/>
</workbook>
</file>

<file path=xl/calcChain.xml><?xml version="1.0" encoding="utf-8"?>
<calcChain xmlns="http://schemas.openxmlformats.org/spreadsheetml/2006/main">
  <c r="D151" i="1"/>
  <c r="C151"/>
  <c r="E151" s="1"/>
  <c r="E150"/>
  <c r="D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C123"/>
  <c r="C148" s="1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D92"/>
  <c r="C92"/>
  <c r="E92" s="1"/>
  <c r="E91"/>
  <c r="E90"/>
  <c r="E89"/>
  <c r="E88"/>
  <c r="E87"/>
  <c r="E86"/>
  <c r="E85"/>
  <c r="E84"/>
  <c r="E83"/>
  <c r="E82"/>
  <c r="E81"/>
  <c r="E80"/>
  <c r="D78"/>
  <c r="C78"/>
  <c r="E78" s="1"/>
  <c r="E77"/>
  <c r="E76"/>
  <c r="D74"/>
  <c r="D153" s="1"/>
  <c r="C73"/>
  <c r="E73" s="1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C55"/>
  <c r="E54"/>
  <c r="E53"/>
  <c r="E52"/>
  <c r="E51"/>
  <c r="E50"/>
  <c r="E49"/>
  <c r="E48"/>
  <c r="C47"/>
  <c r="E47" s="1"/>
  <c r="E46"/>
  <c r="E45"/>
  <c r="E44"/>
  <c r="E43"/>
  <c r="E42"/>
  <c r="E41"/>
  <c r="C41"/>
  <c r="E40"/>
  <c r="E39"/>
  <c r="E38"/>
  <c r="E37"/>
  <c r="E36"/>
  <c r="E35"/>
  <c r="E34"/>
  <c r="E33"/>
  <c r="E32"/>
  <c r="C32"/>
  <c r="C74" s="1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148" l="1"/>
  <c r="C153"/>
  <c r="E74"/>
  <c r="E123"/>
  <c r="E153" l="1"/>
</calcChain>
</file>

<file path=xl/sharedStrings.xml><?xml version="1.0" encoding="utf-8"?>
<sst xmlns="http://schemas.openxmlformats.org/spreadsheetml/2006/main" count="154" uniqueCount="154">
  <si>
    <t>Current Expenditures - FY 2010-2011</t>
  </si>
  <si>
    <t>LEA</t>
  </si>
  <si>
    <t>District/Agency Name</t>
  </si>
  <si>
    <t>Current 
Expenditures</t>
  </si>
  <si>
    <t>October 1, 2010  Elementary Secondary Enrollment</t>
  </si>
  <si>
    <r>
      <t xml:space="preserve">Current 
Expenditures
</t>
    </r>
    <r>
      <rPr>
        <b/>
        <sz val="10"/>
        <rFont val="Arial Narrow"/>
        <family val="2"/>
      </rPr>
      <t>Per Pupil</t>
    </r>
  </si>
  <si>
    <t>Acadia Parish School Board</t>
  </si>
  <si>
    <t xml:space="preserve">Allen Parish School Board </t>
  </si>
  <si>
    <t>Ascension Parish School Board</t>
  </si>
  <si>
    <t>Assumption Parish School Board</t>
  </si>
  <si>
    <t>Avoyelles Parish School Board</t>
  </si>
  <si>
    <t>Beauregard Parish School Board</t>
  </si>
  <si>
    <t>Bienville Parish School Board</t>
  </si>
  <si>
    <t>Bossier Parish School Board</t>
  </si>
  <si>
    <t>Caddo Parish School Board</t>
  </si>
  <si>
    <t xml:space="preserve">Calcasieu Parish School Board </t>
  </si>
  <si>
    <t>Caldwell Parish School Board</t>
  </si>
  <si>
    <t xml:space="preserve">Cameron Parish School Board </t>
  </si>
  <si>
    <t>Catahoula Parish School Board</t>
  </si>
  <si>
    <t>Claiborne Parish School Board</t>
  </si>
  <si>
    <t>Concordia Parish School Board</t>
  </si>
  <si>
    <t>DeSoto Parish School Board</t>
  </si>
  <si>
    <t>East Baton Rouge Parish School Board</t>
  </si>
  <si>
    <t>East Carroll Parish School Board</t>
  </si>
  <si>
    <t>East Feliciana Parish School Board</t>
  </si>
  <si>
    <t>Evangeline Parish School Board</t>
  </si>
  <si>
    <t>Franklin Parish School Board</t>
  </si>
  <si>
    <t>Grant Parish School Board</t>
  </si>
  <si>
    <t>Iberia Parish School Board</t>
  </si>
  <si>
    <t>Iberville Parish School Board</t>
  </si>
  <si>
    <t>Jackson Parish School Board</t>
  </si>
  <si>
    <t xml:space="preserve">Jefferson Parish School Board </t>
  </si>
  <si>
    <t xml:space="preserve">Jefferson Davis Parish School Board </t>
  </si>
  <si>
    <t>Lafayette Parish School Board</t>
  </si>
  <si>
    <t>Lafourche Parish School Board*</t>
  </si>
  <si>
    <t>LaSalle Parish School Board</t>
  </si>
  <si>
    <t>Lincoln Parish School Board</t>
  </si>
  <si>
    <t>Livingston Parish School Board</t>
  </si>
  <si>
    <t>Madison Parish School Board</t>
  </si>
  <si>
    <t>Morehouse Parish School Board</t>
  </si>
  <si>
    <t>Natchitoches Parish School Board</t>
  </si>
  <si>
    <t xml:space="preserve">Orleans Parish School Board </t>
  </si>
  <si>
    <t>Ouachita Parish School Board</t>
  </si>
  <si>
    <t>Plaquemines Parish School Board *</t>
  </si>
  <si>
    <t>Pointe Coupee Parish School Board</t>
  </si>
  <si>
    <t>Rapides Parish School Board</t>
  </si>
  <si>
    <t>Red River Parish School Board</t>
  </si>
  <si>
    <t>Richland Parish School Board</t>
  </si>
  <si>
    <t>Sabine Parish School Board</t>
  </si>
  <si>
    <t>St. Bernard Parish School Board *</t>
  </si>
  <si>
    <t xml:space="preserve">St. Charles Parish School Board </t>
  </si>
  <si>
    <t>St. Helena Parish School Board</t>
  </si>
  <si>
    <t>St. James Parish School Board</t>
  </si>
  <si>
    <t>St. John Parish School Board</t>
  </si>
  <si>
    <t>St. Landry Parish School Board</t>
  </si>
  <si>
    <t>St. Martin Parish School Board</t>
  </si>
  <si>
    <t>St. Mary Parish School Board</t>
  </si>
  <si>
    <t>St. Tammany Parish School Board *</t>
  </si>
  <si>
    <t>Tangipahoa Parish School Board</t>
  </si>
  <si>
    <t>Tensas Parish School Board</t>
  </si>
  <si>
    <t xml:space="preserve">Terrebonne Parish School Board </t>
  </si>
  <si>
    <t>Union Parish School Board</t>
  </si>
  <si>
    <t xml:space="preserve">Vermilion Parish School Board </t>
  </si>
  <si>
    <t>Vernon Parish School Board</t>
  </si>
  <si>
    <t>Washington Parish School Board</t>
  </si>
  <si>
    <t>Webster Parish School Board</t>
  </si>
  <si>
    <t>West Baton Rouge Parish School Board</t>
  </si>
  <si>
    <t>West Carroll Parish School Board</t>
  </si>
  <si>
    <t>West Feliciana Parish School Board</t>
  </si>
  <si>
    <t>Winn Parish School Board</t>
  </si>
  <si>
    <t>City of Monroe School Board</t>
  </si>
  <si>
    <t xml:space="preserve">City of Bogalusa School Board </t>
  </si>
  <si>
    <t>Zachary Community School Board</t>
  </si>
  <si>
    <t>City of Baker School Board</t>
  </si>
  <si>
    <t>Central Community School Board</t>
  </si>
  <si>
    <t>Recovery School District (RSD OPERATED) *</t>
  </si>
  <si>
    <t xml:space="preserve"> Total City/Parish School Districts</t>
  </si>
  <si>
    <t>LSU Laboratory School</t>
  </si>
  <si>
    <t>Southern University Lab School</t>
  </si>
  <si>
    <t>Total Lab Schools</t>
  </si>
  <si>
    <t>New Vision Learning Academy</t>
  </si>
  <si>
    <t>V. B. Glencoe Charter School</t>
  </si>
  <si>
    <t>International School of Louisiana</t>
  </si>
  <si>
    <t>Avoyelles Public Charter School</t>
  </si>
  <si>
    <t>Delhi Charter School</t>
  </si>
  <si>
    <t>Belle Chasse Academy</t>
  </si>
  <si>
    <t>Milestone SABIS Academy of New Orleans</t>
  </si>
  <si>
    <t>The MAX Charter School</t>
  </si>
  <si>
    <t>D'Arbonne Woods Charter School</t>
  </si>
  <si>
    <t>Children's Charter</t>
  </si>
  <si>
    <t>Madison Preparatory Academy</t>
  </si>
  <si>
    <t>International High School</t>
  </si>
  <si>
    <t>Total Type 2 Charter Schools</t>
  </si>
  <si>
    <t>P. A. Capdau including Early College H.S. (UNO)</t>
  </si>
  <si>
    <t>Medard Nelson (UNO)</t>
  </si>
  <si>
    <t>Thurgood Marshall Early College High School</t>
  </si>
  <si>
    <t>Gentilly Terrace School</t>
  </si>
  <si>
    <t xml:space="preserve">Lagniappe Academies of New Orleans </t>
  </si>
  <si>
    <t xml:space="preserve">E.P. Harney Spririt of Excellence Academy </t>
  </si>
  <si>
    <t xml:space="preserve">Morris Jeff Community School </t>
  </si>
  <si>
    <t>Batiste Cultural Arts Academy at Live Oak Elem.</t>
  </si>
  <si>
    <t xml:space="preserve">SciTech Academy at Laurel Elementary </t>
  </si>
  <si>
    <t>Linwood Public Charter School</t>
  </si>
  <si>
    <t>Crestworth Learning Academy</t>
  </si>
  <si>
    <t>Arise Academy</t>
  </si>
  <si>
    <t>Success Preparatory Academy</t>
  </si>
  <si>
    <t>Benjamin E. Mays Preparatory School</t>
  </si>
  <si>
    <t>Pride College Preparatory School</t>
  </si>
  <si>
    <t>Glen Oaks Middle (ADVANCE BR)</t>
  </si>
  <si>
    <t>Prescott Middle School (ADVANCE BR)</t>
  </si>
  <si>
    <t>Pointe Coupee Central High (ADVANCE BR)</t>
  </si>
  <si>
    <t>Dalton Elementary School</t>
  </si>
  <si>
    <t>Lanier Elementary School</t>
  </si>
  <si>
    <t>Crocker Arts &amp; Technology School</t>
  </si>
  <si>
    <t>The Intercultural Charter School</t>
  </si>
  <si>
    <t>Akili Academy of New Orleans</t>
  </si>
  <si>
    <t>New Orleans Charter Science &amp; Math Academy</t>
  </si>
  <si>
    <t>Sojourner Truth Academy</t>
  </si>
  <si>
    <t>Miller-McCoy Academy</t>
  </si>
  <si>
    <t>NOLA College Prep Charter School</t>
  </si>
  <si>
    <t>Langston Hughes Academy Charter School</t>
  </si>
  <si>
    <t>Andrew H. Wilson Charter School</t>
  </si>
  <si>
    <t>Abramson Science &amp; Technology Charter School*</t>
  </si>
  <si>
    <t>Kenilworth Science &amp; Technology School</t>
  </si>
  <si>
    <t>James M. Singleton Charter Middle (DRYADES)</t>
  </si>
  <si>
    <t>Martin Luther King Elem. (FRIENDS OF KING)</t>
  </si>
  <si>
    <t>McDonogh #28 City Park Academy (NOCSF)</t>
  </si>
  <si>
    <t>Lafayette Academy (CHOICE)</t>
  </si>
  <si>
    <t>Esperanza Charter School (Choice)</t>
  </si>
  <si>
    <t>McDonogh #42 Elementary Charter School</t>
  </si>
  <si>
    <t>Martin Behrman (ALGIERS)</t>
  </si>
  <si>
    <t>Dwight D. Eisenhower (ALGIERS)</t>
  </si>
  <si>
    <t>William J. Fisher (ALGIERS)</t>
  </si>
  <si>
    <t>McDonogh #32 (ALGIERS)</t>
  </si>
  <si>
    <t>O. P. Walker Sr. High (ALGIERS)</t>
  </si>
  <si>
    <t>Harriet Tubman (ALGIERS)</t>
  </si>
  <si>
    <t>Algiers Technology Academy</t>
  </si>
  <si>
    <t>Sophie B. Wright (SUNO)</t>
  </si>
  <si>
    <t>Edward Phillips (KIPP)</t>
  </si>
  <si>
    <t>McDonogh #15 (KIPP)</t>
  </si>
  <si>
    <t>Guste: KIPP Central City Academy</t>
  </si>
  <si>
    <t>KIPP Central City Primary</t>
  </si>
  <si>
    <t>KIPP Rennaisance High School</t>
  </si>
  <si>
    <t xml:space="preserve">KIPP New Orleans Leadership Academy </t>
  </si>
  <si>
    <t>Samuel J. Green (MSA)</t>
  </si>
  <si>
    <t>New Orleans Charter Middle - Arthur Ashe</t>
  </si>
  <si>
    <t>John Dibert Community School</t>
  </si>
  <si>
    <t>Total Type 5 Charter Schools</t>
  </si>
  <si>
    <t>A02</t>
  </si>
  <si>
    <t>Office Of Juvenile Justice</t>
  </si>
  <si>
    <t>Total Office of Juvenile Justice Schools</t>
  </si>
  <si>
    <t>Total State</t>
  </si>
  <si>
    <t>*</t>
  </si>
  <si>
    <t>Excludes one-time Hurricane Related expenditures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</si>
</sst>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&quot;$&quot;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4"/>
      <name val="Arial Narrow"/>
      <family val="2"/>
    </font>
    <font>
      <sz val="10"/>
      <name val="Arial Narrow"/>
      <family val="2"/>
    </font>
    <font>
      <sz val="10"/>
      <color indexed="8"/>
      <name val="Arial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b/>
      <sz val="10"/>
      <color indexed="8"/>
      <name val="Arial Narrow"/>
      <family val="2"/>
    </font>
    <font>
      <sz val="10"/>
      <color theme="1"/>
      <name val="Courier New"/>
      <family val="2"/>
    </font>
    <font>
      <sz val="12"/>
      <name val="Arial MT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22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7">
    <xf numFmtId="0" fontId="0" fillId="0" borderId="0"/>
    <xf numFmtId="0" fontId="2" fillId="0" borderId="0"/>
    <xf numFmtId="0" fontId="5" fillId="0" borderId="0"/>
    <xf numFmtId="0" fontId="5" fillId="0" borderId="0"/>
    <xf numFmtId="0" fontId="2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9" fillId="0" borderId="0"/>
  </cellStyleXfs>
  <cellXfs count="87">
    <xf numFmtId="0" fontId="0" fillId="0" borderId="0" xfId="0"/>
    <xf numFmtId="0" fontId="4" fillId="0" borderId="0" xfId="1" applyFont="1"/>
    <xf numFmtId="0" fontId="4" fillId="0" borderId="2" xfId="1" applyFont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6" fillId="0" borderId="3" xfId="2" applyFont="1" applyFill="1" applyBorder="1" applyAlignment="1">
      <alignment wrapText="1"/>
    </xf>
    <xf numFmtId="0" fontId="6" fillId="0" borderId="4" xfId="2" applyFont="1" applyFill="1" applyBorder="1" applyAlignment="1">
      <alignment wrapText="1"/>
    </xf>
    <xf numFmtId="164" fontId="6" fillId="0" borderId="3" xfId="3" applyNumberFormat="1" applyFont="1" applyFill="1" applyBorder="1" applyAlignment="1">
      <alignment horizontal="right" wrapText="1"/>
    </xf>
    <xf numFmtId="3" fontId="6" fillId="0" borderId="5" xfId="2" applyNumberFormat="1" applyFont="1" applyFill="1" applyBorder="1" applyAlignment="1">
      <alignment horizontal="right" wrapText="1"/>
    </xf>
    <xf numFmtId="164" fontId="6" fillId="0" borderId="3" xfId="2" applyNumberFormat="1" applyFont="1" applyFill="1" applyBorder="1" applyAlignment="1">
      <alignment horizontal="right" wrapText="1"/>
    </xf>
    <xf numFmtId="0" fontId="6" fillId="0" borderId="5" xfId="2" applyFont="1" applyFill="1" applyBorder="1" applyAlignment="1">
      <alignment horizontal="right" wrapText="1"/>
    </xf>
    <xf numFmtId="0" fontId="6" fillId="0" borderId="6" xfId="2" applyFont="1" applyFill="1" applyBorder="1" applyAlignment="1">
      <alignment wrapText="1"/>
    </xf>
    <xf numFmtId="164" fontId="6" fillId="0" borderId="5" xfId="3" applyNumberFormat="1" applyFont="1" applyFill="1" applyBorder="1" applyAlignment="1">
      <alignment horizontal="right" wrapText="1"/>
    </xf>
    <xf numFmtId="164" fontId="6" fillId="0" borderId="5" xfId="2" applyNumberFormat="1" applyFont="1" applyFill="1" applyBorder="1" applyAlignment="1">
      <alignment horizontal="right" wrapText="1"/>
    </xf>
    <xf numFmtId="0" fontId="4" fillId="0" borderId="0" xfId="1" applyFont="1" applyBorder="1"/>
    <xf numFmtId="0" fontId="6" fillId="0" borderId="7" xfId="2" applyFont="1" applyFill="1" applyBorder="1" applyAlignment="1">
      <alignment horizontal="right" wrapText="1"/>
    </xf>
    <xf numFmtId="0" fontId="6" fillId="0" borderId="8" xfId="2" applyFont="1" applyFill="1" applyBorder="1" applyAlignment="1">
      <alignment horizontal="left" wrapText="1"/>
    </xf>
    <xf numFmtId="164" fontId="6" fillId="0" borderId="7" xfId="3" applyNumberFormat="1" applyFont="1" applyFill="1" applyBorder="1" applyAlignment="1">
      <alignment horizontal="right" wrapText="1"/>
    </xf>
    <xf numFmtId="3" fontId="6" fillId="0" borderId="7" xfId="2" applyNumberFormat="1" applyFont="1" applyFill="1" applyBorder="1" applyAlignment="1">
      <alignment horizontal="right" wrapText="1"/>
    </xf>
    <xf numFmtId="164" fontId="4" fillId="0" borderId="7" xfId="1" applyNumberFormat="1" applyFont="1" applyFill="1" applyBorder="1" applyAlignment="1">
      <alignment horizontal="right"/>
    </xf>
    <xf numFmtId="0" fontId="6" fillId="0" borderId="3" xfId="2" applyFont="1" applyFill="1" applyBorder="1" applyAlignment="1">
      <alignment horizontal="right" wrapText="1"/>
    </xf>
    <xf numFmtId="0" fontId="4" fillId="0" borderId="9" xfId="1" applyFont="1" applyBorder="1"/>
    <xf numFmtId="0" fontId="7" fillId="0" borderId="10" xfId="1" applyFont="1" applyBorder="1"/>
    <xf numFmtId="164" fontId="7" fillId="0" borderId="2" xfId="1" applyNumberFormat="1" applyFont="1" applyFill="1" applyBorder="1"/>
    <xf numFmtId="3" fontId="7" fillId="0" borderId="2" xfId="1" applyNumberFormat="1" applyFont="1" applyFill="1" applyBorder="1"/>
    <xf numFmtId="0" fontId="4" fillId="3" borderId="9" xfId="1" applyFont="1" applyFill="1" applyBorder="1"/>
    <xf numFmtId="0" fontId="4" fillId="3" borderId="11" xfId="1" applyFont="1" applyFill="1" applyBorder="1"/>
    <xf numFmtId="164" fontId="4" fillId="3" borderId="11" xfId="1" applyNumberFormat="1" applyFont="1" applyFill="1" applyBorder="1"/>
    <xf numFmtId="3" fontId="4" fillId="3" borderId="11" xfId="1" applyNumberFormat="1" applyFont="1" applyFill="1" applyBorder="1"/>
    <xf numFmtId="164" fontId="4" fillId="3" borderId="12" xfId="1" applyNumberFormat="1" applyFont="1" applyFill="1" applyBorder="1"/>
    <xf numFmtId="0" fontId="6" fillId="0" borderId="5" xfId="2" applyFont="1" applyFill="1" applyBorder="1" applyAlignment="1">
      <alignment wrapText="1"/>
    </xf>
    <xf numFmtId="0" fontId="6" fillId="0" borderId="13" xfId="2" applyFont="1" applyFill="1" applyBorder="1" applyAlignment="1">
      <alignment horizontal="right" wrapText="1"/>
    </xf>
    <xf numFmtId="0" fontId="6" fillId="0" borderId="14" xfId="2" applyFont="1" applyFill="1" applyBorder="1" applyAlignment="1">
      <alignment horizontal="left" wrapText="1"/>
    </xf>
    <xf numFmtId="164" fontId="6" fillId="0" borderId="7" xfId="2" applyNumberFormat="1" applyFont="1" applyFill="1" applyBorder="1" applyAlignment="1">
      <alignment horizontal="right" wrapText="1"/>
    </xf>
    <xf numFmtId="0" fontId="4" fillId="0" borderId="14" xfId="1" applyFont="1" applyBorder="1"/>
    <xf numFmtId="0" fontId="7" fillId="0" borderId="15" xfId="1" applyFont="1" applyBorder="1" applyAlignment="1">
      <alignment horizontal="left"/>
    </xf>
    <xf numFmtId="164" fontId="7" fillId="0" borderId="13" xfId="1" applyNumberFormat="1" applyFont="1" applyFill="1" applyBorder="1"/>
    <xf numFmtId="3" fontId="7" fillId="0" borderId="13" xfId="1" applyNumberFormat="1" applyFont="1" applyFill="1" applyBorder="1"/>
    <xf numFmtId="0" fontId="4" fillId="3" borderId="16" xfId="1" applyFont="1" applyFill="1" applyBorder="1"/>
    <xf numFmtId="0" fontId="4" fillId="3" borderId="17" xfId="1" applyFont="1" applyFill="1" applyBorder="1"/>
    <xf numFmtId="0" fontId="6" fillId="0" borderId="18" xfId="2" applyFont="1" applyFill="1" applyBorder="1" applyAlignment="1">
      <alignment horizontal="right" wrapText="1"/>
    </xf>
    <xf numFmtId="0" fontId="6" fillId="0" borderId="18" xfId="2" applyFont="1" applyFill="1" applyBorder="1" applyAlignment="1">
      <alignment wrapText="1"/>
    </xf>
    <xf numFmtId="0" fontId="6" fillId="0" borderId="7" xfId="2" applyFont="1" applyFill="1" applyBorder="1" applyAlignment="1">
      <alignment wrapText="1"/>
    </xf>
    <xf numFmtId="0" fontId="6" fillId="0" borderId="0" xfId="2" applyFont="1" applyFill="1" applyBorder="1" applyAlignment="1">
      <alignment horizontal="right" wrapText="1"/>
    </xf>
    <xf numFmtId="164" fontId="6" fillId="0" borderId="0" xfId="2" applyNumberFormat="1" applyFont="1" applyFill="1" applyBorder="1" applyAlignment="1">
      <alignment horizontal="right" wrapText="1"/>
    </xf>
    <xf numFmtId="3" fontId="6" fillId="0" borderId="3" xfId="2" applyNumberFormat="1" applyFont="1" applyFill="1" applyBorder="1" applyAlignment="1">
      <alignment horizontal="right" wrapText="1"/>
    </xf>
    <xf numFmtId="0" fontId="6" fillId="4" borderId="1" xfId="2" applyFont="1" applyFill="1" applyBorder="1" applyAlignment="1">
      <alignment horizontal="right" wrapText="1"/>
    </xf>
    <xf numFmtId="0" fontId="6" fillId="4" borderId="7" xfId="2" applyFont="1" applyFill="1" applyBorder="1" applyAlignment="1">
      <alignment wrapText="1"/>
    </xf>
    <xf numFmtId="164" fontId="6" fillId="4" borderId="1" xfId="2" applyNumberFormat="1" applyFont="1" applyFill="1" applyBorder="1" applyAlignment="1">
      <alignment horizontal="right" wrapText="1"/>
    </xf>
    <xf numFmtId="3" fontId="6" fillId="4" borderId="7" xfId="2" applyNumberFormat="1" applyFont="1" applyFill="1" applyBorder="1" applyAlignment="1">
      <alignment horizontal="right" wrapText="1"/>
    </xf>
    <xf numFmtId="164" fontId="6" fillId="4" borderId="7" xfId="2" applyNumberFormat="1" applyFont="1" applyFill="1" applyBorder="1" applyAlignment="1">
      <alignment horizontal="right" wrapText="1"/>
    </xf>
    <xf numFmtId="0" fontId="4" fillId="4" borderId="0" xfId="1" applyFont="1" applyFill="1" applyBorder="1"/>
    <xf numFmtId="0" fontId="6" fillId="4" borderId="5" xfId="2" applyFont="1" applyFill="1" applyBorder="1" applyAlignment="1">
      <alignment horizontal="right" wrapText="1"/>
    </xf>
    <xf numFmtId="0" fontId="6" fillId="4" borderId="5" xfId="2" applyFont="1" applyFill="1" applyBorder="1" applyAlignment="1">
      <alignment wrapText="1"/>
    </xf>
    <xf numFmtId="164" fontId="6" fillId="4" borderId="5" xfId="2" applyNumberFormat="1" applyFont="1" applyFill="1" applyBorder="1" applyAlignment="1">
      <alignment horizontal="right" wrapText="1"/>
    </xf>
    <xf numFmtId="3" fontId="6" fillId="4" borderId="5" xfId="2" applyNumberFormat="1" applyFont="1" applyFill="1" applyBorder="1" applyAlignment="1">
      <alignment horizontal="right" wrapText="1"/>
    </xf>
    <xf numFmtId="0" fontId="6" fillId="4" borderId="7" xfId="2" applyFont="1" applyFill="1" applyBorder="1" applyAlignment="1">
      <alignment horizontal="right" wrapText="1"/>
    </xf>
    <xf numFmtId="0" fontId="6" fillId="4" borderId="5" xfId="2" applyFont="1" applyFill="1" applyBorder="1" applyAlignment="1">
      <alignment horizontal="left" wrapText="1"/>
    </xf>
    <xf numFmtId="0" fontId="6" fillId="4" borderId="3" xfId="2" applyFont="1" applyFill="1" applyBorder="1" applyAlignment="1">
      <alignment horizontal="right" wrapText="1"/>
    </xf>
    <xf numFmtId="0" fontId="6" fillId="4" borderId="3" xfId="2" applyFont="1" applyFill="1" applyBorder="1" applyAlignment="1">
      <alignment wrapText="1"/>
    </xf>
    <xf numFmtId="164" fontId="6" fillId="4" borderId="3" xfId="2" applyNumberFormat="1" applyFont="1" applyFill="1" applyBorder="1" applyAlignment="1">
      <alignment horizontal="right" wrapText="1"/>
    </xf>
    <xf numFmtId="3" fontId="6" fillId="4" borderId="3" xfId="2" applyNumberFormat="1" applyFont="1" applyFill="1" applyBorder="1" applyAlignment="1">
      <alignment horizontal="right" wrapText="1"/>
    </xf>
    <xf numFmtId="0" fontId="4" fillId="4" borderId="0" xfId="1" applyFont="1" applyFill="1"/>
    <xf numFmtId="164" fontId="7" fillId="0" borderId="7" xfId="1" applyNumberFormat="1" applyFont="1" applyBorder="1"/>
    <xf numFmtId="3" fontId="7" fillId="0" borderId="7" xfId="1" applyNumberFormat="1" applyFont="1" applyBorder="1"/>
    <xf numFmtId="164" fontId="4" fillId="0" borderId="0" xfId="1" applyNumberFormat="1" applyFont="1"/>
    <xf numFmtId="0" fontId="4" fillId="3" borderId="4" xfId="1" applyFont="1" applyFill="1" applyBorder="1"/>
    <xf numFmtId="0" fontId="4" fillId="3" borderId="19" xfId="1" applyFont="1" applyFill="1" applyBorder="1"/>
    <xf numFmtId="0" fontId="4" fillId="3" borderId="20" xfId="1" applyFont="1" applyFill="1" applyBorder="1"/>
    <xf numFmtId="0" fontId="6" fillId="0" borderId="2" xfId="2" applyFont="1" applyFill="1" applyBorder="1" applyAlignment="1">
      <alignment horizontal="right" wrapText="1"/>
    </xf>
    <xf numFmtId="0" fontId="6" fillId="0" borderId="2" xfId="2" applyFont="1" applyFill="1" applyBorder="1" applyAlignment="1">
      <alignment wrapText="1"/>
    </xf>
    <xf numFmtId="0" fontId="6" fillId="0" borderId="6" xfId="2" applyFont="1" applyFill="1" applyBorder="1" applyAlignment="1">
      <alignment horizontal="right" wrapText="1"/>
    </xf>
    <xf numFmtId="164" fontId="8" fillId="0" borderId="2" xfId="2" applyNumberFormat="1" applyFont="1" applyFill="1" applyBorder="1" applyAlignment="1">
      <alignment horizontal="right" wrapText="1"/>
    </xf>
    <xf numFmtId="0" fontId="8" fillId="0" borderId="2" xfId="2" applyNumberFormat="1" applyFont="1" applyFill="1" applyBorder="1" applyAlignment="1">
      <alignment horizontal="right" wrapText="1"/>
    </xf>
    <xf numFmtId="164" fontId="8" fillId="0" borderId="7" xfId="2" applyNumberFormat="1" applyFont="1" applyFill="1" applyBorder="1" applyAlignment="1">
      <alignment horizontal="right" wrapText="1"/>
    </xf>
    <xf numFmtId="0" fontId="4" fillId="0" borderId="21" xfId="1" applyFont="1" applyBorder="1"/>
    <xf numFmtId="0" fontId="7" fillId="0" borderId="22" xfId="1" applyFont="1" applyBorder="1" applyAlignment="1">
      <alignment horizontal="left"/>
    </xf>
    <xf numFmtId="164" fontId="7" fillId="0" borderId="22" xfId="1" applyNumberFormat="1" applyFont="1" applyBorder="1"/>
    <xf numFmtId="3" fontId="7" fillId="0" borderId="22" xfId="1" applyNumberFormat="1" applyFont="1" applyBorder="1"/>
    <xf numFmtId="0" fontId="4" fillId="0" borderId="0" xfId="4" applyFont="1" applyAlignment="1">
      <alignment horizontal="right"/>
    </xf>
    <xf numFmtId="0" fontId="4" fillId="0" borderId="0" xfId="4" applyFont="1"/>
    <xf numFmtId="0" fontId="4" fillId="4" borderId="0" xfId="0" applyFont="1" applyFill="1"/>
    <xf numFmtId="0" fontId="4" fillId="0" borderId="0" xfId="0" applyFont="1"/>
    <xf numFmtId="0" fontId="4" fillId="5" borderId="0" xfId="1" applyFont="1" applyFill="1"/>
    <xf numFmtId="0" fontId="3" fillId="0" borderId="0" xfId="1" applyFont="1" applyAlignment="1">
      <alignment horizontal="center" vertical="center"/>
    </xf>
    <xf numFmtId="0" fontId="4" fillId="0" borderId="1" xfId="1" applyFont="1" applyBorder="1" applyAlignment="1">
      <alignment horizontal="center"/>
    </xf>
  </cellXfs>
  <cellStyles count="17">
    <cellStyle name="Comma 2" xfId="5"/>
    <cellStyle name="Comma 2 2" xfId="6"/>
    <cellStyle name="Comma 3" xfId="7"/>
    <cellStyle name="Comma 5" xfId="8"/>
    <cellStyle name="Normal" xfId="0" builtinId="0"/>
    <cellStyle name="Normal 12" xfId="1"/>
    <cellStyle name="Normal 14" xfId="9"/>
    <cellStyle name="Normal 19" xfId="10"/>
    <cellStyle name="Normal 2" xfId="4"/>
    <cellStyle name="Normal 2 2" xfId="11"/>
    <cellStyle name="Normal 2 2 2" xfId="12"/>
    <cellStyle name="Normal 2 3" xfId="13"/>
    <cellStyle name="Normal 2 4" xfId="14"/>
    <cellStyle name="Normal 20" xfId="15"/>
    <cellStyle name="Normal 3 2" xfId="16"/>
    <cellStyle name="Normal_Current Expenditures PP" xfId="3"/>
    <cellStyle name="Normal_Sheet1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f/EFS/MFPAdm/MFP%20Accountability_Resource%20Allocation_70%25%20Instr/2010-11%20AFR%20Data%20for%20Resource%20Alloc_May%202013%20Acct%20Report/Resource%20Allocation/10-11%20Current%20Expenditures/10_FY2010-11%20Current%20Expenditur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rrent Expenditures PP"/>
      <sheetName val="Verification"/>
      <sheetName val="Hurricane Data"/>
      <sheetName val="Sheet1"/>
    </sheetNames>
    <sheetDataSet>
      <sheetData sheetId="0"/>
      <sheetData sheetId="1"/>
      <sheetData sheetId="2">
        <row r="6">
          <cell r="V6">
            <v>7771</v>
          </cell>
        </row>
        <row r="7">
          <cell r="V7">
            <v>1319764</v>
          </cell>
        </row>
        <row r="8">
          <cell r="V8">
            <v>15328624</v>
          </cell>
        </row>
        <row r="9">
          <cell r="V9">
            <v>0</v>
          </cell>
        </row>
        <row r="12">
          <cell r="V12">
            <v>44650</v>
          </cell>
        </row>
        <row r="13">
          <cell r="V13">
            <v>22371545</v>
          </cell>
        </row>
      </sheetData>
      <sheetData sheetId="3">
        <row r="2">
          <cell r="H2">
            <v>2134.34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58"/>
  <sheetViews>
    <sheetView tabSelected="1" view="pageBreakPreview" zoomScaleNormal="100" zoomScaleSheetLayoutView="100" workbookViewId="0">
      <pane ySplit="3" topLeftCell="A4" activePane="bottomLeft" state="frozen"/>
      <selection pane="bottomLeft" activeCell="B158" sqref="B158:C158"/>
    </sheetView>
  </sheetViews>
  <sheetFormatPr defaultRowHeight="26.25" customHeight="1"/>
  <cols>
    <col min="1" max="1" width="6.28515625" style="1" customWidth="1"/>
    <col min="2" max="2" width="42.28515625" style="1" customWidth="1"/>
    <col min="3" max="3" width="15.42578125" style="1" customWidth="1"/>
    <col min="4" max="4" width="18.140625" style="1" customWidth="1"/>
    <col min="5" max="5" width="16.5703125" style="1" customWidth="1"/>
    <col min="6" max="6" width="9.140625" style="1"/>
    <col min="7" max="7" width="20.5703125" style="1" customWidth="1"/>
    <col min="8" max="16384" width="9.140625" style="1"/>
  </cols>
  <sheetData>
    <row r="1" spans="1:5" ht="26.25" customHeight="1">
      <c r="A1" s="85" t="s">
        <v>0</v>
      </c>
      <c r="B1" s="85"/>
      <c r="C1" s="85"/>
      <c r="D1" s="85"/>
      <c r="E1" s="85"/>
    </row>
    <row r="2" spans="1:5" ht="21.75" customHeight="1">
      <c r="A2" s="86"/>
      <c r="B2" s="86"/>
      <c r="C2" s="86"/>
      <c r="D2" s="86"/>
      <c r="E2" s="86"/>
    </row>
    <row r="3" spans="1:5" ht="38.25">
      <c r="A3" s="2" t="s">
        <v>1</v>
      </c>
      <c r="B3" s="3" t="s">
        <v>2</v>
      </c>
      <c r="C3" s="4" t="s">
        <v>3</v>
      </c>
      <c r="D3" s="5" t="s">
        <v>4</v>
      </c>
      <c r="E3" s="4" t="s">
        <v>5</v>
      </c>
    </row>
    <row r="4" spans="1:5" ht="12.75">
      <c r="A4" s="6">
        <v>1</v>
      </c>
      <c r="B4" s="7" t="s">
        <v>6</v>
      </c>
      <c r="C4" s="8">
        <v>89243977</v>
      </c>
      <c r="D4" s="9">
        <v>9587</v>
      </c>
      <c r="E4" s="10">
        <f t="shared" ref="E4:E67" si="0">C4/D4</f>
        <v>9308.8533430687385</v>
      </c>
    </row>
    <row r="5" spans="1:5" s="15" customFormat="1" ht="12.75">
      <c r="A5" s="11">
        <v>2</v>
      </c>
      <c r="B5" s="12" t="s">
        <v>7</v>
      </c>
      <c r="C5" s="13">
        <v>45274356</v>
      </c>
      <c r="D5" s="9">
        <v>4277</v>
      </c>
      <c r="E5" s="14">
        <f t="shared" si="0"/>
        <v>10585.540332008417</v>
      </c>
    </row>
    <row r="6" spans="1:5" s="15" customFormat="1" ht="12.75">
      <c r="A6" s="11">
        <v>3</v>
      </c>
      <c r="B6" s="12" t="s">
        <v>8</v>
      </c>
      <c r="C6" s="13">
        <v>206684380</v>
      </c>
      <c r="D6" s="9">
        <v>19980</v>
      </c>
      <c r="E6" s="14">
        <f t="shared" si="0"/>
        <v>10344.563563563564</v>
      </c>
    </row>
    <row r="7" spans="1:5" s="15" customFormat="1" ht="12.75">
      <c r="A7" s="11">
        <v>4</v>
      </c>
      <c r="B7" s="12" t="s">
        <v>9</v>
      </c>
      <c r="C7" s="13">
        <v>42575394</v>
      </c>
      <c r="D7" s="9">
        <v>3806</v>
      </c>
      <c r="E7" s="14">
        <f t="shared" si="0"/>
        <v>11186.388334209143</v>
      </c>
    </row>
    <row r="8" spans="1:5" ht="12.75">
      <c r="A8" s="16">
        <v>5</v>
      </c>
      <c r="B8" s="17" t="s">
        <v>10</v>
      </c>
      <c r="C8" s="18">
        <v>54799514</v>
      </c>
      <c r="D8" s="19">
        <v>6037</v>
      </c>
      <c r="E8" s="20">
        <f t="shared" si="0"/>
        <v>9077.2757992380321</v>
      </c>
    </row>
    <row r="9" spans="1:5" ht="12.75">
      <c r="A9" s="21">
        <v>6</v>
      </c>
      <c r="B9" s="7" t="s">
        <v>11</v>
      </c>
      <c r="C9" s="8">
        <v>55689253</v>
      </c>
      <c r="D9" s="9">
        <v>6077</v>
      </c>
      <c r="E9" s="10">
        <f t="shared" si="0"/>
        <v>9163.9382919203563</v>
      </c>
    </row>
    <row r="10" spans="1:5" s="15" customFormat="1" ht="12.75">
      <c r="A10" s="11">
        <v>7</v>
      </c>
      <c r="B10" s="12" t="s">
        <v>12</v>
      </c>
      <c r="C10" s="13">
        <v>44656928</v>
      </c>
      <c r="D10" s="9">
        <v>2307</v>
      </c>
      <c r="E10" s="14">
        <f t="shared" si="0"/>
        <v>19357.1426094495</v>
      </c>
    </row>
    <row r="11" spans="1:5" s="15" customFormat="1" ht="12.75">
      <c r="A11" s="11">
        <v>8</v>
      </c>
      <c r="B11" s="12" t="s">
        <v>13</v>
      </c>
      <c r="C11" s="13">
        <v>200980929</v>
      </c>
      <c r="D11" s="9">
        <v>20707</v>
      </c>
      <c r="E11" s="14">
        <f t="shared" si="0"/>
        <v>9705.9414207755835</v>
      </c>
    </row>
    <row r="12" spans="1:5" s="15" customFormat="1" ht="12.75">
      <c r="A12" s="11">
        <v>9</v>
      </c>
      <c r="B12" s="12" t="s">
        <v>14</v>
      </c>
      <c r="C12" s="13">
        <v>454434154</v>
      </c>
      <c r="D12" s="9">
        <v>41894</v>
      </c>
      <c r="E12" s="14">
        <f t="shared" si="0"/>
        <v>10847.237170000477</v>
      </c>
    </row>
    <row r="13" spans="1:5" ht="12.75">
      <c r="A13" s="16">
        <v>10</v>
      </c>
      <c r="B13" s="17" t="s">
        <v>15</v>
      </c>
      <c r="C13" s="18">
        <v>311503484</v>
      </c>
      <c r="D13" s="19">
        <v>33116</v>
      </c>
      <c r="E13" s="20">
        <f t="shared" si="0"/>
        <v>9406.4344727624102</v>
      </c>
    </row>
    <row r="14" spans="1:5" ht="12.75">
      <c r="A14" s="6">
        <v>11</v>
      </c>
      <c r="B14" s="7" t="s">
        <v>16</v>
      </c>
      <c r="C14" s="8">
        <v>18161204</v>
      </c>
      <c r="D14" s="9">
        <v>1670</v>
      </c>
      <c r="E14" s="10">
        <f t="shared" si="0"/>
        <v>10874.972455089821</v>
      </c>
    </row>
    <row r="15" spans="1:5" s="15" customFormat="1" ht="12.75">
      <c r="A15" s="11">
        <v>12</v>
      </c>
      <c r="B15" s="12" t="s">
        <v>17</v>
      </c>
      <c r="C15" s="13">
        <v>28726543</v>
      </c>
      <c r="D15" s="9">
        <v>1287</v>
      </c>
      <c r="E15" s="14">
        <f t="shared" si="0"/>
        <v>22320.546231546232</v>
      </c>
    </row>
    <row r="16" spans="1:5" s="15" customFormat="1" ht="12.75">
      <c r="A16" s="11">
        <v>13</v>
      </c>
      <c r="B16" s="12" t="s">
        <v>18</v>
      </c>
      <c r="C16" s="13">
        <v>17870110</v>
      </c>
      <c r="D16" s="9">
        <v>1555</v>
      </c>
      <c r="E16" s="14">
        <f t="shared" si="0"/>
        <v>11492.032154340835</v>
      </c>
    </row>
    <row r="17" spans="1:5" s="15" customFormat="1" ht="12.75">
      <c r="A17" s="11">
        <v>14</v>
      </c>
      <c r="B17" s="12" t="s">
        <v>19</v>
      </c>
      <c r="C17" s="13">
        <v>23988840</v>
      </c>
      <c r="D17" s="9">
        <v>2105</v>
      </c>
      <c r="E17" s="14">
        <f t="shared" si="0"/>
        <v>11396.123515439431</v>
      </c>
    </row>
    <row r="18" spans="1:5" ht="12.75">
      <c r="A18" s="16">
        <v>15</v>
      </c>
      <c r="B18" s="17" t="s">
        <v>20</v>
      </c>
      <c r="C18" s="18">
        <v>37424553</v>
      </c>
      <c r="D18" s="19">
        <v>3876</v>
      </c>
      <c r="E18" s="20">
        <f t="shared" si="0"/>
        <v>9655.457430340557</v>
      </c>
    </row>
    <row r="19" spans="1:5" ht="12.75">
      <c r="A19" s="21">
        <v>16</v>
      </c>
      <c r="B19" s="7" t="s">
        <v>21</v>
      </c>
      <c r="C19" s="8">
        <v>92036126</v>
      </c>
      <c r="D19" s="9">
        <v>4923</v>
      </c>
      <c r="E19" s="10">
        <f t="shared" si="0"/>
        <v>18695.130205159454</v>
      </c>
    </row>
    <row r="20" spans="1:5" s="15" customFormat="1" ht="12.75">
      <c r="A20" s="11">
        <v>17</v>
      </c>
      <c r="B20" s="12" t="s">
        <v>22</v>
      </c>
      <c r="C20" s="13">
        <v>539817848</v>
      </c>
      <c r="D20" s="9">
        <v>42764</v>
      </c>
      <c r="E20" s="14">
        <f t="shared" si="0"/>
        <v>12623.184173603966</v>
      </c>
    </row>
    <row r="21" spans="1:5" s="15" customFormat="1" ht="12.75">
      <c r="A21" s="11">
        <v>18</v>
      </c>
      <c r="B21" s="12" t="s">
        <v>23</v>
      </c>
      <c r="C21" s="13">
        <v>14481769</v>
      </c>
      <c r="D21" s="9">
        <v>1229</v>
      </c>
      <c r="E21" s="14">
        <f t="shared" si="0"/>
        <v>11783.375915378356</v>
      </c>
    </row>
    <row r="22" spans="1:5" s="15" customFormat="1" ht="12.75">
      <c r="A22" s="11">
        <v>19</v>
      </c>
      <c r="B22" s="12" t="s">
        <v>24</v>
      </c>
      <c r="C22" s="13">
        <v>22223253</v>
      </c>
      <c r="D22" s="9">
        <v>2114</v>
      </c>
      <c r="E22" s="14">
        <f t="shared" si="0"/>
        <v>10512.418637653736</v>
      </c>
    </row>
    <row r="23" spans="1:5" ht="12.75">
      <c r="A23" s="16">
        <v>20</v>
      </c>
      <c r="B23" s="17" t="s">
        <v>25</v>
      </c>
      <c r="C23" s="18">
        <v>59590570</v>
      </c>
      <c r="D23" s="19">
        <v>5995</v>
      </c>
      <c r="E23" s="20">
        <f t="shared" si="0"/>
        <v>9940.0450375312757</v>
      </c>
    </row>
    <row r="24" spans="1:5" ht="12.75">
      <c r="A24" s="6">
        <v>21</v>
      </c>
      <c r="B24" s="7" t="s">
        <v>26</v>
      </c>
      <c r="C24" s="8">
        <v>32215857</v>
      </c>
      <c r="D24" s="9">
        <v>3175</v>
      </c>
      <c r="E24" s="10">
        <f t="shared" si="0"/>
        <v>10146.726614173229</v>
      </c>
    </row>
    <row r="25" spans="1:5" s="15" customFormat="1" ht="12.75">
      <c r="A25" s="11">
        <v>22</v>
      </c>
      <c r="B25" s="12" t="s">
        <v>27</v>
      </c>
      <c r="C25" s="13">
        <v>28386992</v>
      </c>
      <c r="D25" s="9">
        <v>3332</v>
      </c>
      <c r="E25" s="14">
        <f t="shared" si="0"/>
        <v>8519.5054021608648</v>
      </c>
    </row>
    <row r="26" spans="1:5" s="15" customFormat="1" ht="12.75">
      <c r="A26" s="11">
        <v>23</v>
      </c>
      <c r="B26" s="12" t="s">
        <v>28</v>
      </c>
      <c r="C26" s="13">
        <v>131264699</v>
      </c>
      <c r="D26" s="9">
        <v>13652</v>
      </c>
      <c r="E26" s="14">
        <f t="shared" si="0"/>
        <v>9615.0526662760039</v>
      </c>
    </row>
    <row r="27" spans="1:5" s="15" customFormat="1" ht="12.75">
      <c r="A27" s="11">
        <v>24</v>
      </c>
      <c r="B27" s="12" t="s">
        <v>29</v>
      </c>
      <c r="C27" s="13">
        <v>63953919</v>
      </c>
      <c r="D27" s="9">
        <v>4535</v>
      </c>
      <c r="E27" s="14">
        <f t="shared" si="0"/>
        <v>14102.297464167585</v>
      </c>
    </row>
    <row r="28" spans="1:5" ht="12.75">
      <c r="A28" s="16">
        <v>25</v>
      </c>
      <c r="B28" s="17" t="s">
        <v>30</v>
      </c>
      <c r="C28" s="18">
        <v>24785858</v>
      </c>
      <c r="D28" s="19">
        <v>2246</v>
      </c>
      <c r="E28" s="20">
        <f t="shared" si="0"/>
        <v>11035.555654496884</v>
      </c>
    </row>
    <row r="29" spans="1:5" ht="12.75">
      <c r="A29" s="21">
        <v>26</v>
      </c>
      <c r="B29" s="7" t="s">
        <v>31</v>
      </c>
      <c r="C29" s="8">
        <v>515509351</v>
      </c>
      <c r="D29" s="9">
        <v>45253</v>
      </c>
      <c r="E29" s="10">
        <f t="shared" si="0"/>
        <v>11391.716593375026</v>
      </c>
    </row>
    <row r="30" spans="1:5" s="15" customFormat="1" ht="12.75">
      <c r="A30" s="11">
        <v>27</v>
      </c>
      <c r="B30" s="12" t="s">
        <v>32</v>
      </c>
      <c r="C30" s="13">
        <v>59629458</v>
      </c>
      <c r="D30" s="9">
        <v>5846</v>
      </c>
      <c r="E30" s="14">
        <f t="shared" si="0"/>
        <v>10200.044132740335</v>
      </c>
    </row>
    <row r="31" spans="1:5" s="15" customFormat="1" ht="12.75">
      <c r="A31" s="11">
        <v>28</v>
      </c>
      <c r="B31" s="12" t="s">
        <v>33</v>
      </c>
      <c r="C31" s="13">
        <v>304029703</v>
      </c>
      <c r="D31" s="9">
        <v>30218</v>
      </c>
      <c r="E31" s="14">
        <f t="shared" si="0"/>
        <v>10061.211959759084</v>
      </c>
    </row>
    <row r="32" spans="1:5" s="15" customFormat="1" ht="12.75">
      <c r="A32" s="11">
        <v>29</v>
      </c>
      <c r="B32" s="12" t="s">
        <v>34</v>
      </c>
      <c r="C32" s="13">
        <f>139896565-'[1]Hurricane Data'!V6</f>
        <v>139888794</v>
      </c>
      <c r="D32" s="9">
        <v>14426</v>
      </c>
      <c r="E32" s="14">
        <f t="shared" si="0"/>
        <v>9696.9911271315686</v>
      </c>
    </row>
    <row r="33" spans="1:5" ht="12.75">
      <c r="A33" s="16">
        <v>30</v>
      </c>
      <c r="B33" s="17" t="s">
        <v>35</v>
      </c>
      <c r="C33" s="18">
        <v>25295293</v>
      </c>
      <c r="D33" s="19">
        <v>2649</v>
      </c>
      <c r="E33" s="20">
        <f t="shared" si="0"/>
        <v>9548.9969799924493</v>
      </c>
    </row>
    <row r="34" spans="1:5" ht="12.75">
      <c r="A34" s="6">
        <v>31</v>
      </c>
      <c r="B34" s="7" t="s">
        <v>36</v>
      </c>
      <c r="C34" s="8">
        <v>68774083</v>
      </c>
      <c r="D34" s="9">
        <v>6663</v>
      </c>
      <c r="E34" s="10">
        <f t="shared" si="0"/>
        <v>10321.789434188804</v>
      </c>
    </row>
    <row r="35" spans="1:5" s="15" customFormat="1" ht="12.75">
      <c r="A35" s="11">
        <v>32</v>
      </c>
      <c r="B35" s="12" t="s">
        <v>37</v>
      </c>
      <c r="C35" s="13">
        <v>212241279</v>
      </c>
      <c r="D35" s="9">
        <v>24468</v>
      </c>
      <c r="E35" s="14">
        <f t="shared" si="0"/>
        <v>8674.238965179009</v>
      </c>
    </row>
    <row r="36" spans="1:5" s="15" customFormat="1" ht="12.75">
      <c r="A36" s="11">
        <v>33</v>
      </c>
      <c r="B36" s="12" t="s">
        <v>38</v>
      </c>
      <c r="C36" s="13">
        <v>21350448</v>
      </c>
      <c r="D36" s="9">
        <v>1957</v>
      </c>
      <c r="E36" s="14">
        <f t="shared" si="0"/>
        <v>10909.784363822177</v>
      </c>
    </row>
    <row r="37" spans="1:5" s="15" customFormat="1" ht="12.75">
      <c r="A37" s="11">
        <v>34</v>
      </c>
      <c r="B37" s="12" t="s">
        <v>39</v>
      </c>
      <c r="C37" s="13">
        <v>51498621</v>
      </c>
      <c r="D37" s="9">
        <v>4512</v>
      </c>
      <c r="E37" s="14">
        <f t="shared" si="0"/>
        <v>11413.701462765957</v>
      </c>
    </row>
    <row r="38" spans="1:5" ht="12.75">
      <c r="A38" s="16">
        <v>35</v>
      </c>
      <c r="B38" s="17" t="s">
        <v>40</v>
      </c>
      <c r="C38" s="18">
        <v>69071671</v>
      </c>
      <c r="D38" s="19">
        <v>6805</v>
      </c>
      <c r="E38" s="20">
        <f t="shared" si="0"/>
        <v>10150.135341660543</v>
      </c>
    </row>
    <row r="39" spans="1:5" ht="12.75">
      <c r="A39" s="21">
        <v>36</v>
      </c>
      <c r="B39" s="7" t="s">
        <v>41</v>
      </c>
      <c r="C39" s="8">
        <v>150895172</v>
      </c>
      <c r="D39" s="9">
        <v>10493</v>
      </c>
      <c r="E39" s="10">
        <f t="shared" si="0"/>
        <v>14380.555799104164</v>
      </c>
    </row>
    <row r="40" spans="1:5" s="15" customFormat="1" ht="12.75">
      <c r="A40" s="11">
        <v>37</v>
      </c>
      <c r="B40" s="12" t="s">
        <v>42</v>
      </c>
      <c r="C40" s="13">
        <v>196639010</v>
      </c>
      <c r="D40" s="9">
        <v>19680</v>
      </c>
      <c r="E40" s="14">
        <f t="shared" si="0"/>
        <v>9991.8196138211388</v>
      </c>
    </row>
    <row r="41" spans="1:5" s="15" customFormat="1" ht="12.75">
      <c r="A41" s="11">
        <v>38</v>
      </c>
      <c r="B41" s="12" t="s">
        <v>43</v>
      </c>
      <c r="C41" s="13">
        <f>56547275-'[1]Hurricane Data'!V7</f>
        <v>55227511</v>
      </c>
      <c r="D41" s="9">
        <v>3822</v>
      </c>
      <c r="E41" s="14">
        <f t="shared" si="0"/>
        <v>14449.898220826792</v>
      </c>
    </row>
    <row r="42" spans="1:5" s="15" customFormat="1" ht="12.75">
      <c r="A42" s="11">
        <v>39</v>
      </c>
      <c r="B42" s="12" t="s">
        <v>44</v>
      </c>
      <c r="C42" s="13">
        <v>30588986</v>
      </c>
      <c r="D42" s="9">
        <v>2817</v>
      </c>
      <c r="E42" s="14">
        <f t="shared" si="0"/>
        <v>10858.70997515087</v>
      </c>
    </row>
    <row r="43" spans="1:5" ht="12.75">
      <c r="A43" s="16">
        <v>40</v>
      </c>
      <c r="B43" s="17" t="s">
        <v>45</v>
      </c>
      <c r="C43" s="18">
        <v>216226042</v>
      </c>
      <c r="D43" s="19">
        <v>24046</v>
      </c>
      <c r="E43" s="20">
        <f t="shared" si="0"/>
        <v>8992.1833984862351</v>
      </c>
    </row>
    <row r="44" spans="1:5" ht="12.75">
      <c r="A44" s="6">
        <v>41</v>
      </c>
      <c r="B44" s="7" t="s">
        <v>46</v>
      </c>
      <c r="C44" s="8">
        <v>29161243</v>
      </c>
      <c r="D44" s="9">
        <v>1523</v>
      </c>
      <c r="E44" s="10">
        <f t="shared" si="0"/>
        <v>19147.237688772158</v>
      </c>
    </row>
    <row r="45" spans="1:5" s="15" customFormat="1" ht="12.75">
      <c r="A45" s="11">
        <v>42</v>
      </c>
      <c r="B45" s="12" t="s">
        <v>47</v>
      </c>
      <c r="C45" s="13">
        <v>37168484</v>
      </c>
      <c r="D45" s="9">
        <v>3349</v>
      </c>
      <c r="E45" s="14">
        <f t="shared" si="0"/>
        <v>11098.382800836071</v>
      </c>
    </row>
    <row r="46" spans="1:5" s="15" customFormat="1" ht="12.75">
      <c r="A46" s="11">
        <v>43</v>
      </c>
      <c r="B46" s="12" t="s">
        <v>48</v>
      </c>
      <c r="C46" s="13">
        <v>48521868</v>
      </c>
      <c r="D46" s="9">
        <v>4296</v>
      </c>
      <c r="E46" s="14">
        <f t="shared" si="0"/>
        <v>11294.662011173185</v>
      </c>
    </row>
    <row r="47" spans="1:5" s="15" customFormat="1" ht="12.75">
      <c r="A47" s="11">
        <v>44</v>
      </c>
      <c r="B47" s="12" t="s">
        <v>49</v>
      </c>
      <c r="C47" s="13">
        <f>76169262-'[1]Hurricane Data'!V8</f>
        <v>60840638</v>
      </c>
      <c r="D47" s="9">
        <v>5916</v>
      </c>
      <c r="E47" s="14">
        <f t="shared" si="0"/>
        <v>10284.083502366464</v>
      </c>
    </row>
    <row r="48" spans="1:5" ht="12.75">
      <c r="A48" s="16">
        <v>45</v>
      </c>
      <c r="B48" s="17" t="s">
        <v>50</v>
      </c>
      <c r="C48" s="18">
        <v>135526353</v>
      </c>
      <c r="D48" s="19">
        <v>9780</v>
      </c>
      <c r="E48" s="20">
        <f t="shared" si="0"/>
        <v>13857.500306748467</v>
      </c>
    </row>
    <row r="49" spans="1:5" ht="12.75">
      <c r="A49" s="21">
        <v>46</v>
      </c>
      <c r="B49" s="7" t="s">
        <v>51</v>
      </c>
      <c r="C49" s="8">
        <v>9820006</v>
      </c>
      <c r="D49" s="9">
        <v>809</v>
      </c>
      <c r="E49" s="10">
        <f t="shared" si="0"/>
        <v>12138.449938195303</v>
      </c>
    </row>
    <row r="50" spans="1:5" s="15" customFormat="1" ht="12.75">
      <c r="A50" s="11">
        <v>47</v>
      </c>
      <c r="B50" s="12" t="s">
        <v>52</v>
      </c>
      <c r="C50" s="13">
        <v>50385409</v>
      </c>
      <c r="D50" s="9">
        <v>3825</v>
      </c>
      <c r="E50" s="14">
        <f t="shared" si="0"/>
        <v>13172.655947712417</v>
      </c>
    </row>
    <row r="51" spans="1:5" s="15" customFormat="1" ht="12.75">
      <c r="A51" s="11">
        <v>48</v>
      </c>
      <c r="B51" s="12" t="s">
        <v>53</v>
      </c>
      <c r="C51" s="13">
        <v>73987587</v>
      </c>
      <c r="D51" s="9">
        <v>6222</v>
      </c>
      <c r="E51" s="14">
        <f t="shared" si="0"/>
        <v>11891.286885245901</v>
      </c>
    </row>
    <row r="52" spans="1:5" s="15" customFormat="1" ht="12.75">
      <c r="A52" s="11">
        <v>49</v>
      </c>
      <c r="B52" s="12" t="s">
        <v>54</v>
      </c>
      <c r="C52" s="13">
        <v>146922291</v>
      </c>
      <c r="D52" s="9">
        <v>14926</v>
      </c>
      <c r="E52" s="14">
        <f t="shared" si="0"/>
        <v>9843.3800750368482</v>
      </c>
    </row>
    <row r="53" spans="1:5" ht="12.75">
      <c r="A53" s="16">
        <v>50</v>
      </c>
      <c r="B53" s="17" t="s">
        <v>55</v>
      </c>
      <c r="C53" s="18">
        <v>80943251</v>
      </c>
      <c r="D53" s="19">
        <v>8503</v>
      </c>
      <c r="E53" s="20">
        <f t="shared" si="0"/>
        <v>9519.375632129837</v>
      </c>
    </row>
    <row r="54" spans="1:5" ht="12.75">
      <c r="A54" s="6">
        <v>51</v>
      </c>
      <c r="B54" s="7" t="s">
        <v>56</v>
      </c>
      <c r="C54" s="8">
        <v>98845719</v>
      </c>
      <c r="D54" s="9">
        <v>9465</v>
      </c>
      <c r="E54" s="10">
        <f t="shared" si="0"/>
        <v>10443.287797147384</v>
      </c>
    </row>
    <row r="55" spans="1:5" s="15" customFormat="1" ht="12.75">
      <c r="A55" s="11">
        <v>52</v>
      </c>
      <c r="B55" s="12" t="s">
        <v>57</v>
      </c>
      <c r="C55" s="13">
        <f>415630838-'[1]Hurricane Data'!V9</f>
        <v>415630838</v>
      </c>
      <c r="D55" s="9">
        <v>36651</v>
      </c>
      <c r="E55" s="14">
        <f t="shared" si="0"/>
        <v>11340.231862704974</v>
      </c>
    </row>
    <row r="56" spans="1:5" s="15" customFormat="1" ht="12.75">
      <c r="A56" s="11">
        <v>53</v>
      </c>
      <c r="B56" s="12" t="s">
        <v>58</v>
      </c>
      <c r="C56" s="13">
        <v>173098923</v>
      </c>
      <c r="D56" s="9">
        <v>19400</v>
      </c>
      <c r="E56" s="14">
        <f t="shared" si="0"/>
        <v>8922.6248969072167</v>
      </c>
    </row>
    <row r="57" spans="1:5" s="15" customFormat="1" ht="12.75">
      <c r="A57" s="11">
        <v>54</v>
      </c>
      <c r="B57" s="12" t="s">
        <v>59</v>
      </c>
      <c r="C57" s="13">
        <v>9569271</v>
      </c>
      <c r="D57" s="9">
        <v>676</v>
      </c>
      <c r="E57" s="14">
        <f t="shared" si="0"/>
        <v>14155.726331360947</v>
      </c>
    </row>
    <row r="58" spans="1:5" ht="12.75">
      <c r="A58" s="16">
        <v>55</v>
      </c>
      <c r="B58" s="17" t="s">
        <v>60</v>
      </c>
      <c r="C58" s="18">
        <v>166847404</v>
      </c>
      <c r="D58" s="19">
        <v>18722</v>
      </c>
      <c r="E58" s="20">
        <f t="shared" si="0"/>
        <v>8911.8365559235117</v>
      </c>
    </row>
    <row r="59" spans="1:5" ht="12.75">
      <c r="A59" s="21">
        <v>56</v>
      </c>
      <c r="B59" s="7" t="s">
        <v>61</v>
      </c>
      <c r="C59" s="8">
        <v>27043066</v>
      </c>
      <c r="D59" s="9">
        <v>2590</v>
      </c>
      <c r="E59" s="10">
        <f t="shared" si="0"/>
        <v>10441.338223938224</v>
      </c>
    </row>
    <row r="60" spans="1:5" s="15" customFormat="1" ht="12.75">
      <c r="A60" s="11">
        <v>57</v>
      </c>
      <c r="B60" s="12" t="s">
        <v>62</v>
      </c>
      <c r="C60" s="13">
        <v>84153910</v>
      </c>
      <c r="D60" s="9">
        <v>9186</v>
      </c>
      <c r="E60" s="14">
        <f t="shared" si="0"/>
        <v>9161.1049423035056</v>
      </c>
    </row>
    <row r="61" spans="1:5" s="15" customFormat="1" ht="12.75">
      <c r="A61" s="11">
        <v>58</v>
      </c>
      <c r="B61" s="12" t="s">
        <v>63</v>
      </c>
      <c r="C61" s="13">
        <v>91808279</v>
      </c>
      <c r="D61" s="9">
        <v>9993</v>
      </c>
      <c r="E61" s="14">
        <f t="shared" si="0"/>
        <v>9187.258981286901</v>
      </c>
    </row>
    <row r="62" spans="1:5" s="15" customFormat="1" ht="12.75">
      <c r="A62" s="11">
        <v>59</v>
      </c>
      <c r="B62" s="12" t="s">
        <v>64</v>
      </c>
      <c r="C62" s="13">
        <v>53186312</v>
      </c>
      <c r="D62" s="9">
        <v>5328</v>
      </c>
      <c r="E62" s="14">
        <f t="shared" si="0"/>
        <v>9982.4159159159153</v>
      </c>
    </row>
    <row r="63" spans="1:5" ht="12.75">
      <c r="A63" s="16">
        <v>60</v>
      </c>
      <c r="B63" s="17" t="s">
        <v>65</v>
      </c>
      <c r="C63" s="18">
        <v>68651122</v>
      </c>
      <c r="D63" s="19">
        <v>7054</v>
      </c>
      <c r="E63" s="20">
        <f t="shared" si="0"/>
        <v>9732.2259710802373</v>
      </c>
    </row>
    <row r="64" spans="1:5" ht="12.75">
      <c r="A64" s="6">
        <v>61</v>
      </c>
      <c r="B64" s="7" t="s">
        <v>66</v>
      </c>
      <c r="C64" s="8">
        <v>42223096</v>
      </c>
      <c r="D64" s="9">
        <v>3810</v>
      </c>
      <c r="E64" s="10">
        <f t="shared" si="0"/>
        <v>11082.177427821522</v>
      </c>
    </row>
    <row r="65" spans="1:5" s="15" customFormat="1" ht="12.75">
      <c r="A65" s="11">
        <v>62</v>
      </c>
      <c r="B65" s="12" t="s">
        <v>67</v>
      </c>
      <c r="C65" s="13">
        <v>21060540</v>
      </c>
      <c r="D65" s="9">
        <v>2219</v>
      </c>
      <c r="E65" s="14">
        <f t="shared" si="0"/>
        <v>9491.0049571879226</v>
      </c>
    </row>
    <row r="66" spans="1:5" s="15" customFormat="1" ht="12.75">
      <c r="A66" s="11">
        <v>63</v>
      </c>
      <c r="B66" s="12" t="s">
        <v>68</v>
      </c>
      <c r="C66" s="13">
        <v>28494341</v>
      </c>
      <c r="D66" s="9">
        <v>2243</v>
      </c>
      <c r="E66" s="14">
        <f t="shared" si="0"/>
        <v>12703.674097191262</v>
      </c>
    </row>
    <row r="67" spans="1:5" s="15" customFormat="1" ht="12.75">
      <c r="A67" s="11">
        <v>64</v>
      </c>
      <c r="B67" s="12" t="s">
        <v>69</v>
      </c>
      <c r="C67" s="13">
        <v>24996645</v>
      </c>
      <c r="D67" s="9">
        <v>2566</v>
      </c>
      <c r="E67" s="14">
        <f t="shared" si="0"/>
        <v>9741.4828526890105</v>
      </c>
    </row>
    <row r="68" spans="1:5" ht="12.75">
      <c r="A68" s="16">
        <v>65</v>
      </c>
      <c r="B68" s="17" t="s">
        <v>70</v>
      </c>
      <c r="C68" s="18">
        <v>100966014</v>
      </c>
      <c r="D68" s="19">
        <v>8818</v>
      </c>
      <c r="E68" s="20">
        <f t="shared" ref="E68:E74" si="1">C68/D68</f>
        <v>11449.990247221593</v>
      </c>
    </row>
    <row r="69" spans="1:5" ht="12.75">
      <c r="A69" s="6">
        <v>66</v>
      </c>
      <c r="B69" s="7" t="s">
        <v>71</v>
      </c>
      <c r="C69" s="8">
        <v>28572155</v>
      </c>
      <c r="D69" s="9">
        <v>2234</v>
      </c>
      <c r="E69" s="10">
        <f t="shared" si="1"/>
        <v>12789.684422560429</v>
      </c>
    </row>
    <row r="70" spans="1:5" s="15" customFormat="1" ht="12.75">
      <c r="A70" s="11">
        <v>67</v>
      </c>
      <c r="B70" s="12" t="s">
        <v>72</v>
      </c>
      <c r="C70" s="13">
        <v>50927205</v>
      </c>
      <c r="D70" s="9">
        <v>5069</v>
      </c>
      <c r="E70" s="14">
        <f t="shared" si="1"/>
        <v>10046.795225882817</v>
      </c>
    </row>
    <row r="71" spans="1:5" s="15" customFormat="1" ht="12.75">
      <c r="A71" s="11">
        <v>68</v>
      </c>
      <c r="B71" s="12" t="s">
        <v>73</v>
      </c>
      <c r="C71" s="13">
        <v>22007140</v>
      </c>
      <c r="D71" s="9">
        <v>1893</v>
      </c>
      <c r="E71" s="14">
        <f t="shared" si="1"/>
        <v>11625.536185948231</v>
      </c>
    </row>
    <row r="72" spans="1:5" s="15" customFormat="1" ht="12.75">
      <c r="A72" s="11">
        <v>69</v>
      </c>
      <c r="B72" s="12" t="s">
        <v>74</v>
      </c>
      <c r="C72" s="13">
        <v>37919347</v>
      </c>
      <c r="D72" s="9">
        <v>4012</v>
      </c>
      <c r="E72" s="14">
        <f t="shared" si="1"/>
        <v>9451.4823030907282</v>
      </c>
    </row>
    <row r="73" spans="1:5" ht="12.75">
      <c r="A73" s="16">
        <v>396</v>
      </c>
      <c r="B73" s="17" t="s">
        <v>75</v>
      </c>
      <c r="C73" s="13">
        <f>159022490-'[1]Hurricane Data'!V13-13011879+[1]Sheet1!H2</f>
        <v>123641200.34</v>
      </c>
      <c r="D73" s="19">
        <v>9234</v>
      </c>
      <c r="E73" s="20">
        <f t="shared" si="1"/>
        <v>13389.776948234785</v>
      </c>
    </row>
    <row r="74" spans="1:5" ht="12.75">
      <c r="A74" s="22"/>
      <c r="B74" s="23" t="s">
        <v>76</v>
      </c>
      <c r="C74" s="24">
        <f>SUM(C4:C73)</f>
        <v>7100555589.3400002</v>
      </c>
      <c r="D74" s="25">
        <f>SUM(D4:D73)</f>
        <v>666213</v>
      </c>
      <c r="E74" s="24">
        <f t="shared" si="1"/>
        <v>10658.086211677046</v>
      </c>
    </row>
    <row r="75" spans="1:5" ht="14.25" customHeight="1">
      <c r="A75" s="26"/>
      <c r="B75" s="27"/>
      <c r="C75" s="28"/>
      <c r="D75" s="29"/>
      <c r="E75" s="30"/>
    </row>
    <row r="76" spans="1:5" s="15" customFormat="1" ht="12.75">
      <c r="A76" s="11">
        <v>318</v>
      </c>
      <c r="B76" s="31" t="s">
        <v>77</v>
      </c>
      <c r="C76" s="14">
        <v>11210116</v>
      </c>
      <c r="D76" s="9">
        <v>1359</v>
      </c>
      <c r="E76" s="14">
        <f>C76/D76</f>
        <v>8248.7976453274459</v>
      </c>
    </row>
    <row r="77" spans="1:5" ht="12.75">
      <c r="A77" s="32">
        <v>319</v>
      </c>
      <c r="B77" s="33" t="s">
        <v>78</v>
      </c>
      <c r="C77" s="34">
        <v>3345243</v>
      </c>
      <c r="D77" s="19">
        <v>320</v>
      </c>
      <c r="E77" s="34">
        <f>C77/D77</f>
        <v>10453.884375</v>
      </c>
    </row>
    <row r="78" spans="1:5" ht="12.75">
      <c r="A78" s="35"/>
      <c r="B78" s="36" t="s">
        <v>79</v>
      </c>
      <c r="C78" s="37">
        <f>SUM(C76:C77)</f>
        <v>14555359</v>
      </c>
      <c r="D78" s="38">
        <f>SUM(D76:D77)</f>
        <v>1679</v>
      </c>
      <c r="E78" s="37">
        <f>C78/D78</f>
        <v>8669.0643240023819</v>
      </c>
    </row>
    <row r="79" spans="1:5" ht="12.75">
      <c r="A79" s="39"/>
      <c r="B79" s="40"/>
      <c r="C79" s="28"/>
      <c r="D79" s="29"/>
      <c r="E79" s="30"/>
    </row>
    <row r="80" spans="1:5" ht="12.75">
      <c r="A80" s="41">
        <v>321001</v>
      </c>
      <c r="B80" s="42" t="s">
        <v>80</v>
      </c>
      <c r="C80" s="14">
        <v>3674939</v>
      </c>
      <c r="D80" s="9">
        <v>364</v>
      </c>
      <c r="E80" s="14">
        <f t="shared" ref="E80:E92" si="2">C80/D80</f>
        <v>10095.986263736264</v>
      </c>
    </row>
    <row r="81" spans="1:5" s="15" customFormat="1" ht="12.75">
      <c r="A81" s="11">
        <v>329001</v>
      </c>
      <c r="B81" s="31" t="s">
        <v>81</v>
      </c>
      <c r="C81" s="14">
        <v>3204627</v>
      </c>
      <c r="D81" s="9">
        <v>369</v>
      </c>
      <c r="E81" s="14">
        <f t="shared" si="2"/>
        <v>8684.6260162601629</v>
      </c>
    </row>
    <row r="82" spans="1:5" s="15" customFormat="1" ht="12.75">
      <c r="A82" s="11">
        <v>331001</v>
      </c>
      <c r="B82" s="31" t="s">
        <v>82</v>
      </c>
      <c r="C82" s="14">
        <v>5457655</v>
      </c>
      <c r="D82" s="9">
        <v>525</v>
      </c>
      <c r="E82" s="14">
        <f t="shared" si="2"/>
        <v>10395.533333333333</v>
      </c>
    </row>
    <row r="83" spans="1:5" s="15" customFormat="1" ht="12.75">
      <c r="A83" s="11">
        <v>333001</v>
      </c>
      <c r="B83" s="31" t="s">
        <v>83</v>
      </c>
      <c r="C83" s="14">
        <v>4530507</v>
      </c>
      <c r="D83" s="9">
        <v>691</v>
      </c>
      <c r="E83" s="14">
        <f t="shared" si="2"/>
        <v>6556.4500723588999</v>
      </c>
    </row>
    <row r="84" spans="1:5" ht="12.75">
      <c r="A84" s="16">
        <v>336001</v>
      </c>
      <c r="B84" s="43" t="s">
        <v>84</v>
      </c>
      <c r="C84" s="34">
        <v>5793923</v>
      </c>
      <c r="D84" s="19">
        <v>625</v>
      </c>
      <c r="E84" s="34">
        <f t="shared" si="2"/>
        <v>9270.2767999999996</v>
      </c>
    </row>
    <row r="85" spans="1:5" ht="12.75">
      <c r="A85" s="21">
        <v>337001</v>
      </c>
      <c r="B85" s="6" t="s">
        <v>85</v>
      </c>
      <c r="C85" s="10">
        <v>13254695</v>
      </c>
      <c r="D85" s="9">
        <v>900</v>
      </c>
      <c r="E85" s="10">
        <f t="shared" si="2"/>
        <v>14727.43888888889</v>
      </c>
    </row>
    <row r="86" spans="1:5" s="15" customFormat="1" ht="12.75">
      <c r="A86" s="11">
        <v>339001</v>
      </c>
      <c r="B86" s="31" t="s">
        <v>86</v>
      </c>
      <c r="C86" s="14">
        <v>3975539</v>
      </c>
      <c r="D86" s="9">
        <v>386</v>
      </c>
      <c r="E86" s="14">
        <f t="shared" si="2"/>
        <v>10299.323834196892</v>
      </c>
    </row>
    <row r="87" spans="1:5" ht="12.75">
      <c r="A87" s="11">
        <v>340001</v>
      </c>
      <c r="B87" s="31" t="s">
        <v>87</v>
      </c>
      <c r="C87" s="14">
        <v>1047136</v>
      </c>
      <c r="D87" s="9">
        <v>103</v>
      </c>
      <c r="E87" s="14">
        <f t="shared" si="2"/>
        <v>10166.368932038835</v>
      </c>
    </row>
    <row r="88" spans="1:5" ht="12.75">
      <c r="A88" s="11">
        <v>341001</v>
      </c>
      <c r="B88" s="31" t="s">
        <v>88</v>
      </c>
      <c r="C88" s="14">
        <v>3131448</v>
      </c>
      <c r="D88" s="9">
        <v>302</v>
      </c>
      <c r="E88" s="14">
        <f t="shared" si="2"/>
        <v>10369.033112582782</v>
      </c>
    </row>
    <row r="89" spans="1:5" ht="12.75">
      <c r="A89" s="16">
        <v>342001</v>
      </c>
      <c r="B89" s="43" t="s">
        <v>89</v>
      </c>
      <c r="C89" s="34">
        <v>996533</v>
      </c>
      <c r="D89" s="19">
        <v>80</v>
      </c>
      <c r="E89" s="34">
        <f t="shared" si="2"/>
        <v>12456.6625</v>
      </c>
    </row>
    <row r="90" spans="1:5" ht="12.75">
      <c r="A90" s="44">
        <v>343001</v>
      </c>
      <c r="B90" s="6" t="s">
        <v>90</v>
      </c>
      <c r="C90" s="45">
        <v>1690641</v>
      </c>
      <c r="D90" s="46">
        <v>182</v>
      </c>
      <c r="E90" s="10">
        <f t="shared" si="2"/>
        <v>9289.2362637362639</v>
      </c>
    </row>
    <row r="91" spans="1:5" s="52" customFormat="1" ht="12.75">
      <c r="A91" s="47">
        <v>344001</v>
      </c>
      <c r="B91" s="48" t="s">
        <v>91</v>
      </c>
      <c r="C91" s="49">
        <v>2080046</v>
      </c>
      <c r="D91" s="50">
        <v>167</v>
      </c>
      <c r="E91" s="51">
        <f t="shared" si="2"/>
        <v>12455.365269461077</v>
      </c>
    </row>
    <row r="92" spans="1:5" ht="12.75">
      <c r="A92" s="35"/>
      <c r="B92" s="36" t="s">
        <v>92</v>
      </c>
      <c r="C92" s="37">
        <f>SUM(C80:C91)</f>
        <v>48837689</v>
      </c>
      <c r="D92" s="38">
        <f>SUM(D80:D91)</f>
        <v>4694</v>
      </c>
      <c r="E92" s="37">
        <f t="shared" si="2"/>
        <v>10404.279718789945</v>
      </c>
    </row>
    <row r="93" spans="1:5" ht="12.75">
      <c r="A93" s="26"/>
      <c r="B93" s="40"/>
      <c r="C93" s="28"/>
      <c r="D93" s="29"/>
      <c r="E93" s="30"/>
    </row>
    <row r="94" spans="1:5" ht="12.75">
      <c r="A94" s="41">
        <v>300001</v>
      </c>
      <c r="B94" s="42" t="s">
        <v>93</v>
      </c>
      <c r="C94" s="14">
        <v>3825298</v>
      </c>
      <c r="D94" s="9">
        <v>361</v>
      </c>
      <c r="E94" s="14">
        <f t="shared" ref="E94:E148" si="3">C94/D94</f>
        <v>10596.393351800554</v>
      </c>
    </row>
    <row r="95" spans="1:5" s="15" customFormat="1" ht="12.75">
      <c r="A95" s="11">
        <v>300002</v>
      </c>
      <c r="B95" s="31" t="s">
        <v>94</v>
      </c>
      <c r="C95" s="14">
        <v>4199684</v>
      </c>
      <c r="D95" s="9">
        <v>406</v>
      </c>
      <c r="E95" s="14">
        <f t="shared" si="3"/>
        <v>10344.049261083745</v>
      </c>
    </row>
    <row r="96" spans="1:5" s="15" customFormat="1" ht="12.75">
      <c r="A96" s="11">
        <v>300003</v>
      </c>
      <c r="B96" s="31" t="s">
        <v>95</v>
      </c>
      <c r="C96" s="14">
        <v>3555668</v>
      </c>
      <c r="D96" s="9">
        <v>387</v>
      </c>
      <c r="E96" s="14">
        <f t="shared" si="3"/>
        <v>9187.7726098191215</v>
      </c>
    </row>
    <row r="97" spans="1:5" s="52" customFormat="1" ht="12" customHeight="1">
      <c r="A97" s="53">
        <v>300004</v>
      </c>
      <c r="B97" s="54" t="s">
        <v>96</v>
      </c>
      <c r="C97" s="55">
        <v>3612095</v>
      </c>
      <c r="D97" s="56">
        <v>386</v>
      </c>
      <c r="E97" s="55">
        <f t="shared" si="3"/>
        <v>9357.7590673575123</v>
      </c>
    </row>
    <row r="98" spans="1:5" s="52" customFormat="1" ht="12" customHeight="1">
      <c r="A98" s="57">
        <v>366001</v>
      </c>
      <c r="B98" s="48" t="s">
        <v>97</v>
      </c>
      <c r="C98" s="51">
        <v>1487497</v>
      </c>
      <c r="D98" s="50">
        <v>61</v>
      </c>
      <c r="E98" s="51">
        <f t="shared" si="3"/>
        <v>24385.196721311477</v>
      </c>
    </row>
    <row r="99" spans="1:5" s="52" customFormat="1" ht="12.75">
      <c r="A99" s="53">
        <v>367001</v>
      </c>
      <c r="B99" s="54" t="s">
        <v>98</v>
      </c>
      <c r="C99" s="55">
        <v>3877874</v>
      </c>
      <c r="D99" s="56">
        <v>374</v>
      </c>
      <c r="E99" s="55">
        <f t="shared" si="3"/>
        <v>10368.64705882353</v>
      </c>
    </row>
    <row r="100" spans="1:5" s="52" customFormat="1" ht="12.75">
      <c r="A100" s="53">
        <v>368001</v>
      </c>
      <c r="B100" s="54" t="s">
        <v>99</v>
      </c>
      <c r="C100" s="55">
        <v>1815457</v>
      </c>
      <c r="D100" s="56">
        <v>139</v>
      </c>
      <c r="E100" s="55">
        <f t="shared" si="3"/>
        <v>13060.841726618704</v>
      </c>
    </row>
    <row r="101" spans="1:5" s="52" customFormat="1" ht="12.75">
      <c r="A101" s="53">
        <v>369001</v>
      </c>
      <c r="B101" s="54" t="s">
        <v>100</v>
      </c>
      <c r="C101" s="55">
        <v>6999230</v>
      </c>
      <c r="D101" s="56">
        <v>580</v>
      </c>
      <c r="E101" s="55">
        <f t="shared" si="3"/>
        <v>12067.637931034482</v>
      </c>
    </row>
    <row r="102" spans="1:5" s="52" customFormat="1" ht="12.75">
      <c r="A102" s="53">
        <v>369002</v>
      </c>
      <c r="B102" s="58" t="s">
        <v>101</v>
      </c>
      <c r="C102" s="55">
        <v>6992618</v>
      </c>
      <c r="D102" s="56">
        <v>638</v>
      </c>
      <c r="E102" s="55">
        <f t="shared" si="3"/>
        <v>10960.216300940439</v>
      </c>
    </row>
    <row r="103" spans="1:5" s="15" customFormat="1" ht="12.75">
      <c r="A103" s="16">
        <v>371001</v>
      </c>
      <c r="B103" s="43" t="s">
        <v>102</v>
      </c>
      <c r="C103" s="34">
        <v>5572013</v>
      </c>
      <c r="D103" s="19">
        <v>444</v>
      </c>
      <c r="E103" s="34">
        <f t="shared" si="3"/>
        <v>12549.57882882883</v>
      </c>
    </row>
    <row r="104" spans="1:5" s="15" customFormat="1" ht="12.75">
      <c r="A104" s="11">
        <v>372001</v>
      </c>
      <c r="B104" s="31" t="s">
        <v>103</v>
      </c>
      <c r="C104" s="14">
        <v>4822322</v>
      </c>
      <c r="D104" s="9">
        <v>446</v>
      </c>
      <c r="E104" s="14">
        <f t="shared" si="3"/>
        <v>10812.381165919283</v>
      </c>
    </row>
    <row r="105" spans="1:5" s="15" customFormat="1" ht="12.75">
      <c r="A105" s="11">
        <v>373001</v>
      </c>
      <c r="B105" s="31" t="s">
        <v>104</v>
      </c>
      <c r="C105" s="14">
        <v>2721370</v>
      </c>
      <c r="D105" s="9">
        <v>241</v>
      </c>
      <c r="E105" s="14">
        <f t="shared" si="3"/>
        <v>11291.991701244813</v>
      </c>
    </row>
    <row r="106" spans="1:5" s="15" customFormat="1" ht="12.75">
      <c r="A106" s="11">
        <v>374001</v>
      </c>
      <c r="B106" s="31" t="s">
        <v>105</v>
      </c>
      <c r="C106" s="14">
        <v>3296472</v>
      </c>
      <c r="D106" s="9">
        <v>330</v>
      </c>
      <c r="E106" s="14">
        <f t="shared" si="3"/>
        <v>9989.3090909090915</v>
      </c>
    </row>
    <row r="107" spans="1:5" s="15" customFormat="1" ht="12.75">
      <c r="A107" s="11">
        <v>375001</v>
      </c>
      <c r="B107" s="31" t="s">
        <v>106</v>
      </c>
      <c r="C107" s="14">
        <v>1965273</v>
      </c>
      <c r="D107" s="9">
        <v>198</v>
      </c>
      <c r="E107" s="14">
        <f t="shared" si="3"/>
        <v>9925.621212121212</v>
      </c>
    </row>
    <row r="108" spans="1:5" s="15" customFormat="1" ht="12.75">
      <c r="A108" s="16">
        <v>376001</v>
      </c>
      <c r="B108" s="43" t="s">
        <v>107</v>
      </c>
      <c r="C108" s="34">
        <v>2162689</v>
      </c>
      <c r="D108" s="19">
        <v>194</v>
      </c>
      <c r="E108" s="34">
        <f t="shared" si="3"/>
        <v>11147.881443298969</v>
      </c>
    </row>
    <row r="109" spans="1:5" s="15" customFormat="1" ht="12.75">
      <c r="A109" s="41">
        <v>377001</v>
      </c>
      <c r="B109" s="42" t="s">
        <v>108</v>
      </c>
      <c r="C109" s="14">
        <v>4053430</v>
      </c>
      <c r="D109" s="9">
        <v>265</v>
      </c>
      <c r="E109" s="14">
        <f t="shared" si="3"/>
        <v>15295.962264150943</v>
      </c>
    </row>
    <row r="110" spans="1:5" s="15" customFormat="1" ht="12.75">
      <c r="A110" s="11">
        <v>377002</v>
      </c>
      <c r="B110" s="31" t="s">
        <v>109</v>
      </c>
      <c r="C110" s="14">
        <v>3554431</v>
      </c>
      <c r="D110" s="9">
        <v>265</v>
      </c>
      <c r="E110" s="14">
        <f t="shared" si="3"/>
        <v>13412.947169811321</v>
      </c>
    </row>
    <row r="111" spans="1:5" s="15" customFormat="1" ht="12.75">
      <c r="A111" s="11">
        <v>377003</v>
      </c>
      <c r="B111" s="31" t="s">
        <v>110</v>
      </c>
      <c r="C111" s="14">
        <v>3904813</v>
      </c>
      <c r="D111" s="9">
        <v>301</v>
      </c>
      <c r="E111" s="14">
        <f t="shared" si="3"/>
        <v>12972.800664451826</v>
      </c>
    </row>
    <row r="112" spans="1:5" s="15" customFormat="1" ht="12.75">
      <c r="A112" s="11">
        <v>377004</v>
      </c>
      <c r="B112" s="31" t="s">
        <v>111</v>
      </c>
      <c r="C112" s="14">
        <v>4532918</v>
      </c>
      <c r="D112" s="9">
        <v>383</v>
      </c>
      <c r="E112" s="14">
        <f t="shared" si="3"/>
        <v>11835.295039164492</v>
      </c>
    </row>
    <row r="113" spans="1:5" s="15" customFormat="1" ht="12.75">
      <c r="A113" s="16">
        <v>377005</v>
      </c>
      <c r="B113" s="43" t="s">
        <v>112</v>
      </c>
      <c r="C113" s="34">
        <v>4316640</v>
      </c>
      <c r="D113" s="19">
        <v>402</v>
      </c>
      <c r="E113" s="34">
        <f t="shared" si="3"/>
        <v>10737.910447761195</v>
      </c>
    </row>
    <row r="114" spans="1:5" s="15" customFormat="1" ht="12.75">
      <c r="A114" s="11">
        <v>379001</v>
      </c>
      <c r="B114" s="31" t="s">
        <v>113</v>
      </c>
      <c r="C114" s="14">
        <v>1971368</v>
      </c>
      <c r="D114" s="9">
        <v>221</v>
      </c>
      <c r="E114" s="14">
        <f t="shared" si="3"/>
        <v>8920.2171945701357</v>
      </c>
    </row>
    <row r="115" spans="1:5" s="15" customFormat="1" ht="12.75">
      <c r="A115" s="11">
        <v>380001</v>
      </c>
      <c r="B115" s="31" t="s">
        <v>114</v>
      </c>
      <c r="C115" s="14">
        <v>4078442</v>
      </c>
      <c r="D115" s="9">
        <v>361</v>
      </c>
      <c r="E115" s="14">
        <f t="shared" si="3"/>
        <v>11297.62326869806</v>
      </c>
    </row>
    <row r="116" spans="1:5" s="15" customFormat="1" ht="12.75">
      <c r="A116" s="11">
        <v>381001</v>
      </c>
      <c r="B116" s="31" t="s">
        <v>115</v>
      </c>
      <c r="C116" s="14">
        <v>2182851</v>
      </c>
      <c r="D116" s="9">
        <v>219</v>
      </c>
      <c r="E116" s="14">
        <f t="shared" si="3"/>
        <v>9967.3561643835619</v>
      </c>
    </row>
    <row r="117" spans="1:5" s="15" customFormat="1" ht="12.75">
      <c r="A117" s="11">
        <v>382001</v>
      </c>
      <c r="B117" s="31" t="s">
        <v>116</v>
      </c>
      <c r="C117" s="14">
        <v>3260898</v>
      </c>
      <c r="D117" s="9">
        <v>210</v>
      </c>
      <c r="E117" s="14">
        <f t="shared" si="3"/>
        <v>15528.085714285715</v>
      </c>
    </row>
    <row r="118" spans="1:5" s="15" customFormat="1" ht="12.75">
      <c r="A118" s="11">
        <v>383001</v>
      </c>
      <c r="B118" s="31" t="s">
        <v>117</v>
      </c>
      <c r="C118" s="14">
        <v>3151732</v>
      </c>
      <c r="D118" s="9">
        <v>248</v>
      </c>
      <c r="E118" s="14">
        <f t="shared" si="3"/>
        <v>12708.596774193549</v>
      </c>
    </row>
    <row r="119" spans="1:5" s="15" customFormat="1" ht="12.75">
      <c r="A119" s="21">
        <v>384001</v>
      </c>
      <c r="B119" s="6" t="s">
        <v>118</v>
      </c>
      <c r="C119" s="10">
        <v>5159846</v>
      </c>
      <c r="D119" s="46">
        <v>533</v>
      </c>
      <c r="E119" s="10">
        <f t="shared" si="3"/>
        <v>9680.7617260787993</v>
      </c>
    </row>
    <row r="120" spans="1:5" s="15" customFormat="1" ht="12.75">
      <c r="A120" s="11">
        <v>385001</v>
      </c>
      <c r="B120" s="31" t="s">
        <v>119</v>
      </c>
      <c r="C120" s="14">
        <v>6646925</v>
      </c>
      <c r="D120" s="9">
        <v>604</v>
      </c>
      <c r="E120" s="14">
        <f t="shared" si="3"/>
        <v>11004.842715231787</v>
      </c>
    </row>
    <row r="121" spans="1:5" ht="12.75">
      <c r="A121" s="41">
        <v>387001</v>
      </c>
      <c r="B121" s="42" t="s">
        <v>120</v>
      </c>
      <c r="C121" s="14">
        <v>6014980</v>
      </c>
      <c r="D121" s="9">
        <v>597</v>
      </c>
      <c r="E121" s="14">
        <f t="shared" si="3"/>
        <v>10075.34338358459</v>
      </c>
    </row>
    <row r="122" spans="1:5" ht="12.75">
      <c r="A122" s="11">
        <v>388001</v>
      </c>
      <c r="B122" s="31" t="s">
        <v>121</v>
      </c>
      <c r="C122" s="14">
        <v>5497829</v>
      </c>
      <c r="D122" s="9">
        <v>562</v>
      </c>
      <c r="E122" s="14">
        <f t="shared" si="3"/>
        <v>9782.6138790035584</v>
      </c>
    </row>
    <row r="123" spans="1:5" s="15" customFormat="1" ht="12.75">
      <c r="A123" s="16">
        <v>389001</v>
      </c>
      <c r="B123" s="43" t="s">
        <v>122</v>
      </c>
      <c r="C123" s="34">
        <f>5480907-'[1]Hurricane Data'!V12</f>
        <v>5436257</v>
      </c>
      <c r="D123" s="19">
        <v>591</v>
      </c>
      <c r="E123" s="34">
        <f t="shared" si="3"/>
        <v>9198.4043993231808</v>
      </c>
    </row>
    <row r="124" spans="1:5" s="15" customFormat="1" ht="12.75">
      <c r="A124" s="11">
        <v>389002</v>
      </c>
      <c r="B124" s="31" t="s">
        <v>123</v>
      </c>
      <c r="C124" s="14">
        <v>4510272</v>
      </c>
      <c r="D124" s="9">
        <v>447</v>
      </c>
      <c r="E124" s="14">
        <f t="shared" si="3"/>
        <v>10090.093959731543</v>
      </c>
    </row>
    <row r="125" spans="1:5" s="15" customFormat="1" ht="12.75">
      <c r="A125" s="11">
        <v>390001</v>
      </c>
      <c r="B125" s="31" t="s">
        <v>124</v>
      </c>
      <c r="C125" s="14">
        <v>6386911</v>
      </c>
      <c r="D125" s="9">
        <v>659</v>
      </c>
      <c r="E125" s="14">
        <f t="shared" si="3"/>
        <v>9691.8224582701059</v>
      </c>
    </row>
    <row r="126" spans="1:5" s="15" customFormat="1" ht="12.75">
      <c r="A126" s="11">
        <v>391001</v>
      </c>
      <c r="B126" s="31" t="s">
        <v>125</v>
      </c>
      <c r="C126" s="14">
        <v>6678327</v>
      </c>
      <c r="D126" s="9">
        <v>745</v>
      </c>
      <c r="E126" s="14">
        <f t="shared" si="3"/>
        <v>8964.1973154362422</v>
      </c>
    </row>
    <row r="127" spans="1:5" ht="12.75">
      <c r="A127" s="11">
        <v>392001</v>
      </c>
      <c r="B127" s="31" t="s">
        <v>126</v>
      </c>
      <c r="C127" s="14">
        <v>3940522</v>
      </c>
      <c r="D127" s="9">
        <v>407</v>
      </c>
      <c r="E127" s="14">
        <f t="shared" si="3"/>
        <v>9681.8722358722353</v>
      </c>
    </row>
    <row r="128" spans="1:5" s="52" customFormat="1" ht="12.75">
      <c r="A128" s="57">
        <v>393001</v>
      </c>
      <c r="B128" s="48" t="s">
        <v>127</v>
      </c>
      <c r="C128" s="51">
        <v>7891954</v>
      </c>
      <c r="D128" s="50">
        <v>795</v>
      </c>
      <c r="E128" s="51">
        <f t="shared" si="3"/>
        <v>9926.9861635220132</v>
      </c>
    </row>
    <row r="129" spans="1:5" s="52" customFormat="1" ht="12.75">
      <c r="A129" s="53">
        <v>393002</v>
      </c>
      <c r="B129" s="54" t="s">
        <v>128</v>
      </c>
      <c r="C129" s="55">
        <v>3938417</v>
      </c>
      <c r="D129" s="56">
        <v>398</v>
      </c>
      <c r="E129" s="55">
        <f t="shared" si="3"/>
        <v>9895.5201005025119</v>
      </c>
    </row>
    <row r="130" spans="1:5" s="15" customFormat="1" ht="12.75">
      <c r="A130" s="11">
        <v>394003</v>
      </c>
      <c r="B130" s="31" t="s">
        <v>129</v>
      </c>
      <c r="C130" s="14">
        <v>4879053</v>
      </c>
      <c r="D130" s="9">
        <v>561</v>
      </c>
      <c r="E130" s="14">
        <f t="shared" si="3"/>
        <v>8697.0641711229946</v>
      </c>
    </row>
    <row r="131" spans="1:5" s="15" customFormat="1" ht="12.75">
      <c r="A131" s="11">
        <v>395001</v>
      </c>
      <c r="B131" s="31" t="s">
        <v>130</v>
      </c>
      <c r="C131" s="14">
        <v>6633691</v>
      </c>
      <c r="D131" s="9">
        <v>628</v>
      </c>
      <c r="E131" s="14">
        <f t="shared" si="3"/>
        <v>10563.202229299362</v>
      </c>
    </row>
    <row r="132" spans="1:5" ht="12.75">
      <c r="A132" s="11">
        <v>395002</v>
      </c>
      <c r="B132" s="31" t="s">
        <v>131</v>
      </c>
      <c r="C132" s="14">
        <v>6334890</v>
      </c>
      <c r="D132" s="9">
        <v>595</v>
      </c>
      <c r="E132" s="14">
        <f t="shared" si="3"/>
        <v>10646.873949579833</v>
      </c>
    </row>
    <row r="133" spans="1:5" ht="12.75">
      <c r="A133" s="16">
        <v>395003</v>
      </c>
      <c r="B133" s="43" t="s">
        <v>132</v>
      </c>
      <c r="C133" s="34">
        <v>4706638</v>
      </c>
      <c r="D133" s="19">
        <v>506</v>
      </c>
      <c r="E133" s="34">
        <f t="shared" si="3"/>
        <v>9301.6561264822139</v>
      </c>
    </row>
    <row r="134" spans="1:5" s="15" customFormat="1" ht="12.75">
      <c r="A134" s="11">
        <v>395004</v>
      </c>
      <c r="B134" s="31" t="s">
        <v>133</v>
      </c>
      <c r="C134" s="14">
        <v>5740116</v>
      </c>
      <c r="D134" s="9">
        <v>557</v>
      </c>
      <c r="E134" s="14">
        <f t="shared" si="3"/>
        <v>10305.414721723519</v>
      </c>
    </row>
    <row r="135" spans="1:5" s="15" customFormat="1" ht="12.75">
      <c r="A135" s="11">
        <v>395005</v>
      </c>
      <c r="B135" s="31" t="s">
        <v>134</v>
      </c>
      <c r="C135" s="14">
        <v>9170003</v>
      </c>
      <c r="D135" s="9">
        <v>874</v>
      </c>
      <c r="E135" s="14">
        <f t="shared" si="3"/>
        <v>10491.994279176201</v>
      </c>
    </row>
    <row r="136" spans="1:5" s="15" customFormat="1" ht="12.75">
      <c r="A136" s="11">
        <v>395006</v>
      </c>
      <c r="B136" s="31" t="s">
        <v>135</v>
      </c>
      <c r="C136" s="14">
        <v>5740877</v>
      </c>
      <c r="D136" s="9">
        <v>500</v>
      </c>
      <c r="E136" s="14">
        <f t="shared" si="3"/>
        <v>11481.754000000001</v>
      </c>
    </row>
    <row r="137" spans="1:5" ht="12.75">
      <c r="A137" s="11">
        <v>395007</v>
      </c>
      <c r="B137" s="31" t="s">
        <v>136</v>
      </c>
      <c r="C137" s="14">
        <v>3740581</v>
      </c>
      <c r="D137" s="9">
        <v>330</v>
      </c>
      <c r="E137" s="14">
        <f t="shared" si="3"/>
        <v>11335.093939393939</v>
      </c>
    </row>
    <row r="138" spans="1:5" s="15" customFormat="1" ht="14.25" customHeight="1">
      <c r="A138" s="16">
        <v>397001</v>
      </c>
      <c r="B138" s="43" t="s">
        <v>137</v>
      </c>
      <c r="C138" s="34">
        <v>4580191</v>
      </c>
      <c r="D138" s="19">
        <v>405</v>
      </c>
      <c r="E138" s="34">
        <f t="shared" si="3"/>
        <v>11309.113580246914</v>
      </c>
    </row>
    <row r="139" spans="1:5" s="15" customFormat="1" ht="12.75">
      <c r="A139" s="11">
        <v>398001</v>
      </c>
      <c r="B139" s="31" t="s">
        <v>138</v>
      </c>
      <c r="C139" s="14">
        <v>3583261</v>
      </c>
      <c r="D139" s="9">
        <v>348</v>
      </c>
      <c r="E139" s="14">
        <f t="shared" si="3"/>
        <v>10296.727011494253</v>
      </c>
    </row>
    <row r="140" spans="1:5" s="15" customFormat="1" ht="12.75">
      <c r="A140" s="11">
        <v>398002</v>
      </c>
      <c r="B140" s="31" t="s">
        <v>139</v>
      </c>
      <c r="C140" s="14">
        <v>5043510</v>
      </c>
      <c r="D140" s="9">
        <v>506</v>
      </c>
      <c r="E140" s="14">
        <f t="shared" si="3"/>
        <v>9967.411067193676</v>
      </c>
    </row>
    <row r="141" spans="1:5" ht="12.75">
      <c r="A141" s="11">
        <v>398003</v>
      </c>
      <c r="B141" s="31" t="s">
        <v>140</v>
      </c>
      <c r="C141" s="14">
        <v>3767522</v>
      </c>
      <c r="D141" s="9">
        <v>387</v>
      </c>
      <c r="E141" s="14">
        <f t="shared" si="3"/>
        <v>9735.1989664082685</v>
      </c>
    </row>
    <row r="142" spans="1:5" ht="12.75">
      <c r="A142" s="11">
        <v>398004</v>
      </c>
      <c r="B142" s="31" t="s">
        <v>141</v>
      </c>
      <c r="C142" s="14">
        <v>3177418</v>
      </c>
      <c r="D142" s="9">
        <v>301</v>
      </c>
      <c r="E142" s="14">
        <f t="shared" si="3"/>
        <v>10556.205980066445</v>
      </c>
    </row>
    <row r="143" spans="1:5" s="52" customFormat="1" ht="12.75">
      <c r="A143" s="57">
        <v>398005</v>
      </c>
      <c r="B143" s="48" t="s">
        <v>142</v>
      </c>
      <c r="C143" s="51">
        <v>2231267</v>
      </c>
      <c r="D143" s="50">
        <v>142</v>
      </c>
      <c r="E143" s="51">
        <f t="shared" si="3"/>
        <v>15713.147887323943</v>
      </c>
    </row>
    <row r="144" spans="1:5" s="63" customFormat="1" ht="12.75">
      <c r="A144" s="59">
        <v>399002</v>
      </c>
      <c r="B144" s="60" t="s">
        <v>143</v>
      </c>
      <c r="C144" s="61">
        <v>1667509</v>
      </c>
      <c r="D144" s="62">
        <v>110</v>
      </c>
      <c r="E144" s="61">
        <f t="shared" si="3"/>
        <v>15159.172727272728</v>
      </c>
    </row>
    <row r="145" spans="1:7" s="15" customFormat="1" ht="12.75">
      <c r="A145" s="11">
        <v>399001</v>
      </c>
      <c r="B145" s="31" t="s">
        <v>144</v>
      </c>
      <c r="C145" s="14">
        <v>5365733</v>
      </c>
      <c r="D145" s="9">
        <v>484</v>
      </c>
      <c r="E145" s="14">
        <f t="shared" si="3"/>
        <v>11086.225206611571</v>
      </c>
    </row>
    <row r="146" spans="1:7" ht="12.75">
      <c r="A146" s="11">
        <v>399002</v>
      </c>
      <c r="B146" s="31" t="s">
        <v>145</v>
      </c>
      <c r="C146" s="14">
        <v>4551885</v>
      </c>
      <c r="D146" s="9">
        <v>323</v>
      </c>
      <c r="E146" s="14">
        <f t="shared" si="3"/>
        <v>14092.523219814242</v>
      </c>
    </row>
    <row r="147" spans="1:7" ht="12.75">
      <c r="A147" s="16">
        <v>399004</v>
      </c>
      <c r="B147" s="43" t="s">
        <v>146</v>
      </c>
      <c r="C147" s="34">
        <v>4689049</v>
      </c>
      <c r="D147" s="19">
        <v>398</v>
      </c>
      <c r="E147" s="34">
        <f t="shared" si="3"/>
        <v>11781.53015075377</v>
      </c>
    </row>
    <row r="148" spans="1:7" ht="12.75">
      <c r="A148" s="35"/>
      <c r="B148" s="36" t="s">
        <v>147</v>
      </c>
      <c r="C148" s="64">
        <f>SUM(C94:C147)</f>
        <v>239618517</v>
      </c>
      <c r="D148" s="65">
        <f>SUM(D94:D147)</f>
        <v>22353</v>
      </c>
      <c r="E148" s="64">
        <f t="shared" si="3"/>
        <v>10719.74755066434</v>
      </c>
      <c r="G148" s="66"/>
    </row>
    <row r="149" spans="1:7" ht="12.75">
      <c r="A149" s="67"/>
      <c r="B149" s="68"/>
      <c r="C149" s="27"/>
      <c r="D149" s="27"/>
      <c r="E149" s="69"/>
    </row>
    <row r="150" spans="1:7" ht="12.75">
      <c r="A150" s="70" t="s">
        <v>148</v>
      </c>
      <c r="B150" s="71" t="s">
        <v>149</v>
      </c>
      <c r="C150" s="34">
        <v>5084119</v>
      </c>
      <c r="D150" s="19">
        <v>339</v>
      </c>
      <c r="E150" s="34">
        <f t="shared" ref="E150:E151" si="4">C150/D150</f>
        <v>14997.401179941004</v>
      </c>
    </row>
    <row r="151" spans="1:7" ht="12.75">
      <c r="A151" s="72"/>
      <c r="B151" s="36" t="s">
        <v>150</v>
      </c>
      <c r="C151" s="73">
        <f>SUM(C150)</f>
        <v>5084119</v>
      </c>
      <c r="D151" s="74">
        <f>SUM(D150)</f>
        <v>339</v>
      </c>
      <c r="E151" s="75">
        <f t="shared" si="4"/>
        <v>14997.401179941004</v>
      </c>
    </row>
    <row r="152" spans="1:7" ht="12.75">
      <c r="A152" s="67"/>
      <c r="B152" s="68"/>
      <c r="C152" s="27"/>
      <c r="D152" s="27"/>
      <c r="E152" s="69"/>
    </row>
    <row r="153" spans="1:7" ht="13.5" thickBot="1">
      <c r="A153" s="76"/>
      <c r="B153" s="77" t="s">
        <v>151</v>
      </c>
      <c r="C153" s="78">
        <f>C74+C78+C92+C148+C151</f>
        <v>7408651273.3400002</v>
      </c>
      <c r="D153" s="79">
        <f>D74+D78+D92+D148+D151</f>
        <v>695278</v>
      </c>
      <c r="E153" s="78">
        <f>C153/D153</f>
        <v>10655.667622648782</v>
      </c>
    </row>
    <row r="154" spans="1:7" ht="13.5" thickTop="1"/>
    <row r="155" spans="1:7" ht="12.75">
      <c r="A155" s="80" t="s">
        <v>152</v>
      </c>
      <c r="B155" s="81" t="s">
        <v>153</v>
      </c>
      <c r="C155" s="82"/>
      <c r="D155" s="83"/>
    </row>
    <row r="156" spans="1:7" ht="12.75">
      <c r="A156" s="80"/>
      <c r="B156" s="81"/>
      <c r="C156" s="82"/>
      <c r="D156" s="83"/>
    </row>
    <row r="158" spans="1:7" ht="26.25" customHeight="1">
      <c r="B158" s="84"/>
      <c r="C158" s="66"/>
    </row>
  </sheetData>
  <mergeCells count="2">
    <mergeCell ref="A1:E1"/>
    <mergeCell ref="A2:E2"/>
  </mergeCells>
  <printOptions horizontalCentered="1"/>
  <pageMargins left="0.75" right="0.75" top="0.47" bottom="0.34" header="0.5" footer="0.2"/>
  <pageSetup paperSize="5" scale="89" orientation="portrait" r:id="rId1"/>
  <headerFooter alignWithMargins="0"/>
  <rowBreaks count="1" manualBreakCount="1">
    <brk id="75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Current Expenditures PP</vt:lpstr>
      <vt:lpstr>'Current Expenditures PP'!Print_Area</vt:lpstr>
      <vt:lpstr>'Current Expenditures PP'!Print_Titles</vt:lpstr>
    </vt:vector>
  </TitlesOfParts>
  <Company>LDOE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ldoe</dc:creator>
  <cp:lastModifiedBy>ldoe</cp:lastModifiedBy>
  <dcterms:created xsi:type="dcterms:W3CDTF">2012-07-03T18:43:23Z</dcterms:created>
  <dcterms:modified xsi:type="dcterms:W3CDTF">2012-07-03T19:03:29Z</dcterms:modified>
</cp:coreProperties>
</file>