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Obj500 - Oth Pur Srv - by fund" sheetId="1" r:id="rId1"/>
  </sheets>
  <externalReferences>
    <externalReference r:id="rId2"/>
  </externalReferences>
  <definedNames>
    <definedName name="_xlnm.Print_Area" localSheetId="0">'Obj500 - Oth Pur Srv - by fund'!$A$1:$O$155</definedName>
    <definedName name="_xlnm.Print_Titles" localSheetId="0">'Obj500 - Oth Pur Srv - by fund'!$A:$B,'Obj500 - Oth Pur Srv - by fund'!$1:$2</definedName>
  </definedNames>
  <calcPr calcId="145621"/>
</workbook>
</file>

<file path=xl/calcChain.xml><?xml version="1.0" encoding="utf-8"?>
<calcChain xmlns="http://schemas.openxmlformats.org/spreadsheetml/2006/main">
  <c r="H150" i="1" l="1"/>
  <c r="G150" i="1"/>
  <c r="F150" i="1"/>
  <c r="E150" i="1"/>
  <c r="D150" i="1"/>
  <c r="C150" i="1"/>
  <c r="I149" i="1"/>
  <c r="O149" i="1" s="1"/>
  <c r="H147" i="1"/>
  <c r="G147" i="1"/>
  <c r="F147" i="1"/>
  <c r="E147" i="1"/>
  <c r="D147" i="1"/>
  <c r="C147" i="1"/>
  <c r="I146" i="1"/>
  <c r="O146" i="1" s="1"/>
  <c r="I145" i="1"/>
  <c r="N145" i="1" s="1"/>
  <c r="I144" i="1"/>
  <c r="O144" i="1" s="1"/>
  <c r="I143" i="1"/>
  <c r="N143" i="1" s="1"/>
  <c r="I142" i="1"/>
  <c r="O142" i="1" s="1"/>
  <c r="I141" i="1"/>
  <c r="N141" i="1" s="1"/>
  <c r="J140" i="1"/>
  <c r="I140" i="1"/>
  <c r="O140" i="1" s="1"/>
  <c r="I139" i="1"/>
  <c r="N139" i="1" s="1"/>
  <c r="I138" i="1"/>
  <c r="O138" i="1" s="1"/>
  <c r="I137" i="1"/>
  <c r="N137" i="1" s="1"/>
  <c r="I136" i="1"/>
  <c r="O136" i="1" s="1"/>
  <c r="I135" i="1"/>
  <c r="N135" i="1" s="1"/>
  <c r="I134" i="1"/>
  <c r="O134" i="1" s="1"/>
  <c r="I133" i="1"/>
  <c r="N133" i="1" s="1"/>
  <c r="I132" i="1"/>
  <c r="O132" i="1" s="1"/>
  <c r="I131" i="1"/>
  <c r="N131" i="1" s="1"/>
  <c r="I130" i="1"/>
  <c r="O130" i="1" s="1"/>
  <c r="I129" i="1"/>
  <c r="N129" i="1" s="1"/>
  <c r="I128" i="1"/>
  <c r="O128" i="1" s="1"/>
  <c r="I127" i="1"/>
  <c r="N127" i="1" s="1"/>
  <c r="I126" i="1"/>
  <c r="O126" i="1" s="1"/>
  <c r="I125" i="1"/>
  <c r="N125" i="1" s="1"/>
  <c r="I124" i="1"/>
  <c r="O124" i="1" s="1"/>
  <c r="I123" i="1"/>
  <c r="N123" i="1" s="1"/>
  <c r="I122" i="1"/>
  <c r="O122" i="1" s="1"/>
  <c r="I121" i="1"/>
  <c r="N121" i="1" s="1"/>
  <c r="I120" i="1"/>
  <c r="O120" i="1" s="1"/>
  <c r="I119" i="1"/>
  <c r="N119" i="1" s="1"/>
  <c r="I118" i="1"/>
  <c r="O118" i="1" s="1"/>
  <c r="I117" i="1"/>
  <c r="N117" i="1" s="1"/>
  <c r="I116" i="1"/>
  <c r="O116" i="1" s="1"/>
  <c r="I115" i="1"/>
  <c r="N115" i="1" s="1"/>
  <c r="I114" i="1"/>
  <c r="O114" i="1" s="1"/>
  <c r="I113" i="1"/>
  <c r="N113" i="1" s="1"/>
  <c r="I112" i="1"/>
  <c r="O112" i="1" s="1"/>
  <c r="I111" i="1"/>
  <c r="N111" i="1" s="1"/>
  <c r="I110" i="1"/>
  <c r="O110" i="1" s="1"/>
  <c r="I109" i="1"/>
  <c r="N109" i="1" s="1"/>
  <c r="I108" i="1"/>
  <c r="O108" i="1" s="1"/>
  <c r="I107" i="1"/>
  <c r="N107" i="1" s="1"/>
  <c r="I106" i="1"/>
  <c r="O106" i="1" s="1"/>
  <c r="I105" i="1"/>
  <c r="N105" i="1" s="1"/>
  <c r="I104" i="1"/>
  <c r="O104" i="1" s="1"/>
  <c r="I103" i="1"/>
  <c r="N103" i="1" s="1"/>
  <c r="I102" i="1"/>
  <c r="O102" i="1" s="1"/>
  <c r="I101" i="1"/>
  <c r="N101" i="1" s="1"/>
  <c r="I100" i="1"/>
  <c r="O100" i="1" s="1"/>
  <c r="I99" i="1"/>
  <c r="N99" i="1" s="1"/>
  <c r="I98" i="1"/>
  <c r="O98" i="1" s="1"/>
  <c r="I97" i="1"/>
  <c r="N97" i="1" s="1"/>
  <c r="I96" i="1"/>
  <c r="O96" i="1" s="1"/>
  <c r="I95" i="1"/>
  <c r="N95" i="1" s="1"/>
  <c r="I94" i="1"/>
  <c r="O94" i="1" s="1"/>
  <c r="I93" i="1"/>
  <c r="N93" i="1" s="1"/>
  <c r="H91" i="1"/>
  <c r="G91" i="1"/>
  <c r="F91" i="1"/>
  <c r="E91" i="1"/>
  <c r="D91" i="1"/>
  <c r="C91" i="1"/>
  <c r="I90" i="1"/>
  <c r="N90" i="1" s="1"/>
  <c r="I89" i="1"/>
  <c r="O89" i="1" s="1"/>
  <c r="I88" i="1"/>
  <c r="N88" i="1" s="1"/>
  <c r="I87" i="1"/>
  <c r="O87" i="1" s="1"/>
  <c r="I86" i="1"/>
  <c r="N86" i="1" s="1"/>
  <c r="J85" i="1"/>
  <c r="I85" i="1"/>
  <c r="O85" i="1" s="1"/>
  <c r="I84" i="1"/>
  <c r="N84" i="1" s="1"/>
  <c r="I83" i="1"/>
  <c r="O83" i="1" s="1"/>
  <c r="I82" i="1"/>
  <c r="N82" i="1" s="1"/>
  <c r="I81" i="1"/>
  <c r="O81" i="1" s="1"/>
  <c r="I80" i="1"/>
  <c r="N80" i="1" s="1"/>
  <c r="I79" i="1"/>
  <c r="H77" i="1"/>
  <c r="G77" i="1"/>
  <c r="F77" i="1"/>
  <c r="E77" i="1"/>
  <c r="D77" i="1"/>
  <c r="C77" i="1"/>
  <c r="I76" i="1"/>
  <c r="O76" i="1" s="1"/>
  <c r="I75" i="1"/>
  <c r="O75" i="1" s="1"/>
  <c r="G73" i="1"/>
  <c r="E73" i="1"/>
  <c r="H72" i="1"/>
  <c r="F72" i="1"/>
  <c r="F73" i="1" s="1"/>
  <c r="D72" i="1"/>
  <c r="C72" i="1"/>
  <c r="I71" i="1"/>
  <c r="O71" i="1" s="1"/>
  <c r="I70" i="1"/>
  <c r="O70" i="1" s="1"/>
  <c r="I69" i="1"/>
  <c r="O69" i="1" s="1"/>
  <c r="I68" i="1"/>
  <c r="O68" i="1" s="1"/>
  <c r="I67" i="1"/>
  <c r="O67" i="1" s="1"/>
  <c r="I66" i="1"/>
  <c r="O66" i="1" s="1"/>
  <c r="I65" i="1"/>
  <c r="N65" i="1" s="1"/>
  <c r="J64" i="1"/>
  <c r="I64" i="1"/>
  <c r="O64" i="1" s="1"/>
  <c r="I63" i="1"/>
  <c r="N63" i="1" s="1"/>
  <c r="I62" i="1"/>
  <c r="O62" i="1" s="1"/>
  <c r="I61" i="1"/>
  <c r="N61" i="1" s="1"/>
  <c r="I60" i="1"/>
  <c r="O60" i="1" s="1"/>
  <c r="I59" i="1"/>
  <c r="N59" i="1" s="1"/>
  <c r="I58" i="1"/>
  <c r="O58" i="1" s="1"/>
  <c r="I57" i="1"/>
  <c r="N57" i="1" s="1"/>
  <c r="J56" i="1"/>
  <c r="I56" i="1"/>
  <c r="O56" i="1" s="1"/>
  <c r="I55" i="1"/>
  <c r="N55" i="1" s="1"/>
  <c r="I54" i="1"/>
  <c r="O54" i="1" s="1"/>
  <c r="I53" i="1"/>
  <c r="N53" i="1" s="1"/>
  <c r="I52" i="1"/>
  <c r="O52" i="1" s="1"/>
  <c r="I51" i="1"/>
  <c r="N51" i="1" s="1"/>
  <c r="I50" i="1"/>
  <c r="O50" i="1" s="1"/>
  <c r="I49" i="1"/>
  <c r="N49" i="1" s="1"/>
  <c r="J48" i="1"/>
  <c r="I48" i="1"/>
  <c r="O48" i="1" s="1"/>
  <c r="I47" i="1"/>
  <c r="N47" i="1" s="1"/>
  <c r="D46" i="1"/>
  <c r="D73" i="1" s="1"/>
  <c r="I45" i="1"/>
  <c r="O45" i="1" s="1"/>
  <c r="I44" i="1"/>
  <c r="N44" i="1" s="1"/>
  <c r="I43" i="1"/>
  <c r="O43" i="1" s="1"/>
  <c r="I42" i="1"/>
  <c r="N42" i="1" s="1"/>
  <c r="I41" i="1"/>
  <c r="O41" i="1" s="1"/>
  <c r="H40" i="1"/>
  <c r="H73" i="1" s="1"/>
  <c r="I39" i="1"/>
  <c r="N39" i="1" s="1"/>
  <c r="I38" i="1"/>
  <c r="O38" i="1" s="1"/>
  <c r="I37" i="1"/>
  <c r="N37" i="1" s="1"/>
  <c r="I36" i="1"/>
  <c r="O36" i="1" s="1"/>
  <c r="I35" i="1"/>
  <c r="N35" i="1" s="1"/>
  <c r="I34" i="1"/>
  <c r="O34" i="1" s="1"/>
  <c r="I33" i="1"/>
  <c r="N33" i="1" s="1"/>
  <c r="I32" i="1"/>
  <c r="O32" i="1" s="1"/>
  <c r="I31" i="1"/>
  <c r="N31" i="1" s="1"/>
  <c r="I30" i="1"/>
  <c r="O30" i="1" s="1"/>
  <c r="I29" i="1"/>
  <c r="N29" i="1" s="1"/>
  <c r="I28" i="1"/>
  <c r="O28" i="1" s="1"/>
  <c r="I27" i="1"/>
  <c r="N27" i="1" s="1"/>
  <c r="I26" i="1"/>
  <c r="O26" i="1" s="1"/>
  <c r="I25" i="1"/>
  <c r="N25" i="1" s="1"/>
  <c r="I24" i="1"/>
  <c r="O24" i="1" s="1"/>
  <c r="I23" i="1"/>
  <c r="N23" i="1" s="1"/>
  <c r="I22" i="1"/>
  <c r="O22" i="1" s="1"/>
  <c r="I21" i="1"/>
  <c r="N21" i="1" s="1"/>
  <c r="I20" i="1"/>
  <c r="O20" i="1" s="1"/>
  <c r="I19" i="1"/>
  <c r="N19" i="1" s="1"/>
  <c r="I18" i="1"/>
  <c r="O18" i="1" s="1"/>
  <c r="I17" i="1"/>
  <c r="N17" i="1" s="1"/>
  <c r="I16" i="1"/>
  <c r="O16" i="1" s="1"/>
  <c r="I15" i="1"/>
  <c r="N15" i="1" s="1"/>
  <c r="I14" i="1"/>
  <c r="O14" i="1" s="1"/>
  <c r="I13" i="1"/>
  <c r="N13" i="1" s="1"/>
  <c r="I12" i="1"/>
  <c r="O12" i="1" s="1"/>
  <c r="I11" i="1"/>
  <c r="N11" i="1" s="1"/>
  <c r="I10" i="1"/>
  <c r="O10" i="1" s="1"/>
  <c r="I9" i="1"/>
  <c r="N9" i="1" s="1"/>
  <c r="I8" i="1"/>
  <c r="O8" i="1" s="1"/>
  <c r="I7" i="1"/>
  <c r="N7" i="1" s="1"/>
  <c r="I6" i="1"/>
  <c r="O6" i="1" s="1"/>
  <c r="I5" i="1"/>
  <c r="N5" i="1" s="1"/>
  <c r="I4" i="1"/>
  <c r="O4" i="1" s="1"/>
  <c r="I3" i="1"/>
  <c r="K3" i="1" s="1"/>
  <c r="J60" i="1" l="1"/>
  <c r="J81" i="1"/>
  <c r="J144" i="1"/>
  <c r="J52" i="1"/>
  <c r="K68" i="1"/>
  <c r="J71" i="1"/>
  <c r="J89" i="1"/>
  <c r="J136" i="1"/>
  <c r="N4" i="1"/>
  <c r="N8" i="1"/>
  <c r="N12" i="1"/>
  <c r="N16" i="1"/>
  <c r="N20" i="1"/>
  <c r="N24" i="1"/>
  <c r="N28" i="1"/>
  <c r="N32" i="1"/>
  <c r="N36" i="1"/>
  <c r="N41" i="1"/>
  <c r="N45" i="1"/>
  <c r="N67" i="1"/>
  <c r="N94" i="1"/>
  <c r="N98" i="1"/>
  <c r="N102" i="1"/>
  <c r="N106" i="1"/>
  <c r="N110" i="1"/>
  <c r="N114" i="1"/>
  <c r="N118" i="1"/>
  <c r="J4" i="1"/>
  <c r="J8" i="1"/>
  <c r="J12" i="1"/>
  <c r="J16" i="1"/>
  <c r="J20" i="1"/>
  <c r="J24" i="1"/>
  <c r="J28" i="1"/>
  <c r="J32" i="1"/>
  <c r="J36" i="1"/>
  <c r="I40" i="1"/>
  <c r="N40" i="1" s="1"/>
  <c r="J41" i="1"/>
  <c r="J45" i="1"/>
  <c r="N48" i="1"/>
  <c r="N52" i="1"/>
  <c r="N56" i="1"/>
  <c r="N60" i="1"/>
  <c r="N64" i="1"/>
  <c r="J67" i="1"/>
  <c r="N71" i="1"/>
  <c r="K75" i="1"/>
  <c r="I91" i="1"/>
  <c r="N81" i="1"/>
  <c r="N85" i="1"/>
  <c r="N89" i="1"/>
  <c r="J94" i="1"/>
  <c r="J98" i="1"/>
  <c r="J102" i="1"/>
  <c r="J106" i="1"/>
  <c r="J110" i="1"/>
  <c r="J114" i="1"/>
  <c r="J118" i="1"/>
  <c r="J122" i="1"/>
  <c r="N136" i="1"/>
  <c r="N140" i="1"/>
  <c r="N144" i="1"/>
  <c r="L4" i="1"/>
  <c r="J6" i="1"/>
  <c r="N6" i="1"/>
  <c r="L8" i="1"/>
  <c r="J10" i="1"/>
  <c r="N10" i="1"/>
  <c r="L12" i="1"/>
  <c r="J14" i="1"/>
  <c r="N14" i="1"/>
  <c r="L16" i="1"/>
  <c r="J18" i="1"/>
  <c r="N18" i="1"/>
  <c r="L20" i="1"/>
  <c r="J22" i="1"/>
  <c r="N22" i="1"/>
  <c r="L24" i="1"/>
  <c r="J26" i="1"/>
  <c r="N26" i="1"/>
  <c r="L28" i="1"/>
  <c r="J30" i="1"/>
  <c r="N30" i="1"/>
  <c r="L32" i="1"/>
  <c r="J34" i="1"/>
  <c r="N34" i="1"/>
  <c r="L36" i="1"/>
  <c r="J38" i="1"/>
  <c r="N38" i="1"/>
  <c r="L41" i="1"/>
  <c r="J43" i="1"/>
  <c r="N43" i="1"/>
  <c r="L45" i="1"/>
  <c r="L48" i="1"/>
  <c r="J50" i="1"/>
  <c r="N50" i="1"/>
  <c r="L52" i="1"/>
  <c r="J54" i="1"/>
  <c r="N54" i="1"/>
  <c r="L56" i="1"/>
  <c r="J58" i="1"/>
  <c r="N58" i="1"/>
  <c r="L60" i="1"/>
  <c r="J62" i="1"/>
  <c r="N62" i="1"/>
  <c r="L64" i="1"/>
  <c r="K66" i="1"/>
  <c r="L67" i="1"/>
  <c r="J69" i="1"/>
  <c r="N69" i="1"/>
  <c r="K70" i="1"/>
  <c r="L71" i="1"/>
  <c r="J76" i="1"/>
  <c r="N76" i="1"/>
  <c r="J79" i="1"/>
  <c r="N79" i="1"/>
  <c r="L81" i="1"/>
  <c r="J83" i="1"/>
  <c r="N83" i="1"/>
  <c r="L85" i="1"/>
  <c r="J87" i="1"/>
  <c r="N87" i="1"/>
  <c r="L89" i="1"/>
  <c r="K91" i="1"/>
  <c r="M91" i="1"/>
  <c r="O91" i="1"/>
  <c r="L94" i="1"/>
  <c r="J96" i="1"/>
  <c r="N96" i="1"/>
  <c r="L98" i="1"/>
  <c r="J100" i="1"/>
  <c r="N100" i="1"/>
  <c r="L102" i="1"/>
  <c r="J104" i="1"/>
  <c r="N104" i="1"/>
  <c r="L106" i="1"/>
  <c r="J108" i="1"/>
  <c r="N108" i="1"/>
  <c r="L110" i="1"/>
  <c r="J112" i="1"/>
  <c r="N112" i="1"/>
  <c r="L114" i="1"/>
  <c r="J116" i="1"/>
  <c r="N116" i="1"/>
  <c r="L118" i="1"/>
  <c r="J120" i="1"/>
  <c r="N120" i="1"/>
  <c r="L122" i="1"/>
  <c r="J124" i="1"/>
  <c r="N124" i="1"/>
  <c r="L126" i="1"/>
  <c r="J128" i="1"/>
  <c r="N128" i="1"/>
  <c r="L130" i="1"/>
  <c r="J132" i="1"/>
  <c r="N132" i="1"/>
  <c r="L134" i="1"/>
  <c r="L138" i="1"/>
  <c r="L142" i="1"/>
  <c r="L146" i="1"/>
  <c r="E152" i="1"/>
  <c r="G152" i="1"/>
  <c r="L149" i="1"/>
  <c r="I150" i="1"/>
  <c r="O150" i="1" s="1"/>
  <c r="L6" i="1"/>
  <c r="L10" i="1"/>
  <c r="L14" i="1"/>
  <c r="L18" i="1"/>
  <c r="L22" i="1"/>
  <c r="L26" i="1"/>
  <c r="L30" i="1"/>
  <c r="L34" i="1"/>
  <c r="L38" i="1"/>
  <c r="L43" i="1"/>
  <c r="L50" i="1"/>
  <c r="L54" i="1"/>
  <c r="L58" i="1"/>
  <c r="L62" i="1"/>
  <c r="L69" i="1"/>
  <c r="L76" i="1"/>
  <c r="L79" i="1"/>
  <c r="L83" i="1"/>
  <c r="L87" i="1"/>
  <c r="L96" i="1"/>
  <c r="L100" i="1"/>
  <c r="L104" i="1"/>
  <c r="L108" i="1"/>
  <c r="L112" i="1"/>
  <c r="L116" i="1"/>
  <c r="L120" i="1"/>
  <c r="N122" i="1"/>
  <c r="L124" i="1"/>
  <c r="J126" i="1"/>
  <c r="N126" i="1"/>
  <c r="L128" i="1"/>
  <c r="J130" i="1"/>
  <c r="N130" i="1"/>
  <c r="L132" i="1"/>
  <c r="J134" i="1"/>
  <c r="N134" i="1"/>
  <c r="L136" i="1"/>
  <c r="J138" i="1"/>
  <c r="N138" i="1"/>
  <c r="L140" i="1"/>
  <c r="J142" i="1"/>
  <c r="N142" i="1"/>
  <c r="L144" i="1"/>
  <c r="J146" i="1"/>
  <c r="N146" i="1"/>
  <c r="J149" i="1"/>
  <c r="N149" i="1"/>
  <c r="M3" i="1"/>
  <c r="O3" i="1"/>
  <c r="K5" i="1"/>
  <c r="M5" i="1"/>
  <c r="O5" i="1"/>
  <c r="K7" i="1"/>
  <c r="M7" i="1"/>
  <c r="O7" i="1"/>
  <c r="K9" i="1"/>
  <c r="M9" i="1"/>
  <c r="O9" i="1"/>
  <c r="K11" i="1"/>
  <c r="M11" i="1"/>
  <c r="O11" i="1"/>
  <c r="K13" i="1"/>
  <c r="M13" i="1"/>
  <c r="O13" i="1"/>
  <c r="K15" i="1"/>
  <c r="M15" i="1"/>
  <c r="O15" i="1"/>
  <c r="K17" i="1"/>
  <c r="M17" i="1"/>
  <c r="O17" i="1"/>
  <c r="K19" i="1"/>
  <c r="M19" i="1"/>
  <c r="O19" i="1"/>
  <c r="K21" i="1"/>
  <c r="M21" i="1"/>
  <c r="O21" i="1"/>
  <c r="K23" i="1"/>
  <c r="M23" i="1"/>
  <c r="O23" i="1"/>
  <c r="K25" i="1"/>
  <c r="M25" i="1"/>
  <c r="O25" i="1"/>
  <c r="K27" i="1"/>
  <c r="M27" i="1"/>
  <c r="O27" i="1"/>
  <c r="K29" i="1"/>
  <c r="M29" i="1"/>
  <c r="O29" i="1"/>
  <c r="K31" i="1"/>
  <c r="M31" i="1"/>
  <c r="O31" i="1"/>
  <c r="K33" i="1"/>
  <c r="M33" i="1"/>
  <c r="O33" i="1"/>
  <c r="K35" i="1"/>
  <c r="M35" i="1"/>
  <c r="O35" i="1"/>
  <c r="K37" i="1"/>
  <c r="M37" i="1"/>
  <c r="O37" i="1"/>
  <c r="K39" i="1"/>
  <c r="M39" i="1"/>
  <c r="O39" i="1"/>
  <c r="M40" i="1"/>
  <c r="K42" i="1"/>
  <c r="M42" i="1"/>
  <c r="O42" i="1"/>
  <c r="K44" i="1"/>
  <c r="M44" i="1"/>
  <c r="O44" i="1"/>
  <c r="K47" i="1"/>
  <c r="M47" i="1"/>
  <c r="O47" i="1"/>
  <c r="K49" i="1"/>
  <c r="M49" i="1"/>
  <c r="O49" i="1"/>
  <c r="K51" i="1"/>
  <c r="M51" i="1"/>
  <c r="O51" i="1"/>
  <c r="K53" i="1"/>
  <c r="M53" i="1"/>
  <c r="O53" i="1"/>
  <c r="K55" i="1"/>
  <c r="M55" i="1"/>
  <c r="O55" i="1"/>
  <c r="K57" i="1"/>
  <c r="M57" i="1"/>
  <c r="O57" i="1"/>
  <c r="K59" i="1"/>
  <c r="M59" i="1"/>
  <c r="O59" i="1"/>
  <c r="K61" i="1"/>
  <c r="M61" i="1"/>
  <c r="O61" i="1"/>
  <c r="K63" i="1"/>
  <c r="M63" i="1"/>
  <c r="O63" i="1"/>
  <c r="K65" i="1"/>
  <c r="M65" i="1"/>
  <c r="O65" i="1"/>
  <c r="N66" i="1"/>
  <c r="L66" i="1"/>
  <c r="J66" i="1"/>
  <c r="N68" i="1"/>
  <c r="L68" i="1"/>
  <c r="J68" i="1"/>
  <c r="N70" i="1"/>
  <c r="L70" i="1"/>
  <c r="J70" i="1"/>
  <c r="C73" i="1"/>
  <c r="N75" i="1"/>
  <c r="L75" i="1"/>
  <c r="J75" i="1"/>
  <c r="N91" i="1"/>
  <c r="L91" i="1"/>
  <c r="J91" i="1"/>
  <c r="J3" i="1"/>
  <c r="L3" i="1"/>
  <c r="N3" i="1"/>
  <c r="K4" i="1"/>
  <c r="M4" i="1"/>
  <c r="J5" i="1"/>
  <c r="L5" i="1"/>
  <c r="K6" i="1"/>
  <c r="M6" i="1"/>
  <c r="J7" i="1"/>
  <c r="L7" i="1"/>
  <c r="K8" i="1"/>
  <c r="M8" i="1"/>
  <c r="J9" i="1"/>
  <c r="L9" i="1"/>
  <c r="K10" i="1"/>
  <c r="M10" i="1"/>
  <c r="J11" i="1"/>
  <c r="L11" i="1"/>
  <c r="K12" i="1"/>
  <c r="M12" i="1"/>
  <c r="J13" i="1"/>
  <c r="L13" i="1"/>
  <c r="K14" i="1"/>
  <c r="M14" i="1"/>
  <c r="J15" i="1"/>
  <c r="L15" i="1"/>
  <c r="K16" i="1"/>
  <c r="M16" i="1"/>
  <c r="J17" i="1"/>
  <c r="L17" i="1"/>
  <c r="K18" i="1"/>
  <c r="M18" i="1"/>
  <c r="J19" i="1"/>
  <c r="L19" i="1"/>
  <c r="K20" i="1"/>
  <c r="M20" i="1"/>
  <c r="J21" i="1"/>
  <c r="L21" i="1"/>
  <c r="K22" i="1"/>
  <c r="M22" i="1"/>
  <c r="J23" i="1"/>
  <c r="L23" i="1"/>
  <c r="K24" i="1"/>
  <c r="M24" i="1"/>
  <c r="J25" i="1"/>
  <c r="L25" i="1"/>
  <c r="K26" i="1"/>
  <c r="M26" i="1"/>
  <c r="J27" i="1"/>
  <c r="L27" i="1"/>
  <c r="K28" i="1"/>
  <c r="M28" i="1"/>
  <c r="J29" i="1"/>
  <c r="L29" i="1"/>
  <c r="K30" i="1"/>
  <c r="M30" i="1"/>
  <c r="J31" i="1"/>
  <c r="L31" i="1"/>
  <c r="K32" i="1"/>
  <c r="M32" i="1"/>
  <c r="J33" i="1"/>
  <c r="L33" i="1"/>
  <c r="K34" i="1"/>
  <c r="M34" i="1"/>
  <c r="J35" i="1"/>
  <c r="L35" i="1"/>
  <c r="K36" i="1"/>
  <c r="M36" i="1"/>
  <c r="J37" i="1"/>
  <c r="L37" i="1"/>
  <c r="K38" i="1"/>
  <c r="M38" i="1"/>
  <c r="J39" i="1"/>
  <c r="L39" i="1"/>
  <c r="L40" i="1"/>
  <c r="K41" i="1"/>
  <c r="M41" i="1"/>
  <c r="J42" i="1"/>
  <c r="L42" i="1"/>
  <c r="K43" i="1"/>
  <c r="M43" i="1"/>
  <c r="J44" i="1"/>
  <c r="L44" i="1"/>
  <c r="K45" i="1"/>
  <c r="M45" i="1"/>
  <c r="I46" i="1"/>
  <c r="J47" i="1"/>
  <c r="L47" i="1"/>
  <c r="K48" i="1"/>
  <c r="M48" i="1"/>
  <c r="J49" i="1"/>
  <c r="L49" i="1"/>
  <c r="K50" i="1"/>
  <c r="M50" i="1"/>
  <c r="J51" i="1"/>
  <c r="L51" i="1"/>
  <c r="K52" i="1"/>
  <c r="M52" i="1"/>
  <c r="J53" i="1"/>
  <c r="L53" i="1"/>
  <c r="K54" i="1"/>
  <c r="M54" i="1"/>
  <c r="J55" i="1"/>
  <c r="L55" i="1"/>
  <c r="K56" i="1"/>
  <c r="M56" i="1"/>
  <c r="J57" i="1"/>
  <c r="L57" i="1"/>
  <c r="K58" i="1"/>
  <c r="M58" i="1"/>
  <c r="J59" i="1"/>
  <c r="L59" i="1"/>
  <c r="K60" i="1"/>
  <c r="M60" i="1"/>
  <c r="J61" i="1"/>
  <c r="L61" i="1"/>
  <c r="K62" i="1"/>
  <c r="M62" i="1"/>
  <c r="J63" i="1"/>
  <c r="L63" i="1"/>
  <c r="K64" i="1"/>
  <c r="M64" i="1"/>
  <c r="J65" i="1"/>
  <c r="L65" i="1"/>
  <c r="M66" i="1"/>
  <c r="M68" i="1"/>
  <c r="M70" i="1"/>
  <c r="I72" i="1"/>
  <c r="J72" i="1" s="1"/>
  <c r="M75" i="1"/>
  <c r="I77" i="1"/>
  <c r="N77" i="1" s="1"/>
  <c r="D152" i="1"/>
  <c r="F152" i="1"/>
  <c r="H152" i="1"/>
  <c r="K80" i="1"/>
  <c r="M80" i="1"/>
  <c r="O80" i="1"/>
  <c r="K82" i="1"/>
  <c r="M82" i="1"/>
  <c r="O82" i="1"/>
  <c r="K84" i="1"/>
  <c r="M84" i="1"/>
  <c r="O84" i="1"/>
  <c r="K86" i="1"/>
  <c r="M86" i="1"/>
  <c r="O86" i="1"/>
  <c r="K88" i="1"/>
  <c r="M88" i="1"/>
  <c r="O88" i="1"/>
  <c r="K90" i="1"/>
  <c r="M90" i="1"/>
  <c r="O90" i="1"/>
  <c r="K93" i="1"/>
  <c r="M93" i="1"/>
  <c r="O93" i="1"/>
  <c r="K95" i="1"/>
  <c r="M95" i="1"/>
  <c r="O95" i="1"/>
  <c r="K97" i="1"/>
  <c r="M97" i="1"/>
  <c r="O97" i="1"/>
  <c r="K99" i="1"/>
  <c r="M99" i="1"/>
  <c r="O99" i="1"/>
  <c r="K101" i="1"/>
  <c r="M101" i="1"/>
  <c r="O101" i="1"/>
  <c r="K103" i="1"/>
  <c r="M103" i="1"/>
  <c r="O103" i="1"/>
  <c r="K105" i="1"/>
  <c r="M105" i="1"/>
  <c r="O105" i="1"/>
  <c r="K107" i="1"/>
  <c r="M107" i="1"/>
  <c r="O107" i="1"/>
  <c r="K109" i="1"/>
  <c r="M109" i="1"/>
  <c r="O109" i="1"/>
  <c r="K111" i="1"/>
  <c r="M111" i="1"/>
  <c r="O111" i="1"/>
  <c r="K113" i="1"/>
  <c r="M113" i="1"/>
  <c r="O113" i="1"/>
  <c r="K115" i="1"/>
  <c r="M115" i="1"/>
  <c r="O115" i="1"/>
  <c r="K117" i="1"/>
  <c r="M117" i="1"/>
  <c r="O117" i="1"/>
  <c r="K119" i="1"/>
  <c r="M119" i="1"/>
  <c r="O119" i="1"/>
  <c r="K121" i="1"/>
  <c r="M121" i="1"/>
  <c r="O121" i="1"/>
  <c r="K123" i="1"/>
  <c r="M123" i="1"/>
  <c r="O123" i="1"/>
  <c r="K125" i="1"/>
  <c r="M125" i="1"/>
  <c r="O125" i="1"/>
  <c r="K127" i="1"/>
  <c r="M127" i="1"/>
  <c r="O127" i="1"/>
  <c r="K129" i="1"/>
  <c r="M129" i="1"/>
  <c r="O129" i="1"/>
  <c r="K131" i="1"/>
  <c r="M131" i="1"/>
  <c r="O131" i="1"/>
  <c r="K133" i="1"/>
  <c r="M133" i="1"/>
  <c r="O133" i="1"/>
  <c r="K135" i="1"/>
  <c r="M135" i="1"/>
  <c r="O135" i="1"/>
  <c r="K137" i="1"/>
  <c r="M137" i="1"/>
  <c r="O137" i="1"/>
  <c r="K139" i="1"/>
  <c r="M139" i="1"/>
  <c r="O139" i="1"/>
  <c r="K141" i="1"/>
  <c r="M141" i="1"/>
  <c r="O141" i="1"/>
  <c r="K143" i="1"/>
  <c r="M143" i="1"/>
  <c r="O143" i="1"/>
  <c r="K145" i="1"/>
  <c r="M145" i="1"/>
  <c r="O145" i="1"/>
  <c r="I147" i="1"/>
  <c r="K150" i="1"/>
  <c r="M150" i="1"/>
  <c r="K67" i="1"/>
  <c r="M67" i="1"/>
  <c r="K69" i="1"/>
  <c r="M69" i="1"/>
  <c r="K71" i="1"/>
  <c r="M71" i="1"/>
  <c r="K76" i="1"/>
  <c r="M76" i="1"/>
  <c r="K79" i="1"/>
  <c r="M79" i="1"/>
  <c r="O79" i="1"/>
  <c r="J80" i="1"/>
  <c r="L80" i="1"/>
  <c r="K81" i="1"/>
  <c r="M81" i="1"/>
  <c r="J82" i="1"/>
  <c r="L82" i="1"/>
  <c r="K83" i="1"/>
  <c r="M83" i="1"/>
  <c r="J84" i="1"/>
  <c r="L84" i="1"/>
  <c r="K85" i="1"/>
  <c r="M85" i="1"/>
  <c r="J86" i="1"/>
  <c r="L86" i="1"/>
  <c r="K87" i="1"/>
  <c r="M87" i="1"/>
  <c r="J88" i="1"/>
  <c r="L88" i="1"/>
  <c r="K89" i="1"/>
  <c r="M89" i="1"/>
  <c r="J90" i="1"/>
  <c r="L90" i="1"/>
  <c r="J93" i="1"/>
  <c r="L93" i="1"/>
  <c r="K94" i="1"/>
  <c r="M94" i="1"/>
  <c r="J95" i="1"/>
  <c r="L95" i="1"/>
  <c r="K96" i="1"/>
  <c r="M96" i="1"/>
  <c r="J97" i="1"/>
  <c r="L97" i="1"/>
  <c r="K98" i="1"/>
  <c r="M98" i="1"/>
  <c r="J99" i="1"/>
  <c r="L99" i="1"/>
  <c r="K100" i="1"/>
  <c r="M100" i="1"/>
  <c r="J101" i="1"/>
  <c r="L101" i="1"/>
  <c r="K102" i="1"/>
  <c r="M102" i="1"/>
  <c r="J103" i="1"/>
  <c r="L103" i="1"/>
  <c r="K104" i="1"/>
  <c r="M104" i="1"/>
  <c r="J105" i="1"/>
  <c r="L105" i="1"/>
  <c r="K106" i="1"/>
  <c r="M106" i="1"/>
  <c r="J107" i="1"/>
  <c r="L107" i="1"/>
  <c r="K108" i="1"/>
  <c r="M108" i="1"/>
  <c r="J109" i="1"/>
  <c r="L109" i="1"/>
  <c r="K110" i="1"/>
  <c r="M110" i="1"/>
  <c r="J111" i="1"/>
  <c r="L111" i="1"/>
  <c r="K112" i="1"/>
  <c r="M112" i="1"/>
  <c r="J113" i="1"/>
  <c r="L113" i="1"/>
  <c r="K114" i="1"/>
  <c r="M114" i="1"/>
  <c r="J115" i="1"/>
  <c r="L115" i="1"/>
  <c r="K116" i="1"/>
  <c r="M116" i="1"/>
  <c r="J117" i="1"/>
  <c r="L117" i="1"/>
  <c r="K118" i="1"/>
  <c r="M118" i="1"/>
  <c r="J119" i="1"/>
  <c r="L119" i="1"/>
  <c r="K120" i="1"/>
  <c r="M120" i="1"/>
  <c r="J121" i="1"/>
  <c r="L121" i="1"/>
  <c r="K122" i="1"/>
  <c r="M122" i="1"/>
  <c r="J123" i="1"/>
  <c r="L123" i="1"/>
  <c r="K124" i="1"/>
  <c r="M124" i="1"/>
  <c r="J125" i="1"/>
  <c r="L125" i="1"/>
  <c r="K126" i="1"/>
  <c r="M126" i="1"/>
  <c r="J127" i="1"/>
  <c r="L127" i="1"/>
  <c r="K128" i="1"/>
  <c r="M128" i="1"/>
  <c r="J129" i="1"/>
  <c r="L129" i="1"/>
  <c r="K130" i="1"/>
  <c r="M130" i="1"/>
  <c r="J131" i="1"/>
  <c r="L131" i="1"/>
  <c r="K132" i="1"/>
  <c r="M132" i="1"/>
  <c r="J133" i="1"/>
  <c r="L133" i="1"/>
  <c r="K134" i="1"/>
  <c r="M134" i="1"/>
  <c r="J135" i="1"/>
  <c r="L135" i="1"/>
  <c r="K136" i="1"/>
  <c r="M136" i="1"/>
  <c r="J137" i="1"/>
  <c r="L137" i="1"/>
  <c r="K138" i="1"/>
  <c r="M138" i="1"/>
  <c r="J139" i="1"/>
  <c r="L139" i="1"/>
  <c r="K140" i="1"/>
  <c r="M140" i="1"/>
  <c r="J141" i="1"/>
  <c r="L141" i="1"/>
  <c r="K142" i="1"/>
  <c r="M142" i="1"/>
  <c r="J143" i="1"/>
  <c r="L143" i="1"/>
  <c r="K144" i="1"/>
  <c r="M144" i="1"/>
  <c r="J145" i="1"/>
  <c r="L145" i="1"/>
  <c r="K146" i="1"/>
  <c r="M146" i="1"/>
  <c r="L147" i="1"/>
  <c r="K149" i="1"/>
  <c r="M149" i="1"/>
  <c r="K40" i="1" l="1"/>
  <c r="J40" i="1"/>
  <c r="O40" i="1"/>
  <c r="M72" i="1"/>
  <c r="N150" i="1"/>
  <c r="J77" i="1"/>
  <c r="L150" i="1"/>
  <c r="J150" i="1"/>
  <c r="O147" i="1"/>
  <c r="M147" i="1"/>
  <c r="O46" i="1"/>
  <c r="M46" i="1"/>
  <c r="N46" i="1"/>
  <c r="L46" i="1"/>
  <c r="J46" i="1"/>
  <c r="M77" i="1"/>
  <c r="O77" i="1"/>
  <c r="K77" i="1"/>
  <c r="N72" i="1"/>
  <c r="L72" i="1"/>
  <c r="O72" i="1"/>
  <c r="K72" i="1"/>
  <c r="N147" i="1"/>
  <c r="J147" i="1"/>
  <c r="K147" i="1"/>
  <c r="L77" i="1"/>
  <c r="K46" i="1"/>
  <c r="C152" i="1"/>
  <c r="I73" i="1"/>
  <c r="L73" i="1" l="1"/>
  <c r="N73" i="1"/>
  <c r="K73" i="1"/>
  <c r="O73" i="1"/>
  <c r="M73" i="1"/>
  <c r="J73" i="1"/>
  <c r="I152" i="1"/>
  <c r="L152" i="1" l="1"/>
  <c r="N152" i="1"/>
  <c r="M152" i="1"/>
  <c r="O152" i="1"/>
  <c r="K152" i="1"/>
  <c r="J152" i="1"/>
</calcChain>
</file>

<file path=xl/sharedStrings.xml><?xml version="1.0" encoding="utf-8"?>
<sst xmlns="http://schemas.openxmlformats.org/spreadsheetml/2006/main" count="166" uniqueCount="164">
  <si>
    <t>2010-2011</t>
  </si>
  <si>
    <t>Other Purchased Services - 
Object Code 500 - Expenditures by Fund Source</t>
  </si>
  <si>
    <t>LEA</t>
  </si>
  <si>
    <t>DISTRICT</t>
  </si>
  <si>
    <t>General Funds</t>
  </si>
  <si>
    <t xml:space="preserve">Special Fund Federal </t>
  </si>
  <si>
    <t>NCLB Federal Funds</t>
  </si>
  <si>
    <t>Other Special Funds</t>
  </si>
  <si>
    <t>Debt Service Funds</t>
  </si>
  <si>
    <t>Capital Project Funds</t>
  </si>
  <si>
    <t>Total Other Purchased Services Expenditures</t>
  </si>
  <si>
    <t>Percent              General Funds</t>
  </si>
  <si>
    <t xml:space="preserve">Percent            Special Fund Federal </t>
  </si>
  <si>
    <t>Percent                NCLB Federal Funds</t>
  </si>
  <si>
    <t>Percent             Other Special Funds</t>
  </si>
  <si>
    <t>Percent                   Debt Service Funds</t>
  </si>
  <si>
    <t>Percent             Capital Project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</si>
  <si>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</si>
  <si>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</si>
  <si>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</si>
  <si>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</si>
  <si>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</si>
  <si>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</si>
  <si>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</si>
  <si>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</si>
  <si>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</si>
  <si>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</si>
  <si>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</si>
  <si>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</si>
  <si>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</si>
  <si>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</si>
  <si>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</si>
  <si>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</si>
  <si>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</si>
  <si>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</si>
  <si>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</si>
  <si>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</si>
  <si>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</si>
  <si>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</si>
  <si>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</si>
  <si>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</si>
  <si>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</si>
  <si>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</si>
  <si>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</si>
  <si>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</si>
  <si>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</si>
  <si>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</si>
  <si>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</si>
  <si>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</si>
  <si>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</si>
  <si>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</si>
  <si>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</si>
  <si>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</si>
  <si>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</si>
  <si>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</si>
  <si>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</si>
  <si>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</si>
  <si>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</si>
  <si>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</si>
  <si>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</si>
  <si>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</si>
  <si>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</si>
  <si>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</si>
  <si>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</si>
  <si>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</si>
  <si>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</si>
  <si>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</si>
  <si>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</si>
  <si>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</si>
  <si>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</si>
  <si>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</si>
  <si>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</si>
  <si>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</si>
  <si>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</si>
  <si>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</si>
  <si>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</si>
  <si>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</si>
  <si>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</si>
  <si>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</si>
  <si>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</si>
  <si>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</si>
  <si>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</si>
  <si>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</si>
  <si>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</si>
  <si>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</si>
  <si>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</si>
  <si>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</si>
  <si>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</si>
  <si>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</si>
  <si>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</si>
  <si>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</si>
  <si>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</si>
  <si>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</si>
  <si>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</si>
  <si>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</si>
  <si>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</si>
  <si>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</si>
  <si>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</si>
  <si>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</si>
  <si>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</si>
  <si>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</si>
  <si>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</si>
  <si>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 xml:space="preserve">International High School of New Orleans 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</si>
  <si>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</si>
  <si>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</si>
  <si>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</si>
  <si>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</si>
  <si>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</si>
  <si>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</si>
  <si>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</si>
  <si>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</si>
  <si>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</si>
  <si>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</si>
  <si>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</si>
  <si>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</si>
  <si>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</si>
  <si>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</si>
  <si>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</si>
  <si>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</si>
  <si>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</si>
  <si>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</si>
  <si>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</si>
  <si>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</si>
  <si>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</si>
  <si>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</si>
  <si>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</si>
  <si>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</si>
  <si>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</si>
  <si>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</si>
  <si>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</si>
  <si>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</si>
  <si>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</si>
  <si>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</si>
  <si>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</si>
  <si>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</si>
  <si>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</si>
  <si>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</si>
  <si>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</si>
  <si>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</si>
  <si>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</si>
  <si>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</si>
  <si>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</si>
  <si>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</si>
  <si>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</si>
  <si>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</si>
  <si>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</si>
  <si>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</si>
  <si>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</si>
  <si>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</si>
  <si>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</si>
  <si>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</si>
  <si>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</si>
  <si>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</si>
  <si>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</si>
  <si>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>KIPP New Orleans Leadership Academy</t>
  </si>
  <si>
    <t>Samuel J. Green (MSA)</t>
  </si>
  <si>
    <t>New Orleans Charter Middle School</t>
  </si>
  <si>
    <t xml:space="preserve">John Dibert Community School </t>
  </si>
  <si>
    <t>Total Type 5 Charter Schools</t>
  </si>
  <si>
    <t>A02</t>
  </si>
  <si>
    <t xml:space="preserve">Office of Juvenile Justice </t>
  </si>
  <si>
    <t xml:space="preserve">Total Office of Juvenile Justice Schools 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</si>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</sst>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  <font>
      <b/>
      <sz val="10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26">
    <xf numFmtId="0" fontId="0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3" xfId="1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164" fontId="6" fillId="0" borderId="3" xfId="1" applyNumberFormat="1" applyFont="1" applyFill="1" applyBorder="1" applyAlignment="1">
      <alignment horizontal="right" wrapText="1"/>
    </xf>
    <xf numFmtId="164" fontId="6" fillId="2" borderId="3" xfId="1" applyNumberFormat="1" applyFont="1" applyFill="1" applyBorder="1" applyAlignment="1">
      <alignment horizontal="right" wrapText="1"/>
    </xf>
    <xf numFmtId="10" fontId="6" fillId="0" borderId="3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6" fillId="0" borderId="7" xfId="1" applyFont="1" applyFill="1" applyBorder="1" applyAlignment="1">
      <alignment horizontal="right" wrapText="1"/>
    </xf>
    <xf numFmtId="0" fontId="6" fillId="0" borderId="8" xfId="1" applyFont="1" applyFill="1" applyBorder="1" applyAlignment="1">
      <alignment horizontal="left" wrapText="1"/>
    </xf>
    <xf numFmtId="164" fontId="4" fillId="0" borderId="7" xfId="0" applyNumberFormat="1" applyFont="1" applyFill="1" applyBorder="1"/>
    <xf numFmtId="164" fontId="4" fillId="2" borderId="7" xfId="0" applyNumberFormat="1" applyFont="1" applyFill="1" applyBorder="1"/>
    <xf numFmtId="10" fontId="4" fillId="0" borderId="7" xfId="0" applyNumberFormat="1" applyFont="1" applyFill="1" applyBorder="1"/>
    <xf numFmtId="0" fontId="4" fillId="0" borderId="9" xfId="0" applyFont="1" applyBorder="1"/>
    <xf numFmtId="0" fontId="3" fillId="0" borderId="10" xfId="0" applyFont="1" applyBorder="1"/>
    <xf numFmtId="164" fontId="3" fillId="0" borderId="2" xfId="0" applyNumberFormat="1" applyFont="1" applyFill="1" applyBorder="1"/>
    <xf numFmtId="164" fontId="3" fillId="2" borderId="2" xfId="0" applyNumberFormat="1" applyFont="1" applyFill="1" applyBorder="1"/>
    <xf numFmtId="10" fontId="3" fillId="0" borderId="2" xfId="0" applyNumberFormat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164" fontId="4" fillId="4" borderId="11" xfId="0" applyNumberFormat="1" applyFont="1" applyFill="1" applyBorder="1"/>
    <xf numFmtId="164" fontId="4" fillId="3" borderId="11" xfId="0" applyNumberFormat="1" applyFont="1" applyFill="1" applyBorder="1"/>
    <xf numFmtId="10" fontId="4" fillId="3" borderId="10" xfId="0" applyNumberFormat="1" applyFont="1" applyFill="1" applyBorder="1"/>
    <xf numFmtId="10" fontId="4" fillId="3" borderId="11" xfId="0" applyNumberFormat="1" applyFont="1" applyFill="1" applyBorder="1"/>
    <xf numFmtId="0" fontId="6" fillId="0" borderId="5" xfId="1" applyFont="1" applyFill="1" applyBorder="1" applyAlignment="1">
      <alignment wrapText="1"/>
    </xf>
    <xf numFmtId="0" fontId="6" fillId="0" borderId="12" xfId="1" applyFont="1" applyFill="1" applyBorder="1" applyAlignment="1">
      <alignment horizontal="right" wrapText="1"/>
    </xf>
    <xf numFmtId="0" fontId="6" fillId="0" borderId="13" xfId="1" applyFont="1" applyFill="1" applyBorder="1" applyAlignment="1">
      <alignment horizontal="lef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Alignment="1">
      <alignment horizontal="right" wrapText="1"/>
    </xf>
    <xf numFmtId="10" fontId="6" fillId="0" borderId="7" xfId="1" applyNumberFormat="1" applyFont="1" applyFill="1" applyBorder="1" applyAlignment="1">
      <alignment horizontal="right" wrapText="1"/>
    </xf>
    <xf numFmtId="0" fontId="4" fillId="0" borderId="13" xfId="0" applyFont="1" applyBorder="1"/>
    <xf numFmtId="0" fontId="3" fillId="0" borderId="14" xfId="0" applyFont="1" applyBorder="1" applyAlignment="1">
      <alignment horizontal="left"/>
    </xf>
    <xf numFmtId="164" fontId="3" fillId="0" borderId="12" xfId="0" applyNumberFormat="1" applyFont="1" applyFill="1" applyBorder="1"/>
    <xf numFmtId="164" fontId="3" fillId="2" borderId="12" xfId="0" applyNumberFormat="1" applyFont="1" applyFill="1" applyBorder="1"/>
    <xf numFmtId="10" fontId="3" fillId="0" borderId="12" xfId="0" applyNumberFormat="1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6" fillId="0" borderId="7" xfId="1" applyFont="1" applyFill="1" applyBorder="1" applyAlignment="1">
      <alignment horizontal="left" wrapText="1"/>
    </xf>
    <xf numFmtId="0" fontId="6" fillId="0" borderId="7" xfId="1" applyFont="1" applyFill="1" applyBorder="1" applyAlignment="1">
      <alignment wrapText="1"/>
    </xf>
    <xf numFmtId="0" fontId="6" fillId="5" borderId="5" xfId="1" applyFont="1" applyFill="1" applyBorder="1" applyAlignment="1">
      <alignment horizontal="right" wrapText="1"/>
    </xf>
    <xf numFmtId="0" fontId="6" fillId="5" borderId="6" xfId="1" applyFont="1" applyFill="1" applyBorder="1" applyAlignment="1">
      <alignment wrapText="1"/>
    </xf>
    <xf numFmtId="0" fontId="6" fillId="5" borderId="7" xfId="1" applyFont="1" applyFill="1" applyBorder="1" applyAlignment="1">
      <alignment horizontal="right" wrapText="1"/>
    </xf>
    <xf numFmtId="0" fontId="6" fillId="5" borderId="7" xfId="1" applyFont="1" applyFill="1" applyBorder="1" applyAlignment="1">
      <alignment wrapText="1"/>
    </xf>
    <xf numFmtId="0" fontId="4" fillId="0" borderId="1" xfId="0" applyFont="1" applyBorder="1"/>
    <xf numFmtId="0" fontId="6" fillId="5" borderId="5" xfId="1" applyFont="1" applyFill="1" applyBorder="1" applyAlignment="1">
      <alignment wrapText="1"/>
    </xf>
    <xf numFmtId="0" fontId="6" fillId="0" borderId="5" xfId="1" applyFont="1" applyFill="1" applyBorder="1" applyAlignment="1">
      <alignment horizontal="left" wrapText="1"/>
    </xf>
    <xf numFmtId="164" fontId="4" fillId="0" borderId="5" xfId="0" applyNumberFormat="1" applyFont="1" applyFill="1" applyBorder="1"/>
    <xf numFmtId="164" fontId="4" fillId="2" borderId="5" xfId="0" applyNumberFormat="1" applyFont="1" applyFill="1" applyBorder="1"/>
    <xf numFmtId="10" fontId="4" fillId="0" borderId="5" xfId="0" applyNumberFormat="1" applyFont="1" applyFill="1" applyBorder="1"/>
    <xf numFmtId="0" fontId="6" fillId="5" borderId="8" xfId="1" applyFont="1" applyFill="1" applyBorder="1" applyAlignment="1">
      <alignment wrapText="1"/>
    </xf>
    <xf numFmtId="10" fontId="3" fillId="0" borderId="17" xfId="0" applyNumberFormat="1" applyFont="1" applyBorder="1"/>
    <xf numFmtId="10" fontId="3" fillId="0" borderId="7" xfId="0" applyNumberFormat="1" applyFont="1" applyBorder="1"/>
    <xf numFmtId="10" fontId="3" fillId="0" borderId="18" xfId="0" applyNumberFormat="1" applyFont="1" applyBorder="1"/>
    <xf numFmtId="0" fontId="4" fillId="4" borderId="19" xfId="0" applyFont="1" applyFill="1" applyBorder="1"/>
    <xf numFmtId="0" fontId="4" fillId="3" borderId="19" xfId="0" applyFont="1" applyFill="1" applyBorder="1"/>
    <xf numFmtId="0" fontId="4" fillId="3" borderId="11" xfId="0" applyFont="1" applyFill="1" applyBorder="1"/>
    <xf numFmtId="0" fontId="4" fillId="0" borderId="20" xfId="0" applyFont="1" applyBorder="1"/>
    <xf numFmtId="0" fontId="3" fillId="0" borderId="21" xfId="0" applyFont="1" applyBorder="1" applyAlignment="1">
      <alignment horizontal="left"/>
    </xf>
    <xf numFmtId="164" fontId="3" fillId="0" borderId="22" xfId="0" applyNumberFormat="1" applyFont="1" applyFill="1" applyBorder="1"/>
    <xf numFmtId="10" fontId="3" fillId="0" borderId="23" xfId="0" applyNumberFormat="1" applyFont="1" applyBorder="1"/>
    <xf numFmtId="0" fontId="4" fillId="0" borderId="0" xfId="0" applyFont="1" applyAlignment="1">
      <alignment horizontal="left"/>
    </xf>
    <xf numFmtId="164" fontId="10" fillId="2" borderId="7" xfId="1" applyNumberFormat="1" applyFont="1" applyFill="1" applyBorder="1" applyAlignment="1">
      <alignment horizontal="right" wrapText="1"/>
    </xf>
    <xf numFmtId="164" fontId="10" fillId="2" borderId="24" xfId="1" applyNumberFormat="1" applyFont="1" applyFill="1" applyBorder="1" applyAlignment="1">
      <alignment horizontal="right" vertical="center" wrapText="1"/>
    </xf>
    <xf numFmtId="38" fontId="4" fillId="0" borderId="0" xfId="2" applyNumberFormat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8" fontId="4" fillId="0" borderId="0" xfId="2" applyNumberFormat="1" applyFont="1" applyFill="1" applyAlignment="1">
      <alignment horizontal="left" vertical="center" wrapText="1"/>
    </xf>
  </cellXfs>
  <cellStyles count="26">
    <cellStyle name="Comma 2" xfId="3"/>
    <cellStyle name="Comma 3" xfId="4"/>
    <cellStyle name="Normal" xfId="0" builtinId="0"/>
    <cellStyle name="Normal 10 2" xfId="5"/>
    <cellStyle name="Normal 10 3" xfId="6"/>
    <cellStyle name="Normal 16 2" xfId="7"/>
    <cellStyle name="Normal 19 2" xfId="8"/>
    <cellStyle name="Normal 2 2" xfId="9"/>
    <cellStyle name="Normal 2 3" xfId="10"/>
    <cellStyle name="Normal 2 4" xfId="11"/>
    <cellStyle name="Normal 2 5" xfId="12"/>
    <cellStyle name="Normal 26" xfId="13"/>
    <cellStyle name="Normal 3 2" xfId="14"/>
    <cellStyle name="Normal 38" xfId="15"/>
    <cellStyle name="Normal 38 2" xfId="2"/>
    <cellStyle name="Normal 39" xfId="16"/>
    <cellStyle name="Normal 39 2" xfId="17"/>
    <cellStyle name="Normal 4 2" xfId="18"/>
    <cellStyle name="Normal 4 3" xfId="19"/>
    <cellStyle name="Normal 4 4" xfId="20"/>
    <cellStyle name="Normal 4 5" xfId="21"/>
    <cellStyle name="Normal 4 6" xfId="22"/>
    <cellStyle name="Normal 46" xfId="23"/>
    <cellStyle name="Normal 46 2" xfId="24"/>
    <cellStyle name="Normal 47" xfId="25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Fund/26-FY10-11%20Object%20by%20Fund%20-%20500%20Othr%20Purch%20Srv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500 - Oth Pur Srv - by fund"/>
      <sheetName val="AFR Data"/>
      <sheetName val="Hurricane Data"/>
      <sheetName val="RSD Adjs."/>
    </sheetNames>
    <sheetDataSet>
      <sheetData sheetId="0"/>
      <sheetData sheetId="1"/>
      <sheetData sheetId="2">
        <row r="7">
          <cell r="K7">
            <v>3515</v>
          </cell>
        </row>
        <row r="8">
          <cell r="G8">
            <v>1437</v>
          </cell>
        </row>
        <row r="13">
          <cell r="G13">
            <v>4258819</v>
          </cell>
          <cell r="K13">
            <v>7931</v>
          </cell>
        </row>
      </sheetData>
      <sheetData sheetId="3">
        <row r="100">
          <cell r="B100">
            <v>8082013.9299999997</v>
          </cell>
          <cell r="C100">
            <v>1854.56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90" zoomScaleNormal="100" zoomScaleSheetLayoutView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H155" sqref="H155"/>
    </sheetView>
  </sheetViews>
  <sheetFormatPr defaultRowHeight="12.75" x14ac:dyDescent="0.2"/>
  <cols>
    <col min="1" max="1" width="6.28515625" style="5" bestFit="1" customWidth="1"/>
    <col min="2" max="2" width="42.28515625" style="5" customWidth="1"/>
    <col min="3" max="3" width="11.85546875" style="5" customWidth="1"/>
    <col min="4" max="4" width="11.28515625" style="5" customWidth="1"/>
    <col min="5" max="5" width="12.140625" style="5" customWidth="1"/>
    <col min="6" max="6" width="11.5703125" style="5" customWidth="1"/>
    <col min="7" max="7" width="11" style="5" customWidth="1"/>
    <col min="8" max="8" width="12.42578125" style="5" customWidth="1"/>
    <col min="9" max="9" width="16.140625" style="5" customWidth="1"/>
    <col min="10" max="15" width="11.7109375" style="5" customWidth="1"/>
    <col min="16" max="16384" width="9.140625" style="5"/>
  </cols>
  <sheetData>
    <row r="1" spans="1:15" s="1" customFormat="1" ht="64.5" customHeight="1" x14ac:dyDescent="0.2">
      <c r="A1" s="73" t="s">
        <v>0</v>
      </c>
      <c r="B1" s="73"/>
      <c r="C1" s="74" t="s">
        <v>1</v>
      </c>
      <c r="D1" s="73"/>
      <c r="E1" s="73"/>
      <c r="F1" s="73"/>
      <c r="G1" s="73"/>
      <c r="H1" s="73"/>
      <c r="I1" s="73"/>
      <c r="J1" s="74" t="s">
        <v>1</v>
      </c>
      <c r="K1" s="73"/>
      <c r="L1" s="73"/>
      <c r="M1" s="73"/>
      <c r="N1" s="73"/>
      <c r="O1" s="73"/>
    </row>
    <row r="2" spans="1:15" ht="38.25" x14ac:dyDescent="0.2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6">
        <v>1</v>
      </c>
      <c r="B3" s="7" t="s">
        <v>17</v>
      </c>
      <c r="C3" s="8">
        <v>1898376</v>
      </c>
      <c r="D3" s="8">
        <v>67690</v>
      </c>
      <c r="E3" s="8">
        <v>123927</v>
      </c>
      <c r="F3" s="8">
        <v>200556</v>
      </c>
      <c r="G3" s="8">
        <v>0</v>
      </c>
      <c r="H3" s="8">
        <v>0</v>
      </c>
      <c r="I3" s="9">
        <f>SUM(C3:H3)</f>
        <v>2290549</v>
      </c>
      <c r="J3" s="10">
        <f t="shared" ref="J3:O18" si="0">C3/$I3</f>
        <v>0.82878646123702227</v>
      </c>
      <c r="K3" s="10">
        <f t="shared" si="0"/>
        <v>2.9551867259770475E-2</v>
      </c>
      <c r="L3" s="10">
        <f t="shared" si="0"/>
        <v>5.4103623192518477E-2</v>
      </c>
      <c r="M3" s="10">
        <f t="shared" si="0"/>
        <v>8.7558048310688835E-2</v>
      </c>
      <c r="N3" s="10">
        <f t="shared" si="0"/>
        <v>0</v>
      </c>
      <c r="O3" s="10">
        <f t="shared" si="0"/>
        <v>0</v>
      </c>
    </row>
    <row r="4" spans="1:15" s="16" customFormat="1" x14ac:dyDescent="0.2">
      <c r="A4" s="11">
        <v>2</v>
      </c>
      <c r="B4" s="12" t="s">
        <v>18</v>
      </c>
      <c r="C4" s="13">
        <v>534014</v>
      </c>
      <c r="D4" s="13">
        <v>96546</v>
      </c>
      <c r="E4" s="13">
        <v>55442</v>
      </c>
      <c r="F4" s="13">
        <v>99053</v>
      </c>
      <c r="G4" s="13">
        <v>0</v>
      </c>
      <c r="H4" s="13">
        <v>0</v>
      </c>
      <c r="I4" s="14">
        <f t="shared" ref="I4:I67" si="1">SUM(C4:H4)</f>
        <v>785055</v>
      </c>
      <c r="J4" s="15">
        <f t="shared" si="0"/>
        <v>0.68022495239187064</v>
      </c>
      <c r="K4" s="15">
        <f t="shared" si="0"/>
        <v>0.12297991860442899</v>
      </c>
      <c r="L4" s="15">
        <f t="shared" si="0"/>
        <v>7.0621803567902888E-2</v>
      </c>
      <c r="M4" s="15">
        <f t="shared" si="0"/>
        <v>0.12617332543579748</v>
      </c>
      <c r="N4" s="15">
        <f t="shared" si="0"/>
        <v>0</v>
      </c>
      <c r="O4" s="15">
        <f t="shared" si="0"/>
        <v>0</v>
      </c>
    </row>
    <row r="5" spans="1:15" s="16" customFormat="1" x14ac:dyDescent="0.2">
      <c r="A5" s="11">
        <v>3</v>
      </c>
      <c r="B5" s="12" t="s">
        <v>19</v>
      </c>
      <c r="C5" s="13">
        <v>2550136</v>
      </c>
      <c r="D5" s="13">
        <v>206283</v>
      </c>
      <c r="E5" s="13">
        <v>113673</v>
      </c>
      <c r="F5" s="13">
        <v>22375</v>
      </c>
      <c r="G5" s="13">
        <v>0</v>
      </c>
      <c r="H5" s="13">
        <v>0</v>
      </c>
      <c r="I5" s="14">
        <f t="shared" si="1"/>
        <v>2892467</v>
      </c>
      <c r="J5" s="15">
        <f t="shared" si="0"/>
        <v>0.88164739649579404</v>
      </c>
      <c r="K5" s="15">
        <f t="shared" si="0"/>
        <v>7.1317321857086016E-2</v>
      </c>
      <c r="L5" s="15">
        <f t="shared" si="0"/>
        <v>3.929967048889408E-2</v>
      </c>
      <c r="M5" s="15">
        <f t="shared" si="0"/>
        <v>7.7356111582258325E-3</v>
      </c>
      <c r="N5" s="15">
        <f t="shared" si="0"/>
        <v>0</v>
      </c>
      <c r="O5" s="15">
        <f t="shared" si="0"/>
        <v>0</v>
      </c>
    </row>
    <row r="6" spans="1:15" s="16" customFormat="1" x14ac:dyDescent="0.2">
      <c r="A6" s="11">
        <v>4</v>
      </c>
      <c r="B6" s="12" t="s">
        <v>20</v>
      </c>
      <c r="C6" s="13">
        <v>2089585</v>
      </c>
      <c r="D6" s="13">
        <v>120208</v>
      </c>
      <c r="E6" s="13">
        <v>179108</v>
      </c>
      <c r="F6" s="13">
        <v>14431</v>
      </c>
      <c r="G6" s="13">
        <v>0</v>
      </c>
      <c r="H6" s="13">
        <v>0</v>
      </c>
      <c r="I6" s="14">
        <f t="shared" si="1"/>
        <v>2403332</v>
      </c>
      <c r="J6" s="15">
        <f t="shared" si="0"/>
        <v>0.869453325632913</v>
      </c>
      <c r="K6" s="15">
        <f t="shared" si="0"/>
        <v>5.0017226084452748E-2</v>
      </c>
      <c r="L6" s="15">
        <f t="shared" si="0"/>
        <v>7.4524867974961426E-2</v>
      </c>
      <c r="M6" s="15">
        <f t="shared" si="0"/>
        <v>6.0045803076728479E-3</v>
      </c>
      <c r="N6" s="15">
        <f t="shared" si="0"/>
        <v>0</v>
      </c>
      <c r="O6" s="15">
        <f t="shared" si="0"/>
        <v>0</v>
      </c>
    </row>
    <row r="7" spans="1:15" x14ac:dyDescent="0.2">
      <c r="A7" s="17">
        <v>5</v>
      </c>
      <c r="B7" s="18" t="s">
        <v>21</v>
      </c>
      <c r="C7" s="19">
        <v>1320016</v>
      </c>
      <c r="D7" s="19">
        <v>34029</v>
      </c>
      <c r="E7" s="19">
        <v>54747</v>
      </c>
      <c r="F7" s="19">
        <v>32958</v>
      </c>
      <c r="G7" s="19">
        <v>0</v>
      </c>
      <c r="H7" s="19">
        <v>0</v>
      </c>
      <c r="I7" s="20">
        <f t="shared" si="1"/>
        <v>1441750</v>
      </c>
      <c r="J7" s="21">
        <f t="shared" si="0"/>
        <v>0.91556511184324607</v>
      </c>
      <c r="K7" s="21">
        <f t="shared" si="0"/>
        <v>2.3602566325645915E-2</v>
      </c>
      <c r="L7" s="21">
        <f t="shared" si="0"/>
        <v>3.7972602739726025E-2</v>
      </c>
      <c r="M7" s="21">
        <f t="shared" si="0"/>
        <v>2.2859719091382E-2</v>
      </c>
      <c r="N7" s="21">
        <f t="shared" si="0"/>
        <v>0</v>
      </c>
      <c r="O7" s="21">
        <f t="shared" si="0"/>
        <v>0</v>
      </c>
    </row>
    <row r="8" spans="1:15" x14ac:dyDescent="0.2">
      <c r="A8" s="6">
        <v>6</v>
      </c>
      <c r="B8" s="7" t="s">
        <v>22</v>
      </c>
      <c r="C8" s="8">
        <v>961733</v>
      </c>
      <c r="D8" s="8">
        <v>25842</v>
      </c>
      <c r="E8" s="8">
        <v>9023</v>
      </c>
      <c r="F8" s="8">
        <v>109706</v>
      </c>
      <c r="G8" s="8">
        <v>0</v>
      </c>
      <c r="H8" s="8">
        <v>0</v>
      </c>
      <c r="I8" s="9">
        <f t="shared" si="1"/>
        <v>1106304</v>
      </c>
      <c r="J8" s="10">
        <f t="shared" si="0"/>
        <v>0.86932072920282311</v>
      </c>
      <c r="K8" s="10">
        <f t="shared" si="0"/>
        <v>2.3358859770912878E-2</v>
      </c>
      <c r="L8" s="10">
        <f t="shared" si="0"/>
        <v>8.155986058081684E-3</v>
      </c>
      <c r="M8" s="10">
        <f t="shared" si="0"/>
        <v>9.9164424968182341E-2</v>
      </c>
      <c r="N8" s="10">
        <f t="shared" si="0"/>
        <v>0</v>
      </c>
      <c r="O8" s="10">
        <f t="shared" si="0"/>
        <v>0</v>
      </c>
    </row>
    <row r="9" spans="1:15" s="16" customFormat="1" x14ac:dyDescent="0.2">
      <c r="A9" s="11">
        <v>7</v>
      </c>
      <c r="B9" s="12" t="s">
        <v>23</v>
      </c>
      <c r="C9" s="13">
        <v>31051</v>
      </c>
      <c r="D9" s="13">
        <v>35637</v>
      </c>
      <c r="E9" s="13">
        <v>8384</v>
      </c>
      <c r="F9" s="13">
        <v>333794</v>
      </c>
      <c r="G9" s="13">
        <v>0</v>
      </c>
      <c r="H9" s="13">
        <v>0</v>
      </c>
      <c r="I9" s="14">
        <f t="shared" si="1"/>
        <v>408866</v>
      </c>
      <c r="J9" s="15">
        <f t="shared" si="0"/>
        <v>7.5944196876238185E-2</v>
      </c>
      <c r="K9" s="15">
        <f t="shared" si="0"/>
        <v>8.7160585619738495E-2</v>
      </c>
      <c r="L9" s="15">
        <f t="shared" si="0"/>
        <v>2.0505495688073843E-2</v>
      </c>
      <c r="M9" s="15">
        <f t="shared" si="0"/>
        <v>0.81638972181594949</v>
      </c>
      <c r="N9" s="15">
        <f t="shared" si="0"/>
        <v>0</v>
      </c>
      <c r="O9" s="15">
        <f t="shared" si="0"/>
        <v>0</v>
      </c>
    </row>
    <row r="10" spans="1:15" s="16" customFormat="1" x14ac:dyDescent="0.2">
      <c r="A10" s="11">
        <v>8</v>
      </c>
      <c r="B10" s="12" t="s">
        <v>24</v>
      </c>
      <c r="C10" s="13">
        <v>1352350</v>
      </c>
      <c r="D10" s="13">
        <v>253397</v>
      </c>
      <c r="E10" s="13">
        <v>87885</v>
      </c>
      <c r="F10" s="13">
        <v>34839</v>
      </c>
      <c r="G10" s="13">
        <v>0</v>
      </c>
      <c r="H10" s="13">
        <v>0</v>
      </c>
      <c r="I10" s="14">
        <f t="shared" si="1"/>
        <v>1728471</v>
      </c>
      <c r="J10" s="15">
        <f t="shared" si="0"/>
        <v>0.78239669627086594</v>
      </c>
      <c r="K10" s="15">
        <f t="shared" si="0"/>
        <v>0.1466018232298951</v>
      </c>
      <c r="L10" s="15">
        <f t="shared" si="0"/>
        <v>5.0845516065933419E-2</v>
      </c>
      <c r="M10" s="15">
        <f t="shared" si="0"/>
        <v>2.0155964433305504E-2</v>
      </c>
      <c r="N10" s="15">
        <f t="shared" si="0"/>
        <v>0</v>
      </c>
      <c r="O10" s="15">
        <f t="shared" si="0"/>
        <v>0</v>
      </c>
    </row>
    <row r="11" spans="1:15" s="16" customFormat="1" x14ac:dyDescent="0.2">
      <c r="A11" s="11">
        <v>9</v>
      </c>
      <c r="B11" s="12" t="s">
        <v>25</v>
      </c>
      <c r="C11" s="13">
        <v>2141597</v>
      </c>
      <c r="D11" s="13">
        <v>350107</v>
      </c>
      <c r="E11" s="13">
        <v>625671</v>
      </c>
      <c r="F11" s="13">
        <v>144612</v>
      </c>
      <c r="G11" s="13">
        <v>0</v>
      </c>
      <c r="H11" s="13">
        <v>21758</v>
      </c>
      <c r="I11" s="14">
        <f t="shared" si="1"/>
        <v>3283745</v>
      </c>
      <c r="J11" s="15">
        <f t="shared" si="0"/>
        <v>0.65218127473357401</v>
      </c>
      <c r="K11" s="15">
        <f t="shared" si="0"/>
        <v>0.10661820573765625</v>
      </c>
      <c r="L11" s="15">
        <f t="shared" si="0"/>
        <v>0.19053580591672009</v>
      </c>
      <c r="M11" s="15">
        <f t="shared" si="0"/>
        <v>4.4038742350578378E-2</v>
      </c>
      <c r="N11" s="15">
        <f t="shared" si="0"/>
        <v>0</v>
      </c>
      <c r="O11" s="15">
        <f t="shared" si="0"/>
        <v>6.6259712614712774E-3</v>
      </c>
    </row>
    <row r="12" spans="1:15" x14ac:dyDescent="0.2">
      <c r="A12" s="17">
        <v>10</v>
      </c>
      <c r="B12" s="18" t="s">
        <v>26</v>
      </c>
      <c r="C12" s="19">
        <v>4825802</v>
      </c>
      <c r="D12" s="19">
        <v>283575</v>
      </c>
      <c r="E12" s="19">
        <v>262667</v>
      </c>
      <c r="F12" s="19">
        <v>198313</v>
      </c>
      <c r="G12" s="19">
        <v>0</v>
      </c>
      <c r="H12" s="19">
        <v>0</v>
      </c>
      <c r="I12" s="20">
        <f t="shared" si="1"/>
        <v>5570357</v>
      </c>
      <c r="J12" s="21">
        <f t="shared" si="0"/>
        <v>0.86633621507562264</v>
      </c>
      <c r="K12" s="21">
        <f t="shared" si="0"/>
        <v>5.0907868203061313E-2</v>
      </c>
      <c r="L12" s="21">
        <f t="shared" si="0"/>
        <v>4.7154428342743561E-2</v>
      </c>
      <c r="M12" s="21">
        <f t="shared" si="0"/>
        <v>3.5601488378572507E-2</v>
      </c>
      <c r="N12" s="21">
        <f t="shared" si="0"/>
        <v>0</v>
      </c>
      <c r="O12" s="21">
        <f t="shared" si="0"/>
        <v>0</v>
      </c>
    </row>
    <row r="13" spans="1:15" x14ac:dyDescent="0.2">
      <c r="A13" s="6">
        <v>11</v>
      </c>
      <c r="B13" s="7" t="s">
        <v>27</v>
      </c>
      <c r="C13" s="8">
        <v>253804</v>
      </c>
      <c r="D13" s="8">
        <v>36557</v>
      </c>
      <c r="E13" s="8">
        <v>19720</v>
      </c>
      <c r="F13" s="8">
        <v>18754</v>
      </c>
      <c r="G13" s="8">
        <v>0</v>
      </c>
      <c r="H13" s="8">
        <v>633</v>
      </c>
      <c r="I13" s="9">
        <f t="shared" si="1"/>
        <v>329468</v>
      </c>
      <c r="J13" s="10">
        <f t="shared" si="0"/>
        <v>0.77034491968871033</v>
      </c>
      <c r="K13" s="10">
        <f t="shared" si="0"/>
        <v>0.11095766508431774</v>
      </c>
      <c r="L13" s="10">
        <f t="shared" si="0"/>
        <v>5.9854067769859291E-2</v>
      </c>
      <c r="M13" s="10">
        <f t="shared" si="0"/>
        <v>5.6922068304053809E-2</v>
      </c>
      <c r="N13" s="10">
        <f t="shared" si="0"/>
        <v>0</v>
      </c>
      <c r="O13" s="10">
        <f t="shared" si="0"/>
        <v>1.9212791530588706E-3</v>
      </c>
    </row>
    <row r="14" spans="1:15" s="16" customFormat="1" x14ac:dyDescent="0.2">
      <c r="A14" s="11">
        <v>12</v>
      </c>
      <c r="B14" s="12" t="s">
        <v>28</v>
      </c>
      <c r="C14" s="13">
        <v>2649758</v>
      </c>
      <c r="D14" s="13">
        <v>19167</v>
      </c>
      <c r="E14" s="13">
        <v>4678</v>
      </c>
      <c r="F14" s="13">
        <v>2056</v>
      </c>
      <c r="G14" s="13">
        <v>0</v>
      </c>
      <c r="H14" s="13">
        <v>0</v>
      </c>
      <c r="I14" s="14">
        <f t="shared" si="1"/>
        <v>2675659</v>
      </c>
      <c r="J14" s="15">
        <f t="shared" si="0"/>
        <v>0.99031976795249321</v>
      </c>
      <c r="K14" s="15">
        <f t="shared" si="0"/>
        <v>7.1634688874778136E-3</v>
      </c>
      <c r="L14" s="15">
        <f t="shared" si="0"/>
        <v>1.7483543306527475E-3</v>
      </c>
      <c r="M14" s="15">
        <f t="shared" si="0"/>
        <v>7.6840882937623961E-4</v>
      </c>
      <c r="N14" s="15">
        <f t="shared" si="0"/>
        <v>0</v>
      </c>
      <c r="O14" s="15">
        <f t="shared" si="0"/>
        <v>0</v>
      </c>
    </row>
    <row r="15" spans="1:15" s="16" customFormat="1" x14ac:dyDescent="0.2">
      <c r="A15" s="11">
        <v>13</v>
      </c>
      <c r="B15" s="12" t="s">
        <v>29</v>
      </c>
      <c r="C15" s="13">
        <v>524391</v>
      </c>
      <c r="D15" s="13">
        <v>34914</v>
      </c>
      <c r="E15" s="13">
        <v>10102</v>
      </c>
      <c r="F15" s="13">
        <v>49436</v>
      </c>
      <c r="G15" s="13">
        <v>0</v>
      </c>
      <c r="H15" s="13">
        <v>1598</v>
      </c>
      <c r="I15" s="14">
        <f t="shared" si="1"/>
        <v>620441</v>
      </c>
      <c r="J15" s="15">
        <f t="shared" si="0"/>
        <v>0.84519075947592115</v>
      </c>
      <c r="K15" s="15">
        <f t="shared" si="0"/>
        <v>5.6272876873062871E-2</v>
      </c>
      <c r="L15" s="15">
        <f t="shared" si="0"/>
        <v>1.6281967181408064E-2</v>
      </c>
      <c r="M15" s="15">
        <f t="shared" si="0"/>
        <v>7.9678809105136514E-2</v>
      </c>
      <c r="N15" s="15">
        <f t="shared" si="0"/>
        <v>0</v>
      </c>
      <c r="O15" s="15">
        <f t="shared" si="0"/>
        <v>2.5755873644714004E-3</v>
      </c>
    </row>
    <row r="16" spans="1:15" s="16" customFormat="1" x14ac:dyDescent="0.2">
      <c r="A16" s="11">
        <v>14</v>
      </c>
      <c r="B16" s="12" t="s">
        <v>30</v>
      </c>
      <c r="C16" s="13">
        <v>230598</v>
      </c>
      <c r="D16" s="13">
        <v>23470</v>
      </c>
      <c r="E16" s="13">
        <v>27020</v>
      </c>
      <c r="F16" s="13">
        <v>1874</v>
      </c>
      <c r="G16" s="13">
        <v>0</v>
      </c>
      <c r="H16" s="13">
        <v>0</v>
      </c>
      <c r="I16" s="14">
        <f t="shared" si="1"/>
        <v>282962</v>
      </c>
      <c r="J16" s="15">
        <f t="shared" si="0"/>
        <v>0.81494334928364942</v>
      </c>
      <c r="K16" s="15">
        <f t="shared" si="0"/>
        <v>8.2943999547642436E-2</v>
      </c>
      <c r="L16" s="15">
        <f t="shared" si="0"/>
        <v>9.5489853761282439E-2</v>
      </c>
      <c r="M16" s="15">
        <f t="shared" si="0"/>
        <v>6.6227974074257318E-3</v>
      </c>
      <c r="N16" s="15">
        <f t="shared" si="0"/>
        <v>0</v>
      </c>
      <c r="O16" s="15">
        <f t="shared" si="0"/>
        <v>0</v>
      </c>
    </row>
    <row r="17" spans="1:15" x14ac:dyDescent="0.2">
      <c r="A17" s="17">
        <v>15</v>
      </c>
      <c r="B17" s="18" t="s">
        <v>31</v>
      </c>
      <c r="C17" s="19">
        <v>554134</v>
      </c>
      <c r="D17" s="19">
        <v>34682</v>
      </c>
      <c r="E17" s="19">
        <v>71924</v>
      </c>
      <c r="F17" s="19">
        <v>14571</v>
      </c>
      <c r="G17" s="19">
        <v>0</v>
      </c>
      <c r="H17" s="19">
        <v>0</v>
      </c>
      <c r="I17" s="20">
        <f t="shared" si="1"/>
        <v>675311</v>
      </c>
      <c r="J17" s="21">
        <f t="shared" si="0"/>
        <v>0.82056119328724098</v>
      </c>
      <c r="K17" s="21">
        <f t="shared" si="0"/>
        <v>5.135707844237692E-2</v>
      </c>
      <c r="L17" s="21">
        <f t="shared" si="0"/>
        <v>0.10650500288015448</v>
      </c>
      <c r="M17" s="21">
        <f t="shared" si="0"/>
        <v>2.1576725390227612E-2</v>
      </c>
      <c r="N17" s="21">
        <f t="shared" si="0"/>
        <v>0</v>
      </c>
      <c r="O17" s="21">
        <f t="shared" si="0"/>
        <v>0</v>
      </c>
    </row>
    <row r="18" spans="1:15" x14ac:dyDescent="0.2">
      <c r="A18" s="6">
        <v>16</v>
      </c>
      <c r="B18" s="7" t="s">
        <v>32</v>
      </c>
      <c r="C18" s="8">
        <v>887755</v>
      </c>
      <c r="D18" s="8">
        <v>16069</v>
      </c>
      <c r="E18" s="8">
        <v>47837</v>
      </c>
      <c r="F18" s="8">
        <v>524646</v>
      </c>
      <c r="G18" s="8">
        <v>0</v>
      </c>
      <c r="H18" s="8">
        <v>0</v>
      </c>
      <c r="I18" s="9">
        <f t="shared" si="1"/>
        <v>1476307</v>
      </c>
      <c r="J18" s="10">
        <f t="shared" si="0"/>
        <v>0.60133495268937964</v>
      </c>
      <c r="K18" s="10">
        <f t="shared" si="0"/>
        <v>1.0884592432332842E-2</v>
      </c>
      <c r="L18" s="10">
        <f t="shared" si="0"/>
        <v>3.240315191894369E-2</v>
      </c>
      <c r="M18" s="10">
        <f t="shared" si="0"/>
        <v>0.35537730295934383</v>
      </c>
      <c r="N18" s="10">
        <f t="shared" si="0"/>
        <v>0</v>
      </c>
      <c r="O18" s="10">
        <f t="shared" si="0"/>
        <v>0</v>
      </c>
    </row>
    <row r="19" spans="1:15" s="16" customFormat="1" x14ac:dyDescent="0.2">
      <c r="A19" s="11">
        <v>17</v>
      </c>
      <c r="B19" s="12" t="s">
        <v>33</v>
      </c>
      <c r="C19" s="13">
        <v>8455220</v>
      </c>
      <c r="D19" s="13">
        <v>576023</v>
      </c>
      <c r="E19" s="13">
        <v>1573426</v>
      </c>
      <c r="F19" s="13">
        <v>166771</v>
      </c>
      <c r="G19" s="13">
        <v>0</v>
      </c>
      <c r="H19" s="13">
        <v>19895</v>
      </c>
      <c r="I19" s="14">
        <f t="shared" si="1"/>
        <v>10791335</v>
      </c>
      <c r="J19" s="15">
        <f t="shared" ref="J19:O61" si="2">C19/$I19</f>
        <v>0.78351936993893712</v>
      </c>
      <c r="K19" s="15">
        <f t="shared" si="2"/>
        <v>5.3378289155141603E-2</v>
      </c>
      <c r="L19" s="15">
        <f t="shared" si="2"/>
        <v>0.14580457376218975</v>
      </c>
      <c r="M19" s="15">
        <f t="shared" si="2"/>
        <v>1.545415835946155E-2</v>
      </c>
      <c r="N19" s="15">
        <f t="shared" si="2"/>
        <v>0</v>
      </c>
      <c r="O19" s="15">
        <f t="shared" si="2"/>
        <v>1.8436087842699722E-3</v>
      </c>
    </row>
    <row r="20" spans="1:15" s="16" customFormat="1" x14ac:dyDescent="0.2">
      <c r="A20" s="11">
        <v>18</v>
      </c>
      <c r="B20" s="12" t="s">
        <v>34</v>
      </c>
      <c r="C20" s="13">
        <v>497965</v>
      </c>
      <c r="D20" s="13">
        <v>35284</v>
      </c>
      <c r="E20" s="13">
        <v>19502</v>
      </c>
      <c r="F20" s="13">
        <v>14134</v>
      </c>
      <c r="G20" s="13">
        <v>0</v>
      </c>
      <c r="H20" s="13">
        <v>0</v>
      </c>
      <c r="I20" s="14">
        <f t="shared" si="1"/>
        <v>566885</v>
      </c>
      <c r="J20" s="15">
        <f t="shared" si="2"/>
        <v>0.87842331337043666</v>
      </c>
      <c r="K20" s="15">
        <f t="shared" si="2"/>
        <v>6.224190091464759E-2</v>
      </c>
      <c r="L20" s="15">
        <f t="shared" si="2"/>
        <v>3.4402039214302724E-2</v>
      </c>
      <c r="M20" s="15">
        <f t="shared" si="2"/>
        <v>2.4932746500612998E-2</v>
      </c>
      <c r="N20" s="15">
        <f t="shared" si="2"/>
        <v>0</v>
      </c>
      <c r="O20" s="15">
        <f t="shared" si="2"/>
        <v>0</v>
      </c>
    </row>
    <row r="21" spans="1:15" s="16" customFormat="1" x14ac:dyDescent="0.2">
      <c r="A21" s="11">
        <v>19</v>
      </c>
      <c r="B21" s="12" t="s">
        <v>35</v>
      </c>
      <c r="C21" s="13">
        <v>277618</v>
      </c>
      <c r="D21" s="13">
        <v>15766</v>
      </c>
      <c r="E21" s="13">
        <v>84201</v>
      </c>
      <c r="F21" s="13">
        <v>2496</v>
      </c>
      <c r="G21" s="13">
        <v>0</v>
      </c>
      <c r="H21" s="13">
        <v>0</v>
      </c>
      <c r="I21" s="14">
        <f t="shared" si="1"/>
        <v>380081</v>
      </c>
      <c r="J21" s="15">
        <f t="shared" si="2"/>
        <v>0.7304179898495321</v>
      </c>
      <c r="K21" s="15">
        <f t="shared" si="2"/>
        <v>4.1480631760072197E-2</v>
      </c>
      <c r="L21" s="15">
        <f t="shared" si="2"/>
        <v>0.22153435715018641</v>
      </c>
      <c r="M21" s="15">
        <f t="shared" si="2"/>
        <v>6.5670212402093239E-3</v>
      </c>
      <c r="N21" s="15">
        <f t="shared" si="2"/>
        <v>0</v>
      </c>
      <c r="O21" s="15">
        <f t="shared" si="2"/>
        <v>0</v>
      </c>
    </row>
    <row r="22" spans="1:15" x14ac:dyDescent="0.2">
      <c r="A22" s="17">
        <v>20</v>
      </c>
      <c r="B22" s="18" t="s">
        <v>36</v>
      </c>
      <c r="C22" s="19">
        <v>958427</v>
      </c>
      <c r="D22" s="19">
        <v>74059</v>
      </c>
      <c r="E22" s="19">
        <v>43657</v>
      </c>
      <c r="F22" s="19">
        <v>21912</v>
      </c>
      <c r="G22" s="19">
        <v>0</v>
      </c>
      <c r="H22" s="19">
        <v>0</v>
      </c>
      <c r="I22" s="20">
        <f t="shared" si="1"/>
        <v>1098055</v>
      </c>
      <c r="J22" s="21">
        <f t="shared" si="2"/>
        <v>0.87284061363046472</v>
      </c>
      <c r="K22" s="21">
        <f t="shared" si="2"/>
        <v>6.7445619754930311E-2</v>
      </c>
      <c r="L22" s="21">
        <f t="shared" si="2"/>
        <v>3.9758482043249201E-2</v>
      </c>
      <c r="M22" s="21">
        <f t="shared" si="2"/>
        <v>1.9955284571355716E-2</v>
      </c>
      <c r="N22" s="21">
        <f t="shared" si="2"/>
        <v>0</v>
      </c>
      <c r="O22" s="21">
        <f t="shared" si="2"/>
        <v>0</v>
      </c>
    </row>
    <row r="23" spans="1:15" x14ac:dyDescent="0.2">
      <c r="A23" s="6">
        <v>21</v>
      </c>
      <c r="B23" s="7" t="s">
        <v>37</v>
      </c>
      <c r="C23" s="8">
        <v>609418</v>
      </c>
      <c r="D23" s="8">
        <v>78736</v>
      </c>
      <c r="E23" s="8">
        <v>65130</v>
      </c>
      <c r="F23" s="8">
        <v>58502</v>
      </c>
      <c r="G23" s="8">
        <v>0</v>
      </c>
      <c r="H23" s="8">
        <v>7179</v>
      </c>
      <c r="I23" s="9">
        <f t="shared" si="1"/>
        <v>818965</v>
      </c>
      <c r="J23" s="10">
        <f t="shared" si="2"/>
        <v>0.74413192260963534</v>
      </c>
      <c r="K23" s="10">
        <f t="shared" si="2"/>
        <v>9.6140860720543619E-2</v>
      </c>
      <c r="L23" s="10">
        <f t="shared" si="2"/>
        <v>7.9527208122447235E-2</v>
      </c>
      <c r="M23" s="10">
        <f t="shared" si="2"/>
        <v>7.1434066168883897E-2</v>
      </c>
      <c r="N23" s="10">
        <f t="shared" si="2"/>
        <v>0</v>
      </c>
      <c r="O23" s="10">
        <f t="shared" si="2"/>
        <v>8.765942378489924E-3</v>
      </c>
    </row>
    <row r="24" spans="1:15" s="16" customFormat="1" x14ac:dyDescent="0.2">
      <c r="A24" s="11">
        <v>22</v>
      </c>
      <c r="B24" s="12" t="s">
        <v>38</v>
      </c>
      <c r="C24" s="13">
        <v>323958</v>
      </c>
      <c r="D24" s="13">
        <v>26710</v>
      </c>
      <c r="E24" s="13">
        <v>103406</v>
      </c>
      <c r="F24" s="13">
        <v>53587</v>
      </c>
      <c r="G24" s="13">
        <v>0</v>
      </c>
      <c r="H24" s="13">
        <v>37798</v>
      </c>
      <c r="I24" s="14">
        <f t="shared" si="1"/>
        <v>545459</v>
      </c>
      <c r="J24" s="15">
        <f t="shared" si="2"/>
        <v>0.59391814966844436</v>
      </c>
      <c r="K24" s="15">
        <f t="shared" si="2"/>
        <v>4.8967933428543664E-2</v>
      </c>
      <c r="L24" s="15">
        <f t="shared" si="2"/>
        <v>0.18957611846169922</v>
      </c>
      <c r="M24" s="15">
        <f t="shared" si="2"/>
        <v>9.8242031023413307E-2</v>
      </c>
      <c r="N24" s="15">
        <f t="shared" si="2"/>
        <v>0</v>
      </c>
      <c r="O24" s="15">
        <f t="shared" si="2"/>
        <v>6.9295767417899418E-2</v>
      </c>
    </row>
    <row r="25" spans="1:15" s="16" customFormat="1" x14ac:dyDescent="0.2">
      <c r="A25" s="11">
        <v>23</v>
      </c>
      <c r="B25" s="12" t="s">
        <v>39</v>
      </c>
      <c r="C25" s="13">
        <v>3121145</v>
      </c>
      <c r="D25" s="13">
        <v>467527</v>
      </c>
      <c r="E25" s="13">
        <v>206179</v>
      </c>
      <c r="F25" s="13">
        <v>128900</v>
      </c>
      <c r="G25" s="13">
        <v>0</v>
      </c>
      <c r="H25" s="13">
        <v>0</v>
      </c>
      <c r="I25" s="14">
        <f t="shared" si="1"/>
        <v>3923751</v>
      </c>
      <c r="J25" s="15">
        <f t="shared" si="2"/>
        <v>0.79544930348536391</v>
      </c>
      <c r="K25" s="15">
        <f t="shared" si="2"/>
        <v>0.11915307571759778</v>
      </c>
      <c r="L25" s="15">
        <f t="shared" si="2"/>
        <v>5.2546402664185365E-2</v>
      </c>
      <c r="M25" s="15">
        <f t="shared" si="2"/>
        <v>3.285121813285298E-2</v>
      </c>
      <c r="N25" s="15">
        <f t="shared" si="2"/>
        <v>0</v>
      </c>
      <c r="O25" s="15">
        <f t="shared" si="2"/>
        <v>0</v>
      </c>
    </row>
    <row r="26" spans="1:15" s="16" customFormat="1" x14ac:dyDescent="0.2">
      <c r="A26" s="11">
        <v>24</v>
      </c>
      <c r="B26" s="12" t="s">
        <v>40</v>
      </c>
      <c r="C26" s="13">
        <v>987400</v>
      </c>
      <c r="D26" s="13">
        <v>158707</v>
      </c>
      <c r="E26" s="13">
        <v>77119</v>
      </c>
      <c r="F26" s="13">
        <v>627703</v>
      </c>
      <c r="G26" s="13">
        <v>0</v>
      </c>
      <c r="H26" s="13">
        <v>0</v>
      </c>
      <c r="I26" s="14">
        <f t="shared" si="1"/>
        <v>1850929</v>
      </c>
      <c r="J26" s="15">
        <f t="shared" si="2"/>
        <v>0.5334618453760247</v>
      </c>
      <c r="K26" s="15">
        <f t="shared" si="2"/>
        <v>8.5744509919073064E-2</v>
      </c>
      <c r="L26" s="15">
        <f t="shared" si="2"/>
        <v>4.1665023347735107E-2</v>
      </c>
      <c r="M26" s="15">
        <f t="shared" si="2"/>
        <v>0.33912862135716715</v>
      </c>
      <c r="N26" s="15">
        <f t="shared" si="2"/>
        <v>0</v>
      </c>
      <c r="O26" s="15">
        <f t="shared" si="2"/>
        <v>0</v>
      </c>
    </row>
    <row r="27" spans="1:15" x14ac:dyDescent="0.2">
      <c r="A27" s="17">
        <v>25</v>
      </c>
      <c r="B27" s="18" t="s">
        <v>41</v>
      </c>
      <c r="C27" s="19">
        <v>424424</v>
      </c>
      <c r="D27" s="19">
        <v>53681</v>
      </c>
      <c r="E27" s="19">
        <v>22864</v>
      </c>
      <c r="F27" s="19">
        <v>6771</v>
      </c>
      <c r="G27" s="19">
        <v>0</v>
      </c>
      <c r="H27" s="19">
        <v>0</v>
      </c>
      <c r="I27" s="20">
        <f t="shared" si="1"/>
        <v>507740</v>
      </c>
      <c r="J27" s="21">
        <f t="shared" si="2"/>
        <v>0.83590814196242169</v>
      </c>
      <c r="K27" s="21">
        <f t="shared" si="2"/>
        <v>0.10572537125300351</v>
      </c>
      <c r="L27" s="21">
        <f t="shared" si="2"/>
        <v>4.5030921337692521E-2</v>
      </c>
      <c r="M27" s="21">
        <f t="shared" si="2"/>
        <v>1.3335565446882263E-2</v>
      </c>
      <c r="N27" s="21">
        <f t="shared" si="2"/>
        <v>0</v>
      </c>
      <c r="O27" s="21">
        <f t="shared" si="2"/>
        <v>0</v>
      </c>
    </row>
    <row r="28" spans="1:15" x14ac:dyDescent="0.2">
      <c r="A28" s="6">
        <v>26</v>
      </c>
      <c r="B28" s="7" t="s">
        <v>42</v>
      </c>
      <c r="C28" s="8">
        <v>11946738</v>
      </c>
      <c r="D28" s="8">
        <v>439338</v>
      </c>
      <c r="E28" s="8">
        <v>383603</v>
      </c>
      <c r="F28" s="8">
        <v>149051</v>
      </c>
      <c r="G28" s="8">
        <v>0</v>
      </c>
      <c r="H28" s="8">
        <v>1177</v>
      </c>
      <c r="I28" s="9">
        <f t="shared" si="1"/>
        <v>12919907</v>
      </c>
      <c r="J28" s="10">
        <f t="shared" si="2"/>
        <v>0.92467677979415797</v>
      </c>
      <c r="K28" s="10">
        <f t="shared" si="2"/>
        <v>3.4004733935004333E-2</v>
      </c>
      <c r="L28" s="10">
        <f t="shared" si="2"/>
        <v>2.9690848393877759E-2</v>
      </c>
      <c r="M28" s="10">
        <f t="shared" si="2"/>
        <v>1.1536538150003712E-2</v>
      </c>
      <c r="N28" s="10">
        <f t="shared" si="2"/>
        <v>0</v>
      </c>
      <c r="O28" s="10">
        <f t="shared" si="2"/>
        <v>9.1099726956238929E-5</v>
      </c>
    </row>
    <row r="29" spans="1:15" s="16" customFormat="1" x14ac:dyDescent="0.2">
      <c r="A29" s="11">
        <v>27</v>
      </c>
      <c r="B29" s="12" t="s">
        <v>43</v>
      </c>
      <c r="C29" s="13">
        <v>1215771</v>
      </c>
      <c r="D29" s="13">
        <v>43536</v>
      </c>
      <c r="E29" s="13">
        <v>57780</v>
      </c>
      <c r="F29" s="13">
        <v>37902</v>
      </c>
      <c r="G29" s="13">
        <v>0</v>
      </c>
      <c r="H29" s="13">
        <v>0</v>
      </c>
      <c r="I29" s="14">
        <f t="shared" si="1"/>
        <v>1354989</v>
      </c>
      <c r="J29" s="15">
        <f t="shared" si="2"/>
        <v>0.89725525447070054</v>
      </c>
      <c r="K29" s="15">
        <f t="shared" si="2"/>
        <v>3.2130150134060127E-2</v>
      </c>
      <c r="L29" s="15">
        <f t="shared" si="2"/>
        <v>4.2642412595231403E-2</v>
      </c>
      <c r="M29" s="15">
        <f t="shared" si="2"/>
        <v>2.7972182800007971E-2</v>
      </c>
      <c r="N29" s="15">
        <f t="shared" si="2"/>
        <v>0</v>
      </c>
      <c r="O29" s="15">
        <f t="shared" si="2"/>
        <v>0</v>
      </c>
    </row>
    <row r="30" spans="1:15" s="16" customFormat="1" x14ac:dyDescent="0.2">
      <c r="A30" s="11">
        <v>28</v>
      </c>
      <c r="B30" s="12" t="s">
        <v>44</v>
      </c>
      <c r="C30" s="13">
        <v>7316273</v>
      </c>
      <c r="D30" s="13">
        <v>596560</v>
      </c>
      <c r="E30" s="13">
        <v>577695</v>
      </c>
      <c r="F30" s="13">
        <v>147956</v>
      </c>
      <c r="G30" s="13">
        <v>0</v>
      </c>
      <c r="H30" s="13">
        <v>376</v>
      </c>
      <c r="I30" s="14">
        <f t="shared" si="1"/>
        <v>8638860</v>
      </c>
      <c r="J30" s="15">
        <f t="shared" si="2"/>
        <v>0.84690260057461286</v>
      </c>
      <c r="K30" s="15">
        <f t="shared" si="2"/>
        <v>6.9055407773710886E-2</v>
      </c>
      <c r="L30" s="15">
        <f t="shared" si="2"/>
        <v>6.6871670567644342E-2</v>
      </c>
      <c r="M30" s="15">
        <f t="shared" si="2"/>
        <v>1.7126796822728926E-2</v>
      </c>
      <c r="N30" s="15">
        <f t="shared" si="2"/>
        <v>0</v>
      </c>
      <c r="O30" s="15">
        <f t="shared" si="2"/>
        <v>4.3524261302995997E-5</v>
      </c>
    </row>
    <row r="31" spans="1:15" s="16" customFormat="1" x14ac:dyDescent="0.2">
      <c r="A31" s="11">
        <v>29</v>
      </c>
      <c r="B31" s="12" t="s">
        <v>45</v>
      </c>
      <c r="C31" s="13">
        <v>3518071</v>
      </c>
      <c r="D31" s="13">
        <v>125980</v>
      </c>
      <c r="E31" s="13">
        <v>71334</v>
      </c>
      <c r="F31" s="13">
        <v>50865</v>
      </c>
      <c r="G31" s="13">
        <v>0</v>
      </c>
      <c r="H31" s="13">
        <v>4367</v>
      </c>
      <c r="I31" s="14">
        <f t="shared" si="1"/>
        <v>3770617</v>
      </c>
      <c r="J31" s="15">
        <f t="shared" si="2"/>
        <v>0.9330226326354546</v>
      </c>
      <c r="K31" s="15">
        <f t="shared" si="2"/>
        <v>3.3410977566801399E-2</v>
      </c>
      <c r="L31" s="15">
        <f t="shared" si="2"/>
        <v>1.8918389218528425E-2</v>
      </c>
      <c r="M31" s="15">
        <f t="shared" si="2"/>
        <v>1.3489834687532572E-2</v>
      </c>
      <c r="N31" s="15">
        <f t="shared" si="2"/>
        <v>0</v>
      </c>
      <c r="O31" s="15">
        <f t="shared" si="2"/>
        <v>1.1581658916829793E-3</v>
      </c>
    </row>
    <row r="32" spans="1:15" x14ac:dyDescent="0.2">
      <c r="A32" s="17">
        <v>30</v>
      </c>
      <c r="B32" s="18" t="s">
        <v>46</v>
      </c>
      <c r="C32" s="19">
        <v>576899</v>
      </c>
      <c r="D32" s="19">
        <v>38874</v>
      </c>
      <c r="E32" s="19">
        <v>37725</v>
      </c>
      <c r="F32" s="19">
        <v>29339</v>
      </c>
      <c r="G32" s="19">
        <v>0</v>
      </c>
      <c r="H32" s="19">
        <v>0</v>
      </c>
      <c r="I32" s="20">
        <f t="shared" si="1"/>
        <v>682837</v>
      </c>
      <c r="J32" s="21">
        <f t="shared" si="2"/>
        <v>0.84485609303538034</v>
      </c>
      <c r="K32" s="21">
        <f t="shared" si="2"/>
        <v>5.6930131202614975E-2</v>
      </c>
      <c r="L32" s="21">
        <f t="shared" si="2"/>
        <v>5.5247445583645881E-2</v>
      </c>
      <c r="M32" s="21">
        <f t="shared" si="2"/>
        <v>4.2966330178358818E-2</v>
      </c>
      <c r="N32" s="21">
        <f t="shared" si="2"/>
        <v>0</v>
      </c>
      <c r="O32" s="21">
        <f t="shared" si="2"/>
        <v>0</v>
      </c>
    </row>
    <row r="33" spans="1:15" x14ac:dyDescent="0.2">
      <c r="A33" s="6">
        <v>31</v>
      </c>
      <c r="B33" s="7" t="s">
        <v>47</v>
      </c>
      <c r="C33" s="8">
        <v>650325</v>
      </c>
      <c r="D33" s="8">
        <v>77033</v>
      </c>
      <c r="E33" s="8">
        <v>79585</v>
      </c>
      <c r="F33" s="8">
        <v>29581</v>
      </c>
      <c r="G33" s="8">
        <v>0</v>
      </c>
      <c r="H33" s="8">
        <v>0</v>
      </c>
      <c r="I33" s="9">
        <f t="shared" si="1"/>
        <v>836524</v>
      </c>
      <c r="J33" s="10">
        <f t="shared" si="2"/>
        <v>0.77741343942313668</v>
      </c>
      <c r="K33" s="10">
        <f t="shared" si="2"/>
        <v>9.2087017228435764E-2</v>
      </c>
      <c r="L33" s="10">
        <f t="shared" si="2"/>
        <v>9.5137736633975831E-2</v>
      </c>
      <c r="M33" s="10">
        <f t="shared" si="2"/>
        <v>3.5361806714451709E-2</v>
      </c>
      <c r="N33" s="10">
        <f t="shared" si="2"/>
        <v>0</v>
      </c>
      <c r="O33" s="10">
        <f t="shared" si="2"/>
        <v>0</v>
      </c>
    </row>
    <row r="34" spans="1:15" s="16" customFormat="1" x14ac:dyDescent="0.2">
      <c r="A34" s="11">
        <v>32</v>
      </c>
      <c r="B34" s="12" t="s">
        <v>48</v>
      </c>
      <c r="C34" s="13">
        <v>1892228</v>
      </c>
      <c r="D34" s="13">
        <v>270074</v>
      </c>
      <c r="E34" s="13">
        <v>39635</v>
      </c>
      <c r="F34" s="13">
        <v>53397</v>
      </c>
      <c r="G34" s="13">
        <v>0</v>
      </c>
      <c r="H34" s="13">
        <v>0</v>
      </c>
      <c r="I34" s="14">
        <f t="shared" si="1"/>
        <v>2255334</v>
      </c>
      <c r="J34" s="15">
        <f t="shared" si="2"/>
        <v>0.83900122997303284</v>
      </c>
      <c r="K34" s="15">
        <f t="shared" si="2"/>
        <v>0.11974900391693648</v>
      </c>
      <c r="L34" s="15">
        <f t="shared" si="2"/>
        <v>1.7573893711530088E-2</v>
      </c>
      <c r="M34" s="15">
        <f t="shared" si="2"/>
        <v>2.3675872398500622E-2</v>
      </c>
      <c r="N34" s="15">
        <f t="shared" si="2"/>
        <v>0</v>
      </c>
      <c r="O34" s="15">
        <f t="shared" si="2"/>
        <v>0</v>
      </c>
    </row>
    <row r="35" spans="1:15" s="16" customFormat="1" x14ac:dyDescent="0.2">
      <c r="A35" s="11">
        <v>33</v>
      </c>
      <c r="B35" s="12" t="s">
        <v>49</v>
      </c>
      <c r="C35" s="13">
        <v>448695</v>
      </c>
      <c r="D35" s="13">
        <v>21222</v>
      </c>
      <c r="E35" s="13">
        <v>30324</v>
      </c>
      <c r="F35" s="13">
        <v>7388</v>
      </c>
      <c r="G35" s="13">
        <v>2378</v>
      </c>
      <c r="H35" s="13">
        <v>0</v>
      </c>
      <c r="I35" s="14">
        <f t="shared" si="1"/>
        <v>510007</v>
      </c>
      <c r="J35" s="15">
        <f t="shared" si="2"/>
        <v>0.87978204220726386</v>
      </c>
      <c r="K35" s="15">
        <f t="shared" si="2"/>
        <v>4.1611193571852938E-2</v>
      </c>
      <c r="L35" s="15">
        <f t="shared" si="2"/>
        <v>5.9458007439113579E-2</v>
      </c>
      <c r="M35" s="15">
        <f t="shared" si="2"/>
        <v>1.4486075681314178E-2</v>
      </c>
      <c r="N35" s="15">
        <f t="shared" si="2"/>
        <v>4.6626811004554843E-3</v>
      </c>
      <c r="O35" s="15">
        <f t="shared" si="2"/>
        <v>0</v>
      </c>
    </row>
    <row r="36" spans="1:15" s="16" customFormat="1" x14ac:dyDescent="0.2">
      <c r="A36" s="11">
        <v>34</v>
      </c>
      <c r="B36" s="12" t="s">
        <v>50</v>
      </c>
      <c r="C36" s="13">
        <v>713095</v>
      </c>
      <c r="D36" s="13">
        <v>133919</v>
      </c>
      <c r="E36" s="13">
        <v>75190</v>
      </c>
      <c r="F36" s="13">
        <v>14020</v>
      </c>
      <c r="G36" s="13">
        <v>0</v>
      </c>
      <c r="H36" s="13">
        <v>0</v>
      </c>
      <c r="I36" s="14">
        <f t="shared" si="1"/>
        <v>936224</v>
      </c>
      <c r="J36" s="15">
        <f t="shared" si="2"/>
        <v>0.76167135215503978</v>
      </c>
      <c r="K36" s="15">
        <f t="shared" si="2"/>
        <v>0.14304162251768807</v>
      </c>
      <c r="L36" s="15">
        <f t="shared" si="2"/>
        <v>8.0311976620979594E-2</v>
      </c>
      <c r="M36" s="15">
        <f t="shared" si="2"/>
        <v>1.4975048706292512E-2</v>
      </c>
      <c r="N36" s="15">
        <f t="shared" si="2"/>
        <v>0</v>
      </c>
      <c r="O36" s="15">
        <f t="shared" si="2"/>
        <v>0</v>
      </c>
    </row>
    <row r="37" spans="1:15" x14ac:dyDescent="0.2">
      <c r="A37" s="17">
        <v>35</v>
      </c>
      <c r="B37" s="18" t="s">
        <v>51</v>
      </c>
      <c r="C37" s="19">
        <v>1062234</v>
      </c>
      <c r="D37" s="19">
        <v>86639</v>
      </c>
      <c r="E37" s="19">
        <v>68703</v>
      </c>
      <c r="F37" s="19">
        <v>76055</v>
      </c>
      <c r="G37" s="19">
        <v>0</v>
      </c>
      <c r="H37" s="19">
        <v>0</v>
      </c>
      <c r="I37" s="20">
        <f t="shared" si="1"/>
        <v>1293631</v>
      </c>
      <c r="J37" s="21">
        <f t="shared" si="2"/>
        <v>0.82112596250399073</v>
      </c>
      <c r="K37" s="21">
        <f t="shared" si="2"/>
        <v>6.6973503263295334E-2</v>
      </c>
      <c r="L37" s="21">
        <f t="shared" si="2"/>
        <v>5.3108653085771756E-2</v>
      </c>
      <c r="M37" s="21">
        <f t="shared" si="2"/>
        <v>5.8791881146942213E-2</v>
      </c>
      <c r="N37" s="21">
        <f t="shared" si="2"/>
        <v>0</v>
      </c>
      <c r="O37" s="21">
        <f t="shared" si="2"/>
        <v>0</v>
      </c>
    </row>
    <row r="38" spans="1:15" x14ac:dyDescent="0.2">
      <c r="A38" s="6">
        <v>36</v>
      </c>
      <c r="B38" s="7" t="s">
        <v>52</v>
      </c>
      <c r="C38" s="8">
        <v>8726225</v>
      </c>
      <c r="D38" s="8">
        <v>950237</v>
      </c>
      <c r="E38" s="8">
        <v>276467</v>
      </c>
      <c r="F38" s="8">
        <v>32019</v>
      </c>
      <c r="G38" s="8">
        <v>0</v>
      </c>
      <c r="H38" s="8">
        <v>0</v>
      </c>
      <c r="I38" s="9">
        <f t="shared" si="1"/>
        <v>9984948</v>
      </c>
      <c r="J38" s="10">
        <f t="shared" si="2"/>
        <v>0.87393795140445396</v>
      </c>
      <c r="K38" s="10">
        <f t="shared" si="2"/>
        <v>9.5166945286044552E-2</v>
      </c>
      <c r="L38" s="10">
        <f t="shared" si="2"/>
        <v>2.7688376544374591E-2</v>
      </c>
      <c r="M38" s="10">
        <f t="shared" si="2"/>
        <v>3.206726765126869E-3</v>
      </c>
      <c r="N38" s="10">
        <f t="shared" si="2"/>
        <v>0</v>
      </c>
      <c r="O38" s="10">
        <f t="shared" si="2"/>
        <v>0</v>
      </c>
    </row>
    <row r="39" spans="1:15" s="16" customFormat="1" x14ac:dyDescent="0.2">
      <c r="A39" s="11">
        <v>37</v>
      </c>
      <c r="B39" s="12" t="s">
        <v>53</v>
      </c>
      <c r="C39" s="13">
        <v>1673497</v>
      </c>
      <c r="D39" s="13">
        <v>111249</v>
      </c>
      <c r="E39" s="13">
        <v>71838</v>
      </c>
      <c r="F39" s="13">
        <v>129856</v>
      </c>
      <c r="G39" s="13">
        <v>0</v>
      </c>
      <c r="H39" s="13">
        <v>0</v>
      </c>
      <c r="I39" s="14">
        <f t="shared" si="1"/>
        <v>1986440</v>
      </c>
      <c r="J39" s="15">
        <f t="shared" si="2"/>
        <v>0.84246038138579571</v>
      </c>
      <c r="K39" s="15">
        <f t="shared" si="2"/>
        <v>5.6004208533859567E-2</v>
      </c>
      <c r="L39" s="15">
        <f t="shared" si="2"/>
        <v>3.6164193230100075E-2</v>
      </c>
      <c r="M39" s="15">
        <f t="shared" si="2"/>
        <v>6.5371216850244662E-2</v>
      </c>
      <c r="N39" s="15">
        <f t="shared" si="2"/>
        <v>0</v>
      </c>
      <c r="O39" s="15">
        <f t="shared" si="2"/>
        <v>0</v>
      </c>
    </row>
    <row r="40" spans="1:15" s="16" customFormat="1" x14ac:dyDescent="0.2">
      <c r="A40" s="11">
        <v>38</v>
      </c>
      <c r="B40" s="12" t="s">
        <v>54</v>
      </c>
      <c r="C40" s="13">
        <v>2230967</v>
      </c>
      <c r="D40" s="13">
        <v>185175</v>
      </c>
      <c r="E40" s="13">
        <v>62337</v>
      </c>
      <c r="F40" s="13">
        <v>20196</v>
      </c>
      <c r="G40" s="13">
        <v>0</v>
      </c>
      <c r="H40" s="13">
        <f>3515-'[1]Hurricane Data'!K7</f>
        <v>0</v>
      </c>
      <c r="I40" s="14">
        <f t="shared" si="1"/>
        <v>2498675</v>
      </c>
      <c r="J40" s="15">
        <f t="shared" si="2"/>
        <v>0.89286001580837848</v>
      </c>
      <c r="K40" s="15">
        <f t="shared" si="2"/>
        <v>7.4109277917296171E-2</v>
      </c>
      <c r="L40" s="15">
        <f t="shared" si="2"/>
        <v>2.4948022451899508E-2</v>
      </c>
      <c r="M40" s="15">
        <f t="shared" si="2"/>
        <v>8.0826838224258863E-3</v>
      </c>
      <c r="N40" s="15">
        <f t="shared" si="2"/>
        <v>0</v>
      </c>
      <c r="O40" s="15">
        <f t="shared" si="2"/>
        <v>0</v>
      </c>
    </row>
    <row r="41" spans="1:15" s="16" customFormat="1" x14ac:dyDescent="0.2">
      <c r="A41" s="11">
        <v>39</v>
      </c>
      <c r="B41" s="12" t="s">
        <v>55</v>
      </c>
      <c r="C41" s="13">
        <v>2207862</v>
      </c>
      <c r="D41" s="13">
        <v>201721</v>
      </c>
      <c r="E41" s="13">
        <v>229964</v>
      </c>
      <c r="F41" s="13">
        <v>24511</v>
      </c>
      <c r="G41" s="13">
        <v>0</v>
      </c>
      <c r="H41" s="13">
        <v>0</v>
      </c>
      <c r="I41" s="14">
        <f t="shared" si="1"/>
        <v>2664058</v>
      </c>
      <c r="J41" s="15">
        <f t="shared" si="2"/>
        <v>0.82875898347558496</v>
      </c>
      <c r="K41" s="15">
        <f t="shared" si="2"/>
        <v>7.5719447549565361E-2</v>
      </c>
      <c r="L41" s="15">
        <f t="shared" si="2"/>
        <v>8.6320943462942626E-2</v>
      </c>
      <c r="M41" s="15">
        <f t="shared" si="2"/>
        <v>9.2006255119070224E-3</v>
      </c>
      <c r="N41" s="15">
        <f t="shared" si="2"/>
        <v>0</v>
      </c>
      <c r="O41" s="15">
        <f t="shared" si="2"/>
        <v>0</v>
      </c>
    </row>
    <row r="42" spans="1:15" x14ac:dyDescent="0.2">
      <c r="A42" s="17">
        <v>40</v>
      </c>
      <c r="B42" s="18" t="s">
        <v>56</v>
      </c>
      <c r="C42" s="19">
        <v>3873130</v>
      </c>
      <c r="D42" s="19">
        <v>245289</v>
      </c>
      <c r="E42" s="19">
        <v>336306</v>
      </c>
      <c r="F42" s="19">
        <v>342330</v>
      </c>
      <c r="G42" s="19">
        <v>0</v>
      </c>
      <c r="H42" s="19">
        <v>0</v>
      </c>
      <c r="I42" s="20">
        <f t="shared" si="1"/>
        <v>4797055</v>
      </c>
      <c r="J42" s="21">
        <f t="shared" si="2"/>
        <v>0.80739745531372897</v>
      </c>
      <c r="K42" s="21">
        <f t="shared" si="2"/>
        <v>5.1133247377818263E-2</v>
      </c>
      <c r="L42" s="21">
        <f t="shared" si="2"/>
        <v>7.0106763420473603E-2</v>
      </c>
      <c r="M42" s="21">
        <f t="shared" si="2"/>
        <v>7.1362533887979182E-2</v>
      </c>
      <c r="N42" s="21">
        <f t="shared" si="2"/>
        <v>0</v>
      </c>
      <c r="O42" s="21">
        <f t="shared" si="2"/>
        <v>0</v>
      </c>
    </row>
    <row r="43" spans="1:15" x14ac:dyDescent="0.2">
      <c r="A43" s="6">
        <v>41</v>
      </c>
      <c r="B43" s="7" t="s">
        <v>57</v>
      </c>
      <c r="C43" s="8">
        <v>350207</v>
      </c>
      <c r="D43" s="8">
        <v>22045</v>
      </c>
      <c r="E43" s="8">
        <v>8172</v>
      </c>
      <c r="F43" s="8">
        <v>25342</v>
      </c>
      <c r="G43" s="8">
        <v>0</v>
      </c>
      <c r="H43" s="8">
        <v>0</v>
      </c>
      <c r="I43" s="9">
        <f t="shared" si="1"/>
        <v>405766</v>
      </c>
      <c r="J43" s="10">
        <f t="shared" si="2"/>
        <v>0.86307625577303171</v>
      </c>
      <c r="K43" s="10">
        <f t="shared" si="2"/>
        <v>5.4329342527466566E-2</v>
      </c>
      <c r="L43" s="10">
        <f t="shared" si="2"/>
        <v>2.0139686420252066E-2</v>
      </c>
      <c r="M43" s="10">
        <f t="shared" si="2"/>
        <v>6.2454715279249617E-2</v>
      </c>
      <c r="N43" s="10">
        <f t="shared" si="2"/>
        <v>0</v>
      </c>
      <c r="O43" s="10">
        <f t="shared" si="2"/>
        <v>0</v>
      </c>
    </row>
    <row r="44" spans="1:15" s="16" customFormat="1" x14ac:dyDescent="0.2">
      <c r="A44" s="11">
        <v>42</v>
      </c>
      <c r="B44" s="12" t="s">
        <v>58</v>
      </c>
      <c r="C44" s="13">
        <v>584290</v>
      </c>
      <c r="D44" s="13">
        <v>38850</v>
      </c>
      <c r="E44" s="13">
        <v>48995</v>
      </c>
      <c r="F44" s="13">
        <v>47585</v>
      </c>
      <c r="G44" s="13">
        <v>0</v>
      </c>
      <c r="H44" s="13">
        <v>0</v>
      </c>
      <c r="I44" s="14">
        <f t="shared" si="1"/>
        <v>719720</v>
      </c>
      <c r="J44" s="15">
        <f t="shared" si="2"/>
        <v>0.81182960040015562</v>
      </c>
      <c r="K44" s="15">
        <f t="shared" si="2"/>
        <v>5.3979325293169567E-2</v>
      </c>
      <c r="L44" s="15">
        <f t="shared" si="2"/>
        <v>6.8075084755182577E-2</v>
      </c>
      <c r="M44" s="15">
        <f t="shared" si="2"/>
        <v>6.6115989551492241E-2</v>
      </c>
      <c r="N44" s="15">
        <f t="shared" si="2"/>
        <v>0</v>
      </c>
      <c r="O44" s="15">
        <f t="shared" si="2"/>
        <v>0</v>
      </c>
    </row>
    <row r="45" spans="1:15" s="16" customFormat="1" x14ac:dyDescent="0.2">
      <c r="A45" s="11">
        <v>43</v>
      </c>
      <c r="B45" s="12" t="s">
        <v>59</v>
      </c>
      <c r="C45" s="13">
        <v>1100243</v>
      </c>
      <c r="D45" s="13">
        <v>104462</v>
      </c>
      <c r="E45" s="13">
        <v>152126</v>
      </c>
      <c r="F45" s="13">
        <v>209131</v>
      </c>
      <c r="G45" s="13">
        <v>140</v>
      </c>
      <c r="H45" s="13">
        <v>0</v>
      </c>
      <c r="I45" s="14">
        <f t="shared" si="1"/>
        <v>1566102</v>
      </c>
      <c r="J45" s="15">
        <f t="shared" si="2"/>
        <v>0.70253597786095667</v>
      </c>
      <c r="K45" s="15">
        <f t="shared" si="2"/>
        <v>6.6701913413047167E-2</v>
      </c>
      <c r="L45" s="15">
        <f t="shared" si="2"/>
        <v>9.713671267899536E-2</v>
      </c>
      <c r="M45" s="15">
        <f t="shared" si="2"/>
        <v>0.13353600212502123</v>
      </c>
      <c r="N45" s="15">
        <f t="shared" si="2"/>
        <v>8.9393921979539009E-5</v>
      </c>
      <c r="O45" s="15">
        <f t="shared" si="2"/>
        <v>0</v>
      </c>
    </row>
    <row r="46" spans="1:15" s="16" customFormat="1" x14ac:dyDescent="0.2">
      <c r="A46" s="11">
        <v>44</v>
      </c>
      <c r="B46" s="12" t="s">
        <v>60</v>
      </c>
      <c r="C46" s="13">
        <v>2521071</v>
      </c>
      <c r="D46" s="13">
        <f>81796-'[1]Hurricane Data'!G8</f>
        <v>80359</v>
      </c>
      <c r="E46" s="13">
        <v>13780</v>
      </c>
      <c r="F46" s="13">
        <v>5668</v>
      </c>
      <c r="G46" s="13">
        <v>0</v>
      </c>
      <c r="H46" s="13">
        <v>0</v>
      </c>
      <c r="I46" s="14">
        <f t="shared" si="1"/>
        <v>2620878</v>
      </c>
      <c r="J46" s="15">
        <f t="shared" si="2"/>
        <v>0.96191848685822079</v>
      </c>
      <c r="K46" s="15">
        <f t="shared" si="2"/>
        <v>3.0661099066801277E-2</v>
      </c>
      <c r="L46" s="15">
        <f t="shared" si="2"/>
        <v>5.2577800263881036E-3</v>
      </c>
      <c r="M46" s="15">
        <f t="shared" si="2"/>
        <v>2.1626340485898237E-3</v>
      </c>
      <c r="N46" s="15">
        <f t="shared" si="2"/>
        <v>0</v>
      </c>
      <c r="O46" s="15">
        <f t="shared" si="2"/>
        <v>0</v>
      </c>
    </row>
    <row r="47" spans="1:15" x14ac:dyDescent="0.2">
      <c r="A47" s="17">
        <v>45</v>
      </c>
      <c r="B47" s="18" t="s">
        <v>61</v>
      </c>
      <c r="C47" s="19">
        <v>1642002</v>
      </c>
      <c r="D47" s="19">
        <v>124243</v>
      </c>
      <c r="E47" s="19">
        <v>65857</v>
      </c>
      <c r="F47" s="19">
        <v>44237</v>
      </c>
      <c r="G47" s="19">
        <v>0</v>
      </c>
      <c r="H47" s="19">
        <v>1177426</v>
      </c>
      <c r="I47" s="20">
        <f t="shared" si="1"/>
        <v>3053765</v>
      </c>
      <c r="J47" s="21">
        <f t="shared" si="2"/>
        <v>0.53769756349948339</v>
      </c>
      <c r="K47" s="21">
        <f t="shared" si="2"/>
        <v>4.0685186974112282E-2</v>
      </c>
      <c r="L47" s="21">
        <f t="shared" si="2"/>
        <v>2.1565837580822363E-2</v>
      </c>
      <c r="M47" s="21">
        <f t="shared" si="2"/>
        <v>1.4486052463107017E-2</v>
      </c>
      <c r="N47" s="21">
        <f t="shared" si="2"/>
        <v>0</v>
      </c>
      <c r="O47" s="21">
        <f t="shared" si="2"/>
        <v>0.38556535948247489</v>
      </c>
    </row>
    <row r="48" spans="1:15" x14ac:dyDescent="0.2">
      <c r="A48" s="6">
        <v>46</v>
      </c>
      <c r="B48" s="7" t="s">
        <v>62</v>
      </c>
      <c r="C48" s="8">
        <v>264856</v>
      </c>
      <c r="D48" s="8">
        <v>23634</v>
      </c>
      <c r="E48" s="8">
        <v>22367</v>
      </c>
      <c r="F48" s="8">
        <v>1803</v>
      </c>
      <c r="G48" s="8">
        <v>0</v>
      </c>
      <c r="H48" s="8">
        <v>106046</v>
      </c>
      <c r="I48" s="9">
        <f t="shared" si="1"/>
        <v>418706</v>
      </c>
      <c r="J48" s="10">
        <f t="shared" si="2"/>
        <v>0.63255840613700309</v>
      </c>
      <c r="K48" s="10">
        <f t="shared" si="2"/>
        <v>5.644533395747852E-2</v>
      </c>
      <c r="L48" s="10">
        <f t="shared" si="2"/>
        <v>5.3419344360959721E-2</v>
      </c>
      <c r="M48" s="10">
        <f t="shared" si="2"/>
        <v>4.306124106174738E-3</v>
      </c>
      <c r="N48" s="10">
        <f t="shared" si="2"/>
        <v>0</v>
      </c>
      <c r="O48" s="10">
        <f t="shared" si="2"/>
        <v>0.25327079143838399</v>
      </c>
    </row>
    <row r="49" spans="1:15" s="16" customFormat="1" x14ac:dyDescent="0.2">
      <c r="A49" s="11">
        <v>47</v>
      </c>
      <c r="B49" s="12" t="s">
        <v>63</v>
      </c>
      <c r="C49" s="13">
        <v>332894</v>
      </c>
      <c r="D49" s="13">
        <v>42179</v>
      </c>
      <c r="E49" s="13">
        <v>33504</v>
      </c>
      <c r="F49" s="13">
        <v>443660</v>
      </c>
      <c r="G49" s="13">
        <v>0</v>
      </c>
      <c r="H49" s="13">
        <v>0</v>
      </c>
      <c r="I49" s="14">
        <f t="shared" si="1"/>
        <v>852237</v>
      </c>
      <c r="J49" s="15">
        <f t="shared" si="2"/>
        <v>0.3906120011217537</v>
      </c>
      <c r="K49" s="15">
        <f t="shared" si="2"/>
        <v>4.9492101375556333E-2</v>
      </c>
      <c r="L49" s="15">
        <f t="shared" si="2"/>
        <v>3.9313008001295412E-2</v>
      </c>
      <c r="M49" s="15">
        <f t="shared" si="2"/>
        <v>0.52058288950139453</v>
      </c>
      <c r="N49" s="15">
        <f t="shared" si="2"/>
        <v>0</v>
      </c>
      <c r="O49" s="15">
        <f t="shared" si="2"/>
        <v>0</v>
      </c>
    </row>
    <row r="50" spans="1:15" s="16" customFormat="1" x14ac:dyDescent="0.2">
      <c r="A50" s="11">
        <v>48</v>
      </c>
      <c r="B50" s="12" t="s">
        <v>64</v>
      </c>
      <c r="C50" s="13">
        <v>1865417</v>
      </c>
      <c r="D50" s="13">
        <v>63568</v>
      </c>
      <c r="E50" s="13">
        <v>124566</v>
      </c>
      <c r="F50" s="13">
        <v>6550</v>
      </c>
      <c r="G50" s="13">
        <v>0</v>
      </c>
      <c r="H50" s="13">
        <v>0</v>
      </c>
      <c r="I50" s="14">
        <f t="shared" si="1"/>
        <v>2060101</v>
      </c>
      <c r="J50" s="15">
        <f t="shared" si="2"/>
        <v>0.90549783724196042</v>
      </c>
      <c r="K50" s="15">
        <f t="shared" si="2"/>
        <v>3.0856739548206617E-2</v>
      </c>
      <c r="L50" s="15">
        <f t="shared" si="2"/>
        <v>6.046596744528545E-2</v>
      </c>
      <c r="M50" s="15">
        <f t="shared" si="2"/>
        <v>3.1794557645474664E-3</v>
      </c>
      <c r="N50" s="15">
        <f t="shared" si="2"/>
        <v>0</v>
      </c>
      <c r="O50" s="15">
        <f t="shared" si="2"/>
        <v>0</v>
      </c>
    </row>
    <row r="51" spans="1:15" s="16" customFormat="1" x14ac:dyDescent="0.2">
      <c r="A51" s="11">
        <v>49</v>
      </c>
      <c r="B51" s="12" t="s">
        <v>65</v>
      </c>
      <c r="C51" s="13">
        <v>3389899</v>
      </c>
      <c r="D51" s="13">
        <v>250268</v>
      </c>
      <c r="E51" s="13">
        <v>276916</v>
      </c>
      <c r="F51" s="13">
        <v>53389</v>
      </c>
      <c r="G51" s="13">
        <v>0</v>
      </c>
      <c r="H51" s="13">
        <v>0</v>
      </c>
      <c r="I51" s="14">
        <f t="shared" si="1"/>
        <v>3970472</v>
      </c>
      <c r="J51" s="15">
        <f t="shared" si="2"/>
        <v>0.85377733428166724</v>
      </c>
      <c r="K51" s="15">
        <f t="shared" si="2"/>
        <v>6.3032304471609416E-2</v>
      </c>
      <c r="L51" s="15">
        <f t="shared" si="2"/>
        <v>6.9743849094012003E-2</v>
      </c>
      <c r="M51" s="15">
        <f t="shared" si="2"/>
        <v>1.3446512152711315E-2</v>
      </c>
      <c r="N51" s="15">
        <f t="shared" si="2"/>
        <v>0</v>
      </c>
      <c r="O51" s="15">
        <f t="shared" si="2"/>
        <v>0</v>
      </c>
    </row>
    <row r="52" spans="1:15" x14ac:dyDescent="0.2">
      <c r="A52" s="17">
        <v>50</v>
      </c>
      <c r="B52" s="18" t="s">
        <v>66</v>
      </c>
      <c r="C52" s="19">
        <v>1258137</v>
      </c>
      <c r="D52" s="19">
        <v>151485</v>
      </c>
      <c r="E52" s="19">
        <v>239986</v>
      </c>
      <c r="F52" s="19">
        <v>38848</v>
      </c>
      <c r="G52" s="19">
        <v>0</v>
      </c>
      <c r="H52" s="19">
        <v>0</v>
      </c>
      <c r="I52" s="20">
        <f t="shared" si="1"/>
        <v>1688456</v>
      </c>
      <c r="J52" s="21">
        <f t="shared" si="2"/>
        <v>0.74514053075709408</v>
      </c>
      <c r="K52" s="21">
        <f t="shared" si="2"/>
        <v>8.9718061945351257E-2</v>
      </c>
      <c r="L52" s="21">
        <f t="shared" si="2"/>
        <v>0.14213340472005193</v>
      </c>
      <c r="M52" s="21">
        <f t="shared" si="2"/>
        <v>2.3008002577502761E-2</v>
      </c>
      <c r="N52" s="21">
        <f t="shared" si="2"/>
        <v>0</v>
      </c>
      <c r="O52" s="21">
        <f t="shared" si="2"/>
        <v>0</v>
      </c>
    </row>
    <row r="53" spans="1:15" x14ac:dyDescent="0.2">
      <c r="A53" s="6">
        <v>51</v>
      </c>
      <c r="B53" s="7" t="s">
        <v>67</v>
      </c>
      <c r="C53" s="8">
        <v>3454220</v>
      </c>
      <c r="D53" s="8">
        <v>152781</v>
      </c>
      <c r="E53" s="8">
        <v>127357</v>
      </c>
      <c r="F53" s="8">
        <v>25741</v>
      </c>
      <c r="G53" s="8">
        <v>0</v>
      </c>
      <c r="H53" s="8">
        <v>0</v>
      </c>
      <c r="I53" s="9">
        <f t="shared" si="1"/>
        <v>3760099</v>
      </c>
      <c r="J53" s="10">
        <f t="shared" si="2"/>
        <v>0.91865134402046333</v>
      </c>
      <c r="K53" s="10">
        <f t="shared" si="2"/>
        <v>4.0632174844332555E-2</v>
      </c>
      <c r="L53" s="10">
        <f t="shared" si="2"/>
        <v>3.3870650746163862E-2</v>
      </c>
      <c r="M53" s="10">
        <f t="shared" si="2"/>
        <v>6.8458303890402885E-3</v>
      </c>
      <c r="N53" s="10">
        <f t="shared" si="2"/>
        <v>0</v>
      </c>
      <c r="O53" s="10">
        <f t="shared" si="2"/>
        <v>0</v>
      </c>
    </row>
    <row r="54" spans="1:15" s="16" customFormat="1" x14ac:dyDescent="0.2">
      <c r="A54" s="11">
        <v>52</v>
      </c>
      <c r="B54" s="12" t="s">
        <v>68</v>
      </c>
      <c r="C54" s="13">
        <v>12665528</v>
      </c>
      <c r="D54" s="13">
        <v>423210</v>
      </c>
      <c r="E54" s="13">
        <v>385234</v>
      </c>
      <c r="F54" s="13">
        <v>132635</v>
      </c>
      <c r="G54" s="13">
        <v>0</v>
      </c>
      <c r="H54" s="13">
        <v>45</v>
      </c>
      <c r="I54" s="14">
        <f t="shared" si="1"/>
        <v>13606652</v>
      </c>
      <c r="J54" s="15">
        <f t="shared" si="2"/>
        <v>0.93083353642027444</v>
      </c>
      <c r="K54" s="15">
        <f t="shared" si="2"/>
        <v>3.1103169243984485E-2</v>
      </c>
      <c r="L54" s="15">
        <f t="shared" si="2"/>
        <v>2.8312181424203397E-2</v>
      </c>
      <c r="M54" s="15">
        <f t="shared" si="2"/>
        <v>9.7478057056210442E-3</v>
      </c>
      <c r="N54" s="15">
        <f t="shared" si="2"/>
        <v>0</v>
      </c>
      <c r="O54" s="15">
        <f t="shared" si="2"/>
        <v>3.3072059166354811E-6</v>
      </c>
    </row>
    <row r="55" spans="1:15" s="16" customFormat="1" x14ac:dyDescent="0.2">
      <c r="A55" s="11">
        <v>53</v>
      </c>
      <c r="B55" s="12" t="s">
        <v>69</v>
      </c>
      <c r="C55" s="13">
        <v>2566830</v>
      </c>
      <c r="D55" s="13">
        <v>232415</v>
      </c>
      <c r="E55" s="13">
        <v>179486</v>
      </c>
      <c r="F55" s="13">
        <v>181976</v>
      </c>
      <c r="G55" s="13">
        <v>0</v>
      </c>
      <c r="H55" s="13">
        <v>0</v>
      </c>
      <c r="I55" s="14">
        <f t="shared" si="1"/>
        <v>3160707</v>
      </c>
      <c r="J55" s="15">
        <f t="shared" si="2"/>
        <v>0.81210627875345609</v>
      </c>
      <c r="K55" s="15">
        <f t="shared" si="2"/>
        <v>7.3532598877403058E-2</v>
      </c>
      <c r="L55" s="15">
        <f t="shared" si="2"/>
        <v>5.67866619715146E-2</v>
      </c>
      <c r="M55" s="15">
        <f t="shared" si="2"/>
        <v>5.7574460397626225E-2</v>
      </c>
      <c r="N55" s="15">
        <f t="shared" si="2"/>
        <v>0</v>
      </c>
      <c r="O55" s="15">
        <f t="shared" si="2"/>
        <v>0</v>
      </c>
    </row>
    <row r="56" spans="1:15" s="16" customFormat="1" x14ac:dyDescent="0.2">
      <c r="A56" s="11">
        <v>54</v>
      </c>
      <c r="B56" s="12" t="s">
        <v>70</v>
      </c>
      <c r="C56" s="13">
        <v>230053</v>
      </c>
      <c r="D56" s="13">
        <v>16187</v>
      </c>
      <c r="E56" s="13">
        <v>5698</v>
      </c>
      <c r="F56" s="13">
        <v>2876</v>
      </c>
      <c r="G56" s="13">
        <v>0</v>
      </c>
      <c r="H56" s="13">
        <v>0</v>
      </c>
      <c r="I56" s="14">
        <f t="shared" si="1"/>
        <v>254814</v>
      </c>
      <c r="J56" s="15">
        <f t="shared" si="2"/>
        <v>0.90282716020312859</v>
      </c>
      <c r="K56" s="15">
        <f t="shared" si="2"/>
        <v>6.3524767085011022E-2</v>
      </c>
      <c r="L56" s="15">
        <f t="shared" si="2"/>
        <v>2.2361408713806933E-2</v>
      </c>
      <c r="M56" s="15">
        <f t="shared" si="2"/>
        <v>1.1286663998053482E-2</v>
      </c>
      <c r="N56" s="15">
        <f t="shared" si="2"/>
        <v>0</v>
      </c>
      <c r="O56" s="15">
        <f t="shared" si="2"/>
        <v>0</v>
      </c>
    </row>
    <row r="57" spans="1:15" x14ac:dyDescent="0.2">
      <c r="A57" s="17">
        <v>55</v>
      </c>
      <c r="B57" s="18" t="s">
        <v>71</v>
      </c>
      <c r="C57" s="19">
        <v>302962</v>
      </c>
      <c r="D57" s="19">
        <v>94902</v>
      </c>
      <c r="E57" s="19">
        <v>160120</v>
      </c>
      <c r="F57" s="19">
        <v>355192</v>
      </c>
      <c r="G57" s="19">
        <v>0</v>
      </c>
      <c r="H57" s="19">
        <v>0</v>
      </c>
      <c r="I57" s="20">
        <f t="shared" si="1"/>
        <v>913176</v>
      </c>
      <c r="J57" s="21">
        <f t="shared" si="2"/>
        <v>0.33176737014551411</v>
      </c>
      <c r="K57" s="21">
        <f t="shared" si="2"/>
        <v>0.10392520171357986</v>
      </c>
      <c r="L57" s="21">
        <f t="shared" si="2"/>
        <v>0.17534407386965931</v>
      </c>
      <c r="M57" s="21">
        <f t="shared" si="2"/>
        <v>0.38896335427124673</v>
      </c>
      <c r="N57" s="21">
        <f t="shared" si="2"/>
        <v>0</v>
      </c>
      <c r="O57" s="21">
        <f t="shared" si="2"/>
        <v>0</v>
      </c>
    </row>
    <row r="58" spans="1:15" x14ac:dyDescent="0.2">
      <c r="A58" s="6">
        <v>56</v>
      </c>
      <c r="B58" s="7" t="s">
        <v>72</v>
      </c>
      <c r="C58" s="8">
        <v>311154</v>
      </c>
      <c r="D58" s="8">
        <v>74987</v>
      </c>
      <c r="E58" s="8">
        <v>65139</v>
      </c>
      <c r="F58" s="8">
        <v>27951</v>
      </c>
      <c r="G58" s="8">
        <v>0</v>
      </c>
      <c r="H58" s="8">
        <v>0</v>
      </c>
      <c r="I58" s="9">
        <f t="shared" si="1"/>
        <v>479231</v>
      </c>
      <c r="J58" s="10">
        <f t="shared" si="2"/>
        <v>0.64927769697703197</v>
      </c>
      <c r="K58" s="10">
        <f t="shared" si="2"/>
        <v>0.15647360041399658</v>
      </c>
      <c r="L58" s="10">
        <f t="shared" si="2"/>
        <v>0.13592401159357387</v>
      </c>
      <c r="M58" s="10">
        <f t="shared" si="2"/>
        <v>5.8324691015397584E-2</v>
      </c>
      <c r="N58" s="10">
        <f t="shared" si="2"/>
        <v>0</v>
      </c>
      <c r="O58" s="10">
        <f t="shared" si="2"/>
        <v>0</v>
      </c>
    </row>
    <row r="59" spans="1:15" s="16" customFormat="1" x14ac:dyDescent="0.2">
      <c r="A59" s="11">
        <v>57</v>
      </c>
      <c r="B59" s="12" t="s">
        <v>73</v>
      </c>
      <c r="C59" s="13">
        <v>2061641</v>
      </c>
      <c r="D59" s="13">
        <v>24033</v>
      </c>
      <c r="E59" s="13">
        <v>31898</v>
      </c>
      <c r="F59" s="13">
        <v>17127</v>
      </c>
      <c r="G59" s="13">
        <v>0</v>
      </c>
      <c r="H59" s="13">
        <v>0</v>
      </c>
      <c r="I59" s="14">
        <f t="shared" si="1"/>
        <v>2134699</v>
      </c>
      <c r="J59" s="15">
        <f t="shared" si="2"/>
        <v>0.96577597122591996</v>
      </c>
      <c r="K59" s="15">
        <f t="shared" si="2"/>
        <v>1.1258261703406429E-2</v>
      </c>
      <c r="L59" s="15">
        <f t="shared" si="2"/>
        <v>1.4942621887207517E-2</v>
      </c>
      <c r="M59" s="15">
        <f t="shared" si="2"/>
        <v>8.0231451834661474E-3</v>
      </c>
      <c r="N59" s="15">
        <f t="shared" si="2"/>
        <v>0</v>
      </c>
      <c r="O59" s="15">
        <f t="shared" si="2"/>
        <v>0</v>
      </c>
    </row>
    <row r="60" spans="1:15" s="16" customFormat="1" x14ac:dyDescent="0.2">
      <c r="A60" s="11">
        <v>58</v>
      </c>
      <c r="B60" s="12" t="s">
        <v>74</v>
      </c>
      <c r="C60" s="13">
        <v>1750648</v>
      </c>
      <c r="D60" s="13">
        <v>180296</v>
      </c>
      <c r="E60" s="13">
        <v>13898</v>
      </c>
      <c r="F60" s="13">
        <v>75083</v>
      </c>
      <c r="G60" s="13">
        <v>550</v>
      </c>
      <c r="H60" s="13">
        <v>0</v>
      </c>
      <c r="I60" s="14">
        <f t="shared" si="1"/>
        <v>2020475</v>
      </c>
      <c r="J60" s="15">
        <f t="shared" si="2"/>
        <v>0.86645368044642967</v>
      </c>
      <c r="K60" s="15">
        <f t="shared" si="2"/>
        <v>8.923446219329613E-2</v>
      </c>
      <c r="L60" s="15">
        <f t="shared" si="2"/>
        <v>6.8785805318056399E-3</v>
      </c>
      <c r="M60" s="15">
        <f t="shared" si="2"/>
        <v>3.7161063611279528E-2</v>
      </c>
      <c r="N60" s="15">
        <f t="shared" si="2"/>
        <v>2.7221321718902733E-4</v>
      </c>
      <c r="O60" s="15">
        <f t="shared" si="2"/>
        <v>0</v>
      </c>
    </row>
    <row r="61" spans="1:15" s="16" customFormat="1" x14ac:dyDescent="0.2">
      <c r="A61" s="11">
        <v>59</v>
      </c>
      <c r="B61" s="12" t="s">
        <v>75</v>
      </c>
      <c r="C61" s="13">
        <v>3050807</v>
      </c>
      <c r="D61" s="13">
        <v>117522</v>
      </c>
      <c r="E61" s="13">
        <v>39707</v>
      </c>
      <c r="F61" s="13">
        <v>24948</v>
      </c>
      <c r="G61" s="13">
        <v>0</v>
      </c>
      <c r="H61" s="13">
        <v>0</v>
      </c>
      <c r="I61" s="14">
        <f t="shared" si="1"/>
        <v>3232984</v>
      </c>
      <c r="J61" s="15">
        <f t="shared" si="2"/>
        <v>0.94365050986951993</v>
      </c>
      <c r="K61" s="15">
        <f t="shared" si="2"/>
        <v>3.6350937709558724E-2</v>
      </c>
      <c r="L61" s="15">
        <f t="shared" si="2"/>
        <v>1.2281842409365466E-2</v>
      </c>
      <c r="M61" s="15">
        <f t="shared" ref="M61:O67" si="3">F61/$I61</f>
        <v>7.7167100115558881E-3</v>
      </c>
      <c r="N61" s="15">
        <f t="shared" si="3"/>
        <v>0</v>
      </c>
      <c r="O61" s="15">
        <f t="shared" si="3"/>
        <v>0</v>
      </c>
    </row>
    <row r="62" spans="1:15" x14ac:dyDescent="0.2">
      <c r="A62" s="17">
        <v>60</v>
      </c>
      <c r="B62" s="18" t="s">
        <v>76</v>
      </c>
      <c r="C62" s="19">
        <v>960592</v>
      </c>
      <c r="D62" s="19">
        <v>81965</v>
      </c>
      <c r="E62" s="19">
        <v>125804</v>
      </c>
      <c r="F62" s="19">
        <v>23877</v>
      </c>
      <c r="G62" s="19">
        <v>0</v>
      </c>
      <c r="H62" s="19">
        <v>58438</v>
      </c>
      <c r="I62" s="20">
        <f t="shared" si="1"/>
        <v>1250676</v>
      </c>
      <c r="J62" s="21">
        <f t="shared" ref="J62:O73" si="4">C62/$I62</f>
        <v>0.76805823410699492</v>
      </c>
      <c r="K62" s="21">
        <f t="shared" si="4"/>
        <v>6.5536557829525791E-2</v>
      </c>
      <c r="L62" s="21">
        <f t="shared" si="4"/>
        <v>0.10058880157610764</v>
      </c>
      <c r="M62" s="21">
        <f t="shared" si="3"/>
        <v>1.9091275438242999E-2</v>
      </c>
      <c r="N62" s="21">
        <f t="shared" si="3"/>
        <v>0</v>
      </c>
      <c r="O62" s="21">
        <f t="shared" si="3"/>
        <v>4.6725131049128628E-2</v>
      </c>
    </row>
    <row r="63" spans="1:15" x14ac:dyDescent="0.2">
      <c r="A63" s="6">
        <v>61</v>
      </c>
      <c r="B63" s="7" t="s">
        <v>77</v>
      </c>
      <c r="C63" s="8">
        <v>2315287</v>
      </c>
      <c r="D63" s="8">
        <v>229626</v>
      </c>
      <c r="E63" s="8">
        <v>81883</v>
      </c>
      <c r="F63" s="8">
        <v>36154</v>
      </c>
      <c r="G63" s="8">
        <v>0</v>
      </c>
      <c r="H63" s="8">
        <v>0</v>
      </c>
      <c r="I63" s="9">
        <f t="shared" si="1"/>
        <v>2662950</v>
      </c>
      <c r="J63" s="10">
        <f t="shared" si="4"/>
        <v>0.86944441315082899</v>
      </c>
      <c r="K63" s="10">
        <f t="shared" si="4"/>
        <v>8.6229932969075648E-2</v>
      </c>
      <c r="L63" s="10">
        <f t="shared" si="4"/>
        <v>3.0748981392816236E-2</v>
      </c>
      <c r="M63" s="10">
        <f t="shared" si="3"/>
        <v>1.3576672487279146E-2</v>
      </c>
      <c r="N63" s="10">
        <f t="shared" si="3"/>
        <v>0</v>
      </c>
      <c r="O63" s="10">
        <f t="shared" si="3"/>
        <v>0</v>
      </c>
    </row>
    <row r="64" spans="1:15" s="16" customFormat="1" x14ac:dyDescent="0.2">
      <c r="A64" s="11">
        <v>62</v>
      </c>
      <c r="B64" s="12" t="s">
        <v>78</v>
      </c>
      <c r="C64" s="13">
        <v>263464</v>
      </c>
      <c r="D64" s="13">
        <v>33105</v>
      </c>
      <c r="E64" s="13">
        <v>10587</v>
      </c>
      <c r="F64" s="13">
        <v>6186</v>
      </c>
      <c r="G64" s="13">
        <v>0</v>
      </c>
      <c r="H64" s="13">
        <v>0</v>
      </c>
      <c r="I64" s="14">
        <f t="shared" si="1"/>
        <v>313342</v>
      </c>
      <c r="J64" s="15">
        <f t="shared" si="4"/>
        <v>0.84081929648754394</v>
      </c>
      <c r="K64" s="15">
        <f t="shared" si="4"/>
        <v>0.10565133304823483</v>
      </c>
      <c r="L64" s="15">
        <f t="shared" si="4"/>
        <v>3.3787363328248367E-2</v>
      </c>
      <c r="M64" s="15">
        <f t="shared" si="3"/>
        <v>1.9742007135972836E-2</v>
      </c>
      <c r="N64" s="15">
        <f t="shared" si="3"/>
        <v>0</v>
      </c>
      <c r="O64" s="15">
        <f t="shared" si="3"/>
        <v>0</v>
      </c>
    </row>
    <row r="65" spans="1:15" s="16" customFormat="1" x14ac:dyDescent="0.2">
      <c r="A65" s="11">
        <v>63</v>
      </c>
      <c r="B65" s="12" t="s">
        <v>79</v>
      </c>
      <c r="C65" s="13">
        <v>867479</v>
      </c>
      <c r="D65" s="13">
        <v>38620</v>
      </c>
      <c r="E65" s="13">
        <v>16638</v>
      </c>
      <c r="F65" s="13">
        <v>7261</v>
      </c>
      <c r="G65" s="13">
        <v>0</v>
      </c>
      <c r="H65" s="13">
        <v>0</v>
      </c>
      <c r="I65" s="14">
        <f t="shared" si="1"/>
        <v>929998</v>
      </c>
      <c r="J65" s="15">
        <f t="shared" si="4"/>
        <v>0.93277512424757902</v>
      </c>
      <c r="K65" s="15">
        <f t="shared" si="4"/>
        <v>4.1526971025744139E-2</v>
      </c>
      <c r="L65" s="15">
        <f t="shared" si="4"/>
        <v>1.7890361054539901E-2</v>
      </c>
      <c r="M65" s="15">
        <f t="shared" si="3"/>
        <v>7.8075436721369296E-3</v>
      </c>
      <c r="N65" s="15">
        <f t="shared" si="3"/>
        <v>0</v>
      </c>
      <c r="O65" s="15">
        <f t="shared" si="3"/>
        <v>0</v>
      </c>
    </row>
    <row r="66" spans="1:15" s="16" customFormat="1" x14ac:dyDescent="0.2">
      <c r="A66" s="11">
        <v>64</v>
      </c>
      <c r="B66" s="12" t="s">
        <v>80</v>
      </c>
      <c r="C66" s="13">
        <v>664209</v>
      </c>
      <c r="D66" s="13">
        <v>68926</v>
      </c>
      <c r="E66" s="13">
        <v>17153</v>
      </c>
      <c r="F66" s="13">
        <v>30975</v>
      </c>
      <c r="G66" s="13">
        <v>0</v>
      </c>
      <c r="H66" s="13">
        <v>0</v>
      </c>
      <c r="I66" s="14">
        <f t="shared" si="1"/>
        <v>781263</v>
      </c>
      <c r="J66" s="15">
        <f t="shared" si="4"/>
        <v>0.85017337311507135</v>
      </c>
      <c r="K66" s="15">
        <f t="shared" si="4"/>
        <v>8.822381195576906E-2</v>
      </c>
      <c r="L66" s="15">
        <f t="shared" si="4"/>
        <v>2.1955474660901642E-2</v>
      </c>
      <c r="M66" s="15">
        <f t="shared" si="3"/>
        <v>3.9647340268257933E-2</v>
      </c>
      <c r="N66" s="15">
        <f t="shared" si="3"/>
        <v>0</v>
      </c>
      <c r="O66" s="15">
        <f t="shared" si="3"/>
        <v>0</v>
      </c>
    </row>
    <row r="67" spans="1:15" x14ac:dyDescent="0.2">
      <c r="A67" s="17">
        <v>65</v>
      </c>
      <c r="B67" s="18" t="s">
        <v>81</v>
      </c>
      <c r="C67" s="19">
        <v>738746</v>
      </c>
      <c r="D67" s="19">
        <v>187077</v>
      </c>
      <c r="E67" s="19">
        <v>439402</v>
      </c>
      <c r="F67" s="19">
        <v>282673</v>
      </c>
      <c r="G67" s="19">
        <v>0</v>
      </c>
      <c r="H67" s="19">
        <v>0</v>
      </c>
      <c r="I67" s="20">
        <f t="shared" si="1"/>
        <v>1647898</v>
      </c>
      <c r="J67" s="21">
        <f t="shared" si="4"/>
        <v>0.44829595035615066</v>
      </c>
      <c r="K67" s="21">
        <f t="shared" si="4"/>
        <v>0.11352462349004611</v>
      </c>
      <c r="L67" s="21">
        <f t="shared" si="4"/>
        <v>0.26664393063162889</v>
      </c>
      <c r="M67" s="21">
        <f t="shared" si="3"/>
        <v>0.17153549552217431</v>
      </c>
      <c r="N67" s="21">
        <f t="shared" si="3"/>
        <v>0</v>
      </c>
      <c r="O67" s="21">
        <f t="shared" si="3"/>
        <v>0</v>
      </c>
    </row>
    <row r="68" spans="1:15" x14ac:dyDescent="0.2">
      <c r="A68" s="6">
        <v>66</v>
      </c>
      <c r="B68" s="7" t="s">
        <v>82</v>
      </c>
      <c r="C68" s="8">
        <v>1033395</v>
      </c>
      <c r="D68" s="8">
        <v>52227</v>
      </c>
      <c r="E68" s="8">
        <v>8234</v>
      </c>
      <c r="F68" s="8">
        <v>11479</v>
      </c>
      <c r="G68" s="8">
        <v>0</v>
      </c>
      <c r="H68" s="8">
        <v>0</v>
      </c>
      <c r="I68" s="9">
        <f>SUM(C68:H68)</f>
        <v>1105335</v>
      </c>
      <c r="J68" s="10">
        <f t="shared" si="4"/>
        <v>0.93491565905359009</v>
      </c>
      <c r="K68" s="10">
        <f t="shared" si="4"/>
        <v>4.7249928754630952E-2</v>
      </c>
      <c r="L68" s="10">
        <f t="shared" si="4"/>
        <v>7.4493253176638758E-3</v>
      </c>
      <c r="M68" s="10">
        <f t="shared" si="4"/>
        <v>1.0385086874115088E-2</v>
      </c>
      <c r="N68" s="10">
        <f t="shared" si="4"/>
        <v>0</v>
      </c>
      <c r="O68" s="10">
        <f t="shared" si="4"/>
        <v>0</v>
      </c>
    </row>
    <row r="69" spans="1:15" s="16" customFormat="1" x14ac:dyDescent="0.2">
      <c r="A69" s="11">
        <v>67</v>
      </c>
      <c r="B69" s="12" t="s">
        <v>83</v>
      </c>
      <c r="C69" s="13">
        <v>784298</v>
      </c>
      <c r="D69" s="13">
        <v>68924</v>
      </c>
      <c r="E69" s="13">
        <v>33668</v>
      </c>
      <c r="F69" s="13">
        <v>1193</v>
      </c>
      <c r="G69" s="13">
        <v>0</v>
      </c>
      <c r="H69" s="13">
        <v>0</v>
      </c>
      <c r="I69" s="14">
        <f>SUM(C69:H69)</f>
        <v>888083</v>
      </c>
      <c r="J69" s="15">
        <f t="shared" si="4"/>
        <v>0.88313592310628619</v>
      </c>
      <c r="K69" s="15">
        <f t="shared" si="4"/>
        <v>7.7609863042080521E-2</v>
      </c>
      <c r="L69" s="15">
        <f t="shared" si="4"/>
        <v>3.7910870943369035E-2</v>
      </c>
      <c r="M69" s="15">
        <f t="shared" si="4"/>
        <v>1.3433429082642051E-3</v>
      </c>
      <c r="N69" s="15">
        <f t="shared" si="4"/>
        <v>0</v>
      </c>
      <c r="O69" s="15">
        <f t="shared" si="4"/>
        <v>0</v>
      </c>
    </row>
    <row r="70" spans="1:15" s="16" customFormat="1" x14ac:dyDescent="0.2">
      <c r="A70" s="11">
        <v>68</v>
      </c>
      <c r="B70" s="12" t="s">
        <v>84</v>
      </c>
      <c r="C70" s="13">
        <v>321639</v>
      </c>
      <c r="D70" s="13">
        <v>11587</v>
      </c>
      <c r="E70" s="13">
        <v>44259</v>
      </c>
      <c r="F70" s="13">
        <v>5131</v>
      </c>
      <c r="G70" s="13">
        <v>0</v>
      </c>
      <c r="H70" s="13">
        <v>0</v>
      </c>
      <c r="I70" s="14">
        <f>SUM(C70:H70)</f>
        <v>382616</v>
      </c>
      <c r="J70" s="15">
        <f t="shared" si="4"/>
        <v>0.8406313379471847</v>
      </c>
      <c r="K70" s="15">
        <f t="shared" si="4"/>
        <v>3.0283626403495932E-2</v>
      </c>
      <c r="L70" s="15">
        <f t="shared" si="4"/>
        <v>0.1156747234825517</v>
      </c>
      <c r="M70" s="15">
        <f t="shared" si="4"/>
        <v>1.3410312166767725E-2</v>
      </c>
      <c r="N70" s="15">
        <f t="shared" si="4"/>
        <v>0</v>
      </c>
      <c r="O70" s="15">
        <f t="shared" si="4"/>
        <v>0</v>
      </c>
    </row>
    <row r="71" spans="1:15" s="16" customFormat="1" x14ac:dyDescent="0.2">
      <c r="A71" s="11">
        <v>69</v>
      </c>
      <c r="B71" s="12" t="s">
        <v>85</v>
      </c>
      <c r="C71" s="13">
        <v>625406</v>
      </c>
      <c r="D71" s="13">
        <v>133522</v>
      </c>
      <c r="E71" s="13">
        <v>182367</v>
      </c>
      <c r="F71" s="13">
        <v>6515</v>
      </c>
      <c r="G71" s="13">
        <v>0</v>
      </c>
      <c r="H71" s="13">
        <v>0</v>
      </c>
      <c r="I71" s="14">
        <f>SUM(C71:H71)</f>
        <v>947810</v>
      </c>
      <c r="J71" s="15">
        <f t="shared" si="4"/>
        <v>0.65984321752249919</v>
      </c>
      <c r="K71" s="15">
        <f t="shared" si="4"/>
        <v>0.14087422584695244</v>
      </c>
      <c r="L71" s="15">
        <f t="shared" si="4"/>
        <v>0.19240881611293403</v>
      </c>
      <c r="M71" s="15">
        <f t="shared" si="4"/>
        <v>6.8737405176142897E-3</v>
      </c>
      <c r="N71" s="15">
        <f t="shared" si="4"/>
        <v>0</v>
      </c>
      <c r="O71" s="15">
        <f t="shared" si="4"/>
        <v>0</v>
      </c>
    </row>
    <row r="72" spans="1:15" x14ac:dyDescent="0.2">
      <c r="A72" s="17">
        <v>396</v>
      </c>
      <c r="B72" s="18" t="s">
        <v>86</v>
      </c>
      <c r="C72" s="13">
        <f>10918089-'[1]RSD Adjs.'!B100</f>
        <v>2836075.0700000003</v>
      </c>
      <c r="D72" s="13">
        <f>4352353-'[1]Hurricane Data'!G13</f>
        <v>93534</v>
      </c>
      <c r="E72" s="13">
        <v>149853</v>
      </c>
      <c r="F72" s="13">
        <f>18514029-'[1]RSD Adjs.'!C100</f>
        <v>18512174.440000001</v>
      </c>
      <c r="G72" s="13">
        <v>0</v>
      </c>
      <c r="H72" s="13">
        <f>7931-'[1]Hurricane Data'!K13</f>
        <v>0</v>
      </c>
      <c r="I72" s="20">
        <f>SUM(C72:H72)</f>
        <v>21591636.510000002</v>
      </c>
      <c r="J72" s="21">
        <f t="shared" si="4"/>
        <v>0.13135063054097329</v>
      </c>
      <c r="K72" s="21">
        <f t="shared" si="4"/>
        <v>4.3319551047777431E-3</v>
      </c>
      <c r="L72" s="21">
        <f t="shared" si="4"/>
        <v>6.9403261735439424E-3</v>
      </c>
      <c r="M72" s="21">
        <f t="shared" si="4"/>
        <v>0.85737708818070502</v>
      </c>
      <c r="N72" s="21">
        <f t="shared" si="4"/>
        <v>0</v>
      </c>
      <c r="O72" s="21">
        <f t="shared" si="4"/>
        <v>0</v>
      </c>
    </row>
    <row r="73" spans="1:15" x14ac:dyDescent="0.2">
      <c r="A73" s="22"/>
      <c r="B73" s="23" t="s">
        <v>87</v>
      </c>
      <c r="C73" s="24">
        <f t="shared" ref="C73:I73" si="5">SUM(C3:C72)</f>
        <v>137626134.06999999</v>
      </c>
      <c r="D73" s="24">
        <f t="shared" si="5"/>
        <v>9868051</v>
      </c>
      <c r="E73" s="24">
        <f t="shared" si="5"/>
        <v>9400432</v>
      </c>
      <c r="F73" s="24">
        <f t="shared" si="5"/>
        <v>24670576.440000001</v>
      </c>
      <c r="G73" s="24">
        <f t="shared" si="5"/>
        <v>3068</v>
      </c>
      <c r="H73" s="24">
        <f t="shared" si="5"/>
        <v>1436736</v>
      </c>
      <c r="I73" s="25">
        <f t="shared" si="5"/>
        <v>183004997.50999999</v>
      </c>
      <c r="J73" s="26">
        <f t="shared" si="4"/>
        <v>0.75203484026429201</v>
      </c>
      <c r="K73" s="26">
        <f t="shared" si="4"/>
        <v>5.3922303403002844E-2</v>
      </c>
      <c r="L73" s="26">
        <f t="shared" si="4"/>
        <v>5.1367078101166773E-2</v>
      </c>
      <c r="M73" s="26">
        <f t="shared" si="4"/>
        <v>0.13480821166455806</v>
      </c>
      <c r="N73" s="26">
        <f t="shared" si="4"/>
        <v>1.6764569502165394E-5</v>
      </c>
      <c r="O73" s="26">
        <f t="shared" si="4"/>
        <v>7.8508019974781948E-3</v>
      </c>
    </row>
    <row r="74" spans="1:15" x14ac:dyDescent="0.2">
      <c r="A74" s="27"/>
      <c r="B74" s="28"/>
      <c r="C74" s="29"/>
      <c r="D74" s="29"/>
      <c r="E74" s="29"/>
      <c r="F74" s="29"/>
      <c r="G74" s="29"/>
      <c r="H74" s="29"/>
      <c r="I74" s="30"/>
      <c r="J74" s="31"/>
      <c r="K74" s="31"/>
      <c r="L74" s="31"/>
      <c r="M74" s="31"/>
      <c r="N74" s="31"/>
      <c r="O74" s="32"/>
    </row>
    <row r="75" spans="1:15" s="16" customFormat="1" x14ac:dyDescent="0.2">
      <c r="A75" s="11">
        <v>318</v>
      </c>
      <c r="B75" s="33" t="s">
        <v>88</v>
      </c>
      <c r="C75" s="13">
        <v>89379</v>
      </c>
      <c r="D75" s="13">
        <v>0</v>
      </c>
      <c r="E75" s="13">
        <v>0</v>
      </c>
      <c r="F75" s="13">
        <v>14358</v>
      </c>
      <c r="G75" s="13">
        <v>0</v>
      </c>
      <c r="H75" s="13">
        <v>0</v>
      </c>
      <c r="I75" s="14">
        <f>SUM(C75:H75)</f>
        <v>103737</v>
      </c>
      <c r="J75" s="15">
        <f t="shared" ref="J75:O77" si="6">C75/$I75</f>
        <v>0.86159229590213715</v>
      </c>
      <c r="K75" s="15">
        <f t="shared" si="6"/>
        <v>0</v>
      </c>
      <c r="L75" s="15">
        <f t="shared" si="6"/>
        <v>0</v>
      </c>
      <c r="M75" s="15">
        <f t="shared" si="6"/>
        <v>0.13840770409786288</v>
      </c>
      <c r="N75" s="15">
        <f t="shared" si="6"/>
        <v>0</v>
      </c>
      <c r="O75" s="15">
        <f t="shared" si="6"/>
        <v>0</v>
      </c>
    </row>
    <row r="76" spans="1:15" x14ac:dyDescent="0.2">
      <c r="A76" s="34">
        <v>319</v>
      </c>
      <c r="B76" s="35" t="s">
        <v>89</v>
      </c>
      <c r="C76" s="36">
        <v>26505</v>
      </c>
      <c r="D76" s="36">
        <v>0</v>
      </c>
      <c r="E76" s="36">
        <v>0</v>
      </c>
      <c r="F76" s="36">
        <v>16459</v>
      </c>
      <c r="G76" s="36">
        <v>0</v>
      </c>
      <c r="H76" s="36">
        <v>0</v>
      </c>
      <c r="I76" s="37">
        <f>SUM(C76:H76)</f>
        <v>42964</v>
      </c>
      <c r="J76" s="38">
        <f t="shared" si="6"/>
        <v>0.61691183316264775</v>
      </c>
      <c r="K76" s="38">
        <f t="shared" si="6"/>
        <v>0</v>
      </c>
      <c r="L76" s="38">
        <f t="shared" si="6"/>
        <v>0</v>
      </c>
      <c r="M76" s="38">
        <f t="shared" si="6"/>
        <v>0.3830881668373522</v>
      </c>
      <c r="N76" s="38">
        <f t="shared" si="6"/>
        <v>0</v>
      </c>
      <c r="O76" s="38">
        <f t="shared" si="6"/>
        <v>0</v>
      </c>
    </row>
    <row r="77" spans="1:15" x14ac:dyDescent="0.2">
      <c r="A77" s="39"/>
      <c r="B77" s="40" t="s">
        <v>90</v>
      </c>
      <c r="C77" s="41">
        <f t="shared" ref="C77:I77" si="7">SUM(C75:C76)</f>
        <v>115884</v>
      </c>
      <c r="D77" s="41">
        <f t="shared" si="7"/>
        <v>0</v>
      </c>
      <c r="E77" s="41">
        <f t="shared" si="7"/>
        <v>0</v>
      </c>
      <c r="F77" s="41">
        <f t="shared" si="7"/>
        <v>30817</v>
      </c>
      <c r="G77" s="41">
        <f t="shared" si="7"/>
        <v>0</v>
      </c>
      <c r="H77" s="41">
        <f t="shared" si="7"/>
        <v>0</v>
      </c>
      <c r="I77" s="42">
        <f t="shared" si="7"/>
        <v>146701</v>
      </c>
      <c r="J77" s="43">
        <f t="shared" si="6"/>
        <v>0.78993326562191124</v>
      </c>
      <c r="K77" s="43">
        <f t="shared" si="6"/>
        <v>0</v>
      </c>
      <c r="L77" s="43">
        <f t="shared" si="6"/>
        <v>0</v>
      </c>
      <c r="M77" s="43">
        <f t="shared" si="6"/>
        <v>0.21006673437808876</v>
      </c>
      <c r="N77" s="43">
        <f t="shared" si="6"/>
        <v>0</v>
      </c>
      <c r="O77" s="43">
        <f t="shared" si="6"/>
        <v>0</v>
      </c>
    </row>
    <row r="78" spans="1:15" x14ac:dyDescent="0.2">
      <c r="A78" s="44"/>
      <c r="B78" s="45"/>
      <c r="C78" s="29"/>
      <c r="D78" s="29"/>
      <c r="E78" s="29"/>
      <c r="F78" s="29"/>
      <c r="G78" s="29"/>
      <c r="H78" s="29"/>
      <c r="I78" s="30"/>
      <c r="J78" s="31"/>
      <c r="K78" s="31"/>
      <c r="L78" s="31"/>
      <c r="M78" s="31"/>
      <c r="N78" s="31"/>
      <c r="O78" s="32"/>
    </row>
    <row r="79" spans="1:15" x14ac:dyDescent="0.2">
      <c r="A79" s="6">
        <v>321001</v>
      </c>
      <c r="B79" s="6" t="s">
        <v>91</v>
      </c>
      <c r="C79" s="8">
        <v>57122</v>
      </c>
      <c r="D79" s="8">
        <v>4810</v>
      </c>
      <c r="E79" s="8">
        <v>21104</v>
      </c>
      <c r="F79" s="8">
        <v>0</v>
      </c>
      <c r="G79" s="8">
        <v>0</v>
      </c>
      <c r="H79" s="8">
        <v>0</v>
      </c>
      <c r="I79" s="9">
        <f t="shared" ref="I79:I86" si="8">SUM(C79:H79)</f>
        <v>83036</v>
      </c>
      <c r="J79" s="10">
        <f t="shared" ref="J79:O91" si="9">C79/$I79</f>
        <v>0.68791849318367937</v>
      </c>
      <c r="K79" s="10">
        <f t="shared" si="9"/>
        <v>5.7926682402813234E-2</v>
      </c>
      <c r="L79" s="10">
        <f t="shared" si="9"/>
        <v>0.2541548244135074</v>
      </c>
      <c r="M79" s="10">
        <f t="shared" si="9"/>
        <v>0</v>
      </c>
      <c r="N79" s="10">
        <f t="shared" si="9"/>
        <v>0</v>
      </c>
      <c r="O79" s="10">
        <f t="shared" si="9"/>
        <v>0</v>
      </c>
    </row>
    <row r="80" spans="1:15" s="16" customFormat="1" x14ac:dyDescent="0.2">
      <c r="A80" s="11">
        <v>329001</v>
      </c>
      <c r="B80" s="33" t="s">
        <v>92</v>
      </c>
      <c r="C80" s="13">
        <v>63368</v>
      </c>
      <c r="D80" s="13">
        <v>0</v>
      </c>
      <c r="E80" s="13">
        <v>17730</v>
      </c>
      <c r="F80" s="13">
        <v>280</v>
      </c>
      <c r="G80" s="13">
        <v>0</v>
      </c>
      <c r="H80" s="13">
        <v>0</v>
      </c>
      <c r="I80" s="14">
        <f t="shared" si="8"/>
        <v>81378</v>
      </c>
      <c r="J80" s="15">
        <f t="shared" si="9"/>
        <v>0.77868711445353778</v>
      </c>
      <c r="K80" s="15">
        <f t="shared" si="9"/>
        <v>0</v>
      </c>
      <c r="L80" s="15">
        <f t="shared" si="9"/>
        <v>0.21787215217872152</v>
      </c>
      <c r="M80" s="15">
        <f t="shared" si="9"/>
        <v>3.440733367740667E-3</v>
      </c>
      <c r="N80" s="15">
        <f t="shared" si="9"/>
        <v>0</v>
      </c>
      <c r="O80" s="15">
        <f t="shared" si="9"/>
        <v>0</v>
      </c>
    </row>
    <row r="81" spans="1:15" s="16" customFormat="1" x14ac:dyDescent="0.2">
      <c r="A81" s="11">
        <v>331001</v>
      </c>
      <c r="B81" s="33" t="s">
        <v>93</v>
      </c>
      <c r="C81" s="13">
        <v>107039</v>
      </c>
      <c r="D81" s="13">
        <v>2395</v>
      </c>
      <c r="E81" s="13">
        <v>6451</v>
      </c>
      <c r="F81" s="13">
        <v>2076</v>
      </c>
      <c r="G81" s="13">
        <v>0</v>
      </c>
      <c r="H81" s="13">
        <v>0</v>
      </c>
      <c r="I81" s="14">
        <f t="shared" si="8"/>
        <v>117961</v>
      </c>
      <c r="J81" s="15">
        <f t="shared" si="9"/>
        <v>0.90741007621162928</v>
      </c>
      <c r="K81" s="15">
        <f t="shared" si="9"/>
        <v>2.0303320589008231E-2</v>
      </c>
      <c r="L81" s="15">
        <f t="shared" si="9"/>
        <v>5.4687566229516538E-2</v>
      </c>
      <c r="M81" s="15">
        <f t="shared" si="9"/>
        <v>1.7599036969845966E-2</v>
      </c>
      <c r="N81" s="15">
        <f t="shared" si="9"/>
        <v>0</v>
      </c>
      <c r="O81" s="15">
        <f t="shared" si="9"/>
        <v>0</v>
      </c>
    </row>
    <row r="82" spans="1:15" s="16" customFormat="1" x14ac:dyDescent="0.2">
      <c r="A82" s="11">
        <v>333001</v>
      </c>
      <c r="B82" s="33" t="s">
        <v>94</v>
      </c>
      <c r="C82" s="13">
        <v>187833</v>
      </c>
      <c r="D82" s="13">
        <v>0</v>
      </c>
      <c r="E82" s="13">
        <v>0</v>
      </c>
      <c r="F82" s="13">
        <v>197229</v>
      </c>
      <c r="G82" s="13">
        <v>0</v>
      </c>
      <c r="H82" s="13">
        <v>0</v>
      </c>
      <c r="I82" s="14">
        <f t="shared" si="8"/>
        <v>385062</v>
      </c>
      <c r="J82" s="15">
        <f t="shared" si="9"/>
        <v>0.48779936737460461</v>
      </c>
      <c r="K82" s="15">
        <f t="shared" si="9"/>
        <v>0</v>
      </c>
      <c r="L82" s="15">
        <f t="shared" si="9"/>
        <v>0</v>
      </c>
      <c r="M82" s="15">
        <f t="shared" si="9"/>
        <v>0.51220063262539539</v>
      </c>
      <c r="N82" s="15">
        <f t="shared" si="9"/>
        <v>0</v>
      </c>
      <c r="O82" s="15">
        <f t="shared" si="9"/>
        <v>0</v>
      </c>
    </row>
    <row r="83" spans="1:15" x14ac:dyDescent="0.2">
      <c r="A83" s="17">
        <v>336001</v>
      </c>
      <c r="B83" s="46" t="s">
        <v>95</v>
      </c>
      <c r="C83" s="19">
        <v>138488</v>
      </c>
      <c r="D83" s="19">
        <v>0</v>
      </c>
      <c r="E83" s="19">
        <v>0</v>
      </c>
      <c r="F83" s="19">
        <v>17252</v>
      </c>
      <c r="G83" s="19">
        <v>0</v>
      </c>
      <c r="H83" s="19">
        <v>0</v>
      </c>
      <c r="I83" s="20">
        <f t="shared" si="8"/>
        <v>155740</v>
      </c>
      <c r="J83" s="21">
        <f t="shared" si="9"/>
        <v>0.8892256324643637</v>
      </c>
      <c r="K83" s="21">
        <f t="shared" si="9"/>
        <v>0</v>
      </c>
      <c r="L83" s="21">
        <f t="shared" si="9"/>
        <v>0</v>
      </c>
      <c r="M83" s="21">
        <f t="shared" si="9"/>
        <v>0.11077436753563631</v>
      </c>
      <c r="N83" s="21">
        <f t="shared" si="9"/>
        <v>0</v>
      </c>
      <c r="O83" s="21">
        <f t="shared" si="9"/>
        <v>0</v>
      </c>
    </row>
    <row r="84" spans="1:15" x14ac:dyDescent="0.2">
      <c r="A84" s="6">
        <v>337001</v>
      </c>
      <c r="B84" s="6" t="s">
        <v>96</v>
      </c>
      <c r="C84" s="8">
        <v>314176</v>
      </c>
      <c r="D84" s="8">
        <v>0</v>
      </c>
      <c r="E84" s="8">
        <v>18463</v>
      </c>
      <c r="F84" s="8">
        <v>0</v>
      </c>
      <c r="G84" s="8">
        <v>0</v>
      </c>
      <c r="H84" s="8">
        <v>0</v>
      </c>
      <c r="I84" s="9">
        <f t="shared" si="8"/>
        <v>332639</v>
      </c>
      <c r="J84" s="10">
        <f t="shared" si="9"/>
        <v>0.94449538388463172</v>
      </c>
      <c r="K84" s="10">
        <f t="shared" si="9"/>
        <v>0</v>
      </c>
      <c r="L84" s="10">
        <f t="shared" si="9"/>
        <v>5.5504616115368312E-2</v>
      </c>
      <c r="M84" s="10">
        <f t="shared" si="9"/>
        <v>0</v>
      </c>
      <c r="N84" s="10">
        <f t="shared" si="9"/>
        <v>0</v>
      </c>
      <c r="O84" s="10">
        <f t="shared" si="9"/>
        <v>0</v>
      </c>
    </row>
    <row r="85" spans="1:15" s="16" customFormat="1" x14ac:dyDescent="0.2">
      <c r="A85" s="11">
        <v>339001</v>
      </c>
      <c r="B85" s="33" t="s">
        <v>97</v>
      </c>
      <c r="C85" s="13">
        <v>109934</v>
      </c>
      <c r="D85" s="13">
        <v>705</v>
      </c>
      <c r="E85" s="13">
        <v>13066</v>
      </c>
      <c r="F85" s="13">
        <v>2032</v>
      </c>
      <c r="G85" s="13">
        <v>0</v>
      </c>
      <c r="H85" s="13">
        <v>0</v>
      </c>
      <c r="I85" s="14">
        <f>SUM(C85:H85)</f>
        <v>125737</v>
      </c>
      <c r="J85" s="15">
        <f t="shared" si="9"/>
        <v>0.87431702680992862</v>
      </c>
      <c r="K85" s="15">
        <f t="shared" si="9"/>
        <v>5.6069414730747511E-3</v>
      </c>
      <c r="L85" s="15">
        <f t="shared" si="9"/>
        <v>0.10391531530098538</v>
      </c>
      <c r="M85" s="15">
        <f t="shared" si="9"/>
        <v>1.6160716416011196E-2</v>
      </c>
      <c r="N85" s="15">
        <f t="shared" si="9"/>
        <v>0</v>
      </c>
      <c r="O85" s="15">
        <f t="shared" si="9"/>
        <v>0</v>
      </c>
    </row>
    <row r="86" spans="1:15" x14ac:dyDescent="0.2">
      <c r="A86" s="11">
        <v>340001</v>
      </c>
      <c r="B86" s="33" t="s">
        <v>98</v>
      </c>
      <c r="C86" s="13">
        <v>15075</v>
      </c>
      <c r="D86" s="13">
        <v>0</v>
      </c>
      <c r="E86" s="13">
        <v>2389</v>
      </c>
      <c r="F86" s="13">
        <v>0</v>
      </c>
      <c r="G86" s="13">
        <v>0</v>
      </c>
      <c r="H86" s="13">
        <v>0</v>
      </c>
      <c r="I86" s="14">
        <f t="shared" si="8"/>
        <v>17464</v>
      </c>
      <c r="J86" s="15">
        <f t="shared" si="9"/>
        <v>0.86320430600091613</v>
      </c>
      <c r="K86" s="15">
        <f t="shared" si="9"/>
        <v>0</v>
      </c>
      <c r="L86" s="15">
        <f t="shared" si="9"/>
        <v>0.13679569399908384</v>
      </c>
      <c r="M86" s="15">
        <f t="shared" si="9"/>
        <v>0</v>
      </c>
      <c r="N86" s="15">
        <f t="shared" si="9"/>
        <v>0</v>
      </c>
      <c r="O86" s="15">
        <f t="shared" si="9"/>
        <v>0</v>
      </c>
    </row>
    <row r="87" spans="1:15" x14ac:dyDescent="0.2">
      <c r="A87" s="11">
        <v>341001</v>
      </c>
      <c r="B87" s="33" t="s">
        <v>99</v>
      </c>
      <c r="C87" s="13">
        <v>154457</v>
      </c>
      <c r="D87" s="13">
        <v>6028</v>
      </c>
      <c r="E87" s="13">
        <v>185</v>
      </c>
      <c r="F87" s="13">
        <v>147977</v>
      </c>
      <c r="G87" s="13">
        <v>0</v>
      </c>
      <c r="H87" s="13">
        <v>0</v>
      </c>
      <c r="I87" s="14">
        <f>SUM(C87:H87)</f>
        <v>308647</v>
      </c>
      <c r="J87" s="15">
        <f t="shared" si="9"/>
        <v>0.50043253295836343</v>
      </c>
      <c r="K87" s="15">
        <f t="shared" si="9"/>
        <v>1.9530402045054705E-2</v>
      </c>
      <c r="L87" s="15">
        <f t="shared" si="9"/>
        <v>5.9939024192686146E-4</v>
      </c>
      <c r="M87" s="15">
        <f t="shared" si="9"/>
        <v>0.47943767475465499</v>
      </c>
      <c r="N87" s="15">
        <f t="shared" si="9"/>
        <v>0</v>
      </c>
      <c r="O87" s="15">
        <f t="shared" si="9"/>
        <v>0</v>
      </c>
    </row>
    <row r="88" spans="1:15" x14ac:dyDescent="0.2">
      <c r="A88" s="17">
        <v>342001</v>
      </c>
      <c r="B88" s="46" t="s">
        <v>100</v>
      </c>
      <c r="C88" s="19">
        <v>123768</v>
      </c>
      <c r="D88" s="19">
        <v>1015</v>
      </c>
      <c r="E88" s="19">
        <v>0</v>
      </c>
      <c r="F88" s="19">
        <v>43325</v>
      </c>
      <c r="G88" s="19">
        <v>0</v>
      </c>
      <c r="H88" s="19">
        <v>0</v>
      </c>
      <c r="I88" s="20">
        <f>SUM(C88:H88)</f>
        <v>168108</v>
      </c>
      <c r="J88" s="21">
        <f t="shared" si="9"/>
        <v>0.73624098793632664</v>
      </c>
      <c r="K88" s="21">
        <f t="shared" si="9"/>
        <v>6.0377852333024012E-3</v>
      </c>
      <c r="L88" s="21">
        <f t="shared" si="9"/>
        <v>0</v>
      </c>
      <c r="M88" s="21">
        <f t="shared" si="9"/>
        <v>0.25772122683037096</v>
      </c>
      <c r="N88" s="21">
        <f t="shared" si="9"/>
        <v>0</v>
      </c>
      <c r="O88" s="21">
        <f t="shared" si="9"/>
        <v>0</v>
      </c>
    </row>
    <row r="89" spans="1:15" x14ac:dyDescent="0.2">
      <c r="A89" s="6">
        <v>343001</v>
      </c>
      <c r="B89" s="6" t="s">
        <v>101</v>
      </c>
      <c r="C89" s="8">
        <v>63177</v>
      </c>
      <c r="D89" s="8">
        <v>23939</v>
      </c>
      <c r="E89" s="8">
        <v>2708</v>
      </c>
      <c r="F89" s="8">
        <v>0</v>
      </c>
      <c r="G89" s="8">
        <v>0</v>
      </c>
      <c r="H89" s="8">
        <v>0</v>
      </c>
      <c r="I89" s="9">
        <f>SUM(C89:H89)</f>
        <v>89824</v>
      </c>
      <c r="J89" s="10">
        <f t="shared" si="9"/>
        <v>0.70334209120057001</v>
      </c>
      <c r="K89" s="10">
        <f t="shared" si="9"/>
        <v>0.26651006412540079</v>
      </c>
      <c r="L89" s="10">
        <f t="shared" si="9"/>
        <v>3.0147844674029214E-2</v>
      </c>
      <c r="M89" s="10">
        <f t="shared" si="9"/>
        <v>0</v>
      </c>
      <c r="N89" s="10">
        <f t="shared" si="9"/>
        <v>0</v>
      </c>
      <c r="O89" s="10">
        <f t="shared" si="9"/>
        <v>0</v>
      </c>
    </row>
    <row r="90" spans="1:15" s="16" customFormat="1" x14ac:dyDescent="0.2">
      <c r="A90" s="47">
        <v>344001</v>
      </c>
      <c r="B90" s="47" t="s">
        <v>102</v>
      </c>
      <c r="C90" s="36">
        <v>61473</v>
      </c>
      <c r="D90" s="36">
        <v>18055</v>
      </c>
      <c r="E90" s="36">
        <v>421</v>
      </c>
      <c r="F90" s="36">
        <v>46867</v>
      </c>
      <c r="G90" s="36">
        <v>0</v>
      </c>
      <c r="H90" s="36">
        <v>0</v>
      </c>
      <c r="I90" s="37">
        <f>SUM(C90:H90)</f>
        <v>126816</v>
      </c>
      <c r="J90" s="38">
        <f t="shared" si="9"/>
        <v>0.48474167297501891</v>
      </c>
      <c r="K90" s="38">
        <f t="shared" si="9"/>
        <v>0.14237162503154177</v>
      </c>
      <c r="L90" s="38">
        <f t="shared" si="9"/>
        <v>3.3197703759777946E-3</v>
      </c>
      <c r="M90" s="38">
        <f t="shared" si="9"/>
        <v>0.36956693161746151</v>
      </c>
      <c r="N90" s="38">
        <f t="shared" si="9"/>
        <v>0</v>
      </c>
      <c r="O90" s="38">
        <f t="shared" si="9"/>
        <v>0</v>
      </c>
    </row>
    <row r="91" spans="1:15" x14ac:dyDescent="0.2">
      <c r="A91" s="39"/>
      <c r="B91" s="40" t="s">
        <v>103</v>
      </c>
      <c r="C91" s="41">
        <f t="shared" ref="C91:I91" si="10">SUM(C79:C90)</f>
        <v>1395910</v>
      </c>
      <c r="D91" s="41">
        <f t="shared" si="10"/>
        <v>56947</v>
      </c>
      <c r="E91" s="41">
        <f t="shared" si="10"/>
        <v>82517</v>
      </c>
      <c r="F91" s="41">
        <f t="shared" si="10"/>
        <v>457038</v>
      </c>
      <c r="G91" s="41">
        <f t="shared" si="10"/>
        <v>0</v>
      </c>
      <c r="H91" s="41">
        <f t="shared" si="10"/>
        <v>0</v>
      </c>
      <c r="I91" s="42">
        <f t="shared" si="10"/>
        <v>1992412</v>
      </c>
      <c r="J91" s="43">
        <f t="shared" si="9"/>
        <v>0.70061312620080585</v>
      </c>
      <c r="K91" s="43">
        <f t="shared" si="9"/>
        <v>2.8581939879904358E-2</v>
      </c>
      <c r="L91" s="43">
        <f t="shared" si="9"/>
        <v>4.1415630903648443E-2</v>
      </c>
      <c r="M91" s="43">
        <f t="shared" si="9"/>
        <v>0.22938930301564134</v>
      </c>
      <c r="N91" s="43">
        <f t="shared" si="9"/>
        <v>0</v>
      </c>
      <c r="O91" s="43">
        <f t="shared" si="9"/>
        <v>0</v>
      </c>
    </row>
    <row r="92" spans="1:15" x14ac:dyDescent="0.2">
      <c r="A92" s="27"/>
      <c r="B92" s="45"/>
      <c r="C92" s="29"/>
      <c r="D92" s="29"/>
      <c r="E92" s="29"/>
      <c r="F92" s="29"/>
      <c r="G92" s="29"/>
      <c r="H92" s="29"/>
      <c r="I92" s="30"/>
      <c r="J92" s="31"/>
      <c r="K92" s="31"/>
      <c r="L92" s="31"/>
      <c r="M92" s="31"/>
      <c r="N92" s="31"/>
      <c r="O92" s="32"/>
    </row>
    <row r="93" spans="1:15" x14ac:dyDescent="0.2">
      <c r="A93" s="6">
        <v>300001</v>
      </c>
      <c r="B93" s="6" t="s">
        <v>104</v>
      </c>
      <c r="C93" s="8">
        <v>329867</v>
      </c>
      <c r="D93" s="8">
        <v>0</v>
      </c>
      <c r="E93" s="8">
        <v>7913</v>
      </c>
      <c r="F93" s="8">
        <v>236304</v>
      </c>
      <c r="G93" s="8">
        <v>0</v>
      </c>
      <c r="H93" s="8">
        <v>0</v>
      </c>
      <c r="I93" s="9">
        <f>SUM(C93:H93)</f>
        <v>574084</v>
      </c>
      <c r="J93" s="10">
        <f t="shared" ref="J93:O108" si="11">C93/$I93</f>
        <v>0.57459709728889852</v>
      </c>
      <c r="K93" s="10">
        <f t="shared" si="11"/>
        <v>0</v>
      </c>
      <c r="L93" s="10">
        <f t="shared" si="11"/>
        <v>1.378369715930073E-2</v>
      </c>
      <c r="M93" s="10">
        <f t="shared" si="11"/>
        <v>0.41161920555180076</v>
      </c>
      <c r="N93" s="10">
        <f t="shared" si="11"/>
        <v>0</v>
      </c>
      <c r="O93" s="10">
        <f t="shared" si="11"/>
        <v>0</v>
      </c>
    </row>
    <row r="94" spans="1:15" s="16" customFormat="1" x14ac:dyDescent="0.2">
      <c r="A94" s="11">
        <v>300002</v>
      </c>
      <c r="B94" s="33" t="s">
        <v>105</v>
      </c>
      <c r="C94" s="13">
        <v>295231</v>
      </c>
      <c r="D94" s="13">
        <v>0</v>
      </c>
      <c r="E94" s="13">
        <v>7913</v>
      </c>
      <c r="F94" s="13">
        <v>273070</v>
      </c>
      <c r="G94" s="13">
        <v>0</v>
      </c>
      <c r="H94" s="13">
        <v>0</v>
      </c>
      <c r="I94" s="14">
        <f>SUM(C94:H94)</f>
        <v>576214</v>
      </c>
      <c r="J94" s="15">
        <f t="shared" si="11"/>
        <v>0.51236346218592399</v>
      </c>
      <c r="K94" s="15">
        <f t="shared" si="11"/>
        <v>0</v>
      </c>
      <c r="L94" s="15">
        <f t="shared" si="11"/>
        <v>1.3732745125942792E-2</v>
      </c>
      <c r="M94" s="15">
        <f t="shared" si="11"/>
        <v>0.47390379268813321</v>
      </c>
      <c r="N94" s="15">
        <f t="shared" si="11"/>
        <v>0</v>
      </c>
      <c r="O94" s="15">
        <f t="shared" si="11"/>
        <v>0</v>
      </c>
    </row>
    <row r="95" spans="1:15" s="16" customFormat="1" x14ac:dyDescent="0.2">
      <c r="A95" s="11">
        <v>300003</v>
      </c>
      <c r="B95" s="33" t="s">
        <v>106</v>
      </c>
      <c r="C95" s="13">
        <v>274373</v>
      </c>
      <c r="D95" s="13">
        <v>3264</v>
      </c>
      <c r="E95" s="13">
        <v>5605</v>
      </c>
      <c r="F95" s="13">
        <v>163982</v>
      </c>
      <c r="G95" s="13">
        <v>0</v>
      </c>
      <c r="H95" s="13">
        <v>0</v>
      </c>
      <c r="I95" s="14">
        <f t="shared" ref="I95:I146" si="12">SUM(C95:H95)</f>
        <v>447224</v>
      </c>
      <c r="J95" s="15">
        <f t="shared" si="11"/>
        <v>0.61350240595316885</v>
      </c>
      <c r="K95" s="15">
        <f t="shared" si="11"/>
        <v>7.2983560810689942E-3</v>
      </c>
      <c r="L95" s="15">
        <f t="shared" si="11"/>
        <v>1.2532869434556285E-2</v>
      </c>
      <c r="M95" s="15">
        <f t="shared" si="11"/>
        <v>0.36666636853120582</v>
      </c>
      <c r="N95" s="15">
        <f t="shared" si="11"/>
        <v>0</v>
      </c>
      <c r="O95" s="15">
        <f t="shared" si="11"/>
        <v>0</v>
      </c>
    </row>
    <row r="96" spans="1:15" s="16" customFormat="1" x14ac:dyDescent="0.2">
      <c r="A96" s="48">
        <v>300004</v>
      </c>
      <c r="B96" s="49" t="s">
        <v>107</v>
      </c>
      <c r="C96" s="13">
        <v>372370</v>
      </c>
      <c r="D96" s="13">
        <v>7522</v>
      </c>
      <c r="E96" s="13">
        <v>0</v>
      </c>
      <c r="F96" s="13">
        <v>167340</v>
      </c>
      <c r="G96" s="13">
        <v>0</v>
      </c>
      <c r="H96" s="13">
        <v>0</v>
      </c>
      <c r="I96" s="14">
        <f t="shared" si="12"/>
        <v>547232</v>
      </c>
      <c r="J96" s="15">
        <f t="shared" si="11"/>
        <v>0.68046093795684459</v>
      </c>
      <c r="K96" s="15">
        <f t="shared" si="11"/>
        <v>1.3745541196421261E-2</v>
      </c>
      <c r="L96" s="15">
        <f t="shared" si="11"/>
        <v>0</v>
      </c>
      <c r="M96" s="15">
        <f t="shared" si="11"/>
        <v>0.30579352084673411</v>
      </c>
      <c r="N96" s="15">
        <f t="shared" si="11"/>
        <v>0</v>
      </c>
      <c r="O96" s="15">
        <f t="shared" si="11"/>
        <v>0</v>
      </c>
    </row>
    <row r="97" spans="1:15" s="52" customFormat="1" x14ac:dyDescent="0.2">
      <c r="A97" s="50">
        <v>366001</v>
      </c>
      <c r="B97" s="51" t="s">
        <v>108</v>
      </c>
      <c r="C97" s="19">
        <v>69365</v>
      </c>
      <c r="D97" s="19">
        <v>4077</v>
      </c>
      <c r="E97" s="19">
        <v>0</v>
      </c>
      <c r="F97" s="19">
        <v>34746</v>
      </c>
      <c r="G97" s="19">
        <v>0</v>
      </c>
      <c r="H97" s="19">
        <v>0</v>
      </c>
      <c r="I97" s="20">
        <f t="shared" si="12"/>
        <v>108188</v>
      </c>
      <c r="J97" s="21">
        <f t="shared" si="11"/>
        <v>0.64115243834806079</v>
      </c>
      <c r="K97" s="21">
        <f t="shared" si="11"/>
        <v>3.7684401227492885E-2</v>
      </c>
      <c r="L97" s="21">
        <f t="shared" si="11"/>
        <v>0</v>
      </c>
      <c r="M97" s="21">
        <f t="shared" si="11"/>
        <v>0.32116316042444631</v>
      </c>
      <c r="N97" s="21">
        <f t="shared" si="11"/>
        <v>0</v>
      </c>
      <c r="O97" s="21">
        <f t="shared" si="11"/>
        <v>0</v>
      </c>
    </row>
    <row r="98" spans="1:15" s="16" customFormat="1" x14ac:dyDescent="0.2">
      <c r="A98" s="48">
        <v>367001</v>
      </c>
      <c r="B98" s="53" t="s">
        <v>109</v>
      </c>
      <c r="C98" s="13">
        <v>272663</v>
      </c>
      <c r="D98" s="13">
        <v>0</v>
      </c>
      <c r="E98" s="13">
        <v>15355</v>
      </c>
      <c r="F98" s="13">
        <v>183916</v>
      </c>
      <c r="G98" s="13">
        <v>0</v>
      </c>
      <c r="H98" s="13">
        <v>0</v>
      </c>
      <c r="I98" s="14">
        <f t="shared" si="12"/>
        <v>471934</v>
      </c>
      <c r="J98" s="15">
        <f t="shared" si="11"/>
        <v>0.57775663546173828</v>
      </c>
      <c r="K98" s="15">
        <f t="shared" si="11"/>
        <v>0</v>
      </c>
      <c r="L98" s="15">
        <f t="shared" si="11"/>
        <v>3.2536329232477422E-2</v>
      </c>
      <c r="M98" s="15">
        <f t="shared" si="11"/>
        <v>0.38970703530578427</v>
      </c>
      <c r="N98" s="15">
        <f t="shared" si="11"/>
        <v>0</v>
      </c>
      <c r="O98" s="15">
        <f t="shared" si="11"/>
        <v>0</v>
      </c>
    </row>
    <row r="99" spans="1:15" s="16" customFormat="1" x14ac:dyDescent="0.2">
      <c r="A99" s="48">
        <v>368001</v>
      </c>
      <c r="B99" s="53" t="s">
        <v>110</v>
      </c>
      <c r="C99" s="13">
        <v>124413</v>
      </c>
      <c r="D99" s="13">
        <v>11702</v>
      </c>
      <c r="E99" s="13">
        <v>14358</v>
      </c>
      <c r="F99" s="13">
        <v>74934</v>
      </c>
      <c r="G99" s="13">
        <v>0</v>
      </c>
      <c r="H99" s="13">
        <v>0</v>
      </c>
      <c r="I99" s="14">
        <f t="shared" si="12"/>
        <v>225407</v>
      </c>
      <c r="J99" s="15">
        <f t="shared" si="11"/>
        <v>0.55194825360348165</v>
      </c>
      <c r="K99" s="15">
        <f t="shared" si="11"/>
        <v>5.1914980457572306E-2</v>
      </c>
      <c r="L99" s="15">
        <f t="shared" si="11"/>
        <v>6.3698110528954285E-2</v>
      </c>
      <c r="M99" s="15">
        <f t="shared" si="11"/>
        <v>0.33243865540999168</v>
      </c>
      <c r="N99" s="15">
        <f t="shared" si="11"/>
        <v>0</v>
      </c>
      <c r="O99" s="15">
        <f t="shared" si="11"/>
        <v>0</v>
      </c>
    </row>
    <row r="100" spans="1:15" s="16" customFormat="1" x14ac:dyDescent="0.2">
      <c r="A100" s="48">
        <v>369001</v>
      </c>
      <c r="B100" s="53" t="s">
        <v>111</v>
      </c>
      <c r="C100" s="13">
        <v>768664</v>
      </c>
      <c r="D100" s="13">
        <v>0</v>
      </c>
      <c r="E100" s="13">
        <v>109013</v>
      </c>
      <c r="F100" s="13">
        <v>359837</v>
      </c>
      <c r="G100" s="13">
        <v>0</v>
      </c>
      <c r="H100" s="13">
        <v>0</v>
      </c>
      <c r="I100" s="14">
        <f t="shared" si="12"/>
        <v>1237514</v>
      </c>
      <c r="J100" s="15">
        <f t="shared" si="11"/>
        <v>0.62113559927402839</v>
      </c>
      <c r="K100" s="15">
        <f t="shared" si="11"/>
        <v>0</v>
      </c>
      <c r="L100" s="15">
        <f t="shared" si="11"/>
        <v>8.8090316553994547E-2</v>
      </c>
      <c r="M100" s="15">
        <f t="shared" si="11"/>
        <v>0.29077408417197703</v>
      </c>
      <c r="N100" s="15">
        <f t="shared" si="11"/>
        <v>0</v>
      </c>
      <c r="O100" s="15">
        <f t="shared" si="11"/>
        <v>0</v>
      </c>
    </row>
    <row r="101" spans="1:15" s="16" customFormat="1" x14ac:dyDescent="0.2">
      <c r="A101" s="48">
        <v>369002</v>
      </c>
      <c r="B101" s="53" t="s">
        <v>112</v>
      </c>
      <c r="C101" s="13">
        <v>756339</v>
      </c>
      <c r="D101" s="13">
        <v>0</v>
      </c>
      <c r="E101" s="13">
        <v>87147</v>
      </c>
      <c r="F101" s="13">
        <v>378241</v>
      </c>
      <c r="G101" s="13">
        <v>0</v>
      </c>
      <c r="H101" s="13">
        <v>0</v>
      </c>
      <c r="I101" s="14">
        <f t="shared" si="12"/>
        <v>1221727</v>
      </c>
      <c r="J101" s="15">
        <f t="shared" si="11"/>
        <v>0.619073655571171</v>
      </c>
      <c r="K101" s="15">
        <f t="shared" si="11"/>
        <v>0</v>
      </c>
      <c r="L101" s="15">
        <f t="shared" si="11"/>
        <v>7.1330992930499201E-2</v>
      </c>
      <c r="M101" s="15">
        <f t="shared" si="11"/>
        <v>0.30959535149832984</v>
      </c>
      <c r="N101" s="15">
        <f t="shared" si="11"/>
        <v>0</v>
      </c>
      <c r="O101" s="15">
        <f t="shared" si="11"/>
        <v>0</v>
      </c>
    </row>
    <row r="102" spans="1:15" s="52" customFormat="1" x14ac:dyDescent="0.2">
      <c r="A102" s="17">
        <v>371001</v>
      </c>
      <c r="B102" s="46" t="s">
        <v>113</v>
      </c>
      <c r="C102" s="19">
        <v>487132</v>
      </c>
      <c r="D102" s="19">
        <v>11480</v>
      </c>
      <c r="E102" s="19">
        <v>43730</v>
      </c>
      <c r="F102" s="19">
        <v>239140</v>
      </c>
      <c r="G102" s="19">
        <v>0</v>
      </c>
      <c r="H102" s="19">
        <v>0</v>
      </c>
      <c r="I102" s="20">
        <f t="shared" si="12"/>
        <v>781482</v>
      </c>
      <c r="J102" s="21">
        <f t="shared" si="11"/>
        <v>0.62334385180976659</v>
      </c>
      <c r="K102" s="21">
        <f t="shared" si="11"/>
        <v>1.4690037646420519E-2</v>
      </c>
      <c r="L102" s="21">
        <f t="shared" si="11"/>
        <v>5.5957782776826594E-2</v>
      </c>
      <c r="M102" s="21">
        <f t="shared" si="11"/>
        <v>0.30600832776698633</v>
      </c>
      <c r="N102" s="21">
        <f t="shared" si="11"/>
        <v>0</v>
      </c>
      <c r="O102" s="21">
        <f t="shared" si="11"/>
        <v>0</v>
      </c>
    </row>
    <row r="103" spans="1:15" s="16" customFormat="1" x14ac:dyDescent="0.2">
      <c r="A103" s="33">
        <v>372001</v>
      </c>
      <c r="B103" s="33" t="s">
        <v>114</v>
      </c>
      <c r="C103" s="13">
        <v>462695</v>
      </c>
      <c r="D103" s="13">
        <v>14870</v>
      </c>
      <c r="E103" s="13">
        <v>29102</v>
      </c>
      <c r="F103" s="13">
        <v>8060</v>
      </c>
      <c r="G103" s="13">
        <v>0</v>
      </c>
      <c r="H103" s="13">
        <v>0</v>
      </c>
      <c r="I103" s="14">
        <f t="shared" si="12"/>
        <v>514727</v>
      </c>
      <c r="J103" s="15">
        <f t="shared" si="11"/>
        <v>0.89891340458145774</v>
      </c>
      <c r="K103" s="15">
        <f t="shared" si="11"/>
        <v>2.8889100435764977E-2</v>
      </c>
      <c r="L103" s="15">
        <f t="shared" si="11"/>
        <v>5.6538708868973261E-2</v>
      </c>
      <c r="M103" s="15">
        <f t="shared" si="11"/>
        <v>1.5658786113804016E-2</v>
      </c>
      <c r="N103" s="15">
        <f t="shared" si="11"/>
        <v>0</v>
      </c>
      <c r="O103" s="15">
        <f t="shared" si="11"/>
        <v>0</v>
      </c>
    </row>
    <row r="104" spans="1:15" s="16" customFormat="1" x14ac:dyDescent="0.2">
      <c r="A104" s="11">
        <v>373001</v>
      </c>
      <c r="B104" s="33" t="s">
        <v>115</v>
      </c>
      <c r="C104" s="13">
        <v>268485</v>
      </c>
      <c r="D104" s="13">
        <v>5433</v>
      </c>
      <c r="E104" s="13">
        <v>0</v>
      </c>
      <c r="F104" s="13">
        <v>175545</v>
      </c>
      <c r="G104" s="13">
        <v>0</v>
      </c>
      <c r="H104" s="13">
        <v>0</v>
      </c>
      <c r="I104" s="14">
        <f t="shared" si="12"/>
        <v>449463</v>
      </c>
      <c r="J104" s="15">
        <f t="shared" si="11"/>
        <v>0.5973461664252675</v>
      </c>
      <c r="K104" s="15">
        <f t="shared" si="11"/>
        <v>1.2087758057949153E-2</v>
      </c>
      <c r="L104" s="15">
        <f t="shared" si="11"/>
        <v>0</v>
      </c>
      <c r="M104" s="15">
        <f t="shared" si="11"/>
        <v>0.39056607551678335</v>
      </c>
      <c r="N104" s="15">
        <f t="shared" si="11"/>
        <v>0</v>
      </c>
      <c r="O104" s="15">
        <f t="shared" si="11"/>
        <v>0</v>
      </c>
    </row>
    <row r="105" spans="1:15" s="16" customFormat="1" x14ac:dyDescent="0.2">
      <c r="A105" s="11">
        <v>374001</v>
      </c>
      <c r="B105" s="33" t="s">
        <v>116</v>
      </c>
      <c r="C105" s="13">
        <v>303046</v>
      </c>
      <c r="D105" s="13">
        <v>927</v>
      </c>
      <c r="E105" s="13">
        <v>13542</v>
      </c>
      <c r="F105" s="13">
        <v>231213</v>
      </c>
      <c r="G105" s="13">
        <v>0</v>
      </c>
      <c r="H105" s="13">
        <v>0</v>
      </c>
      <c r="I105" s="14">
        <f t="shared" si="12"/>
        <v>548728</v>
      </c>
      <c r="J105" s="15">
        <f t="shared" si="11"/>
        <v>0.55226997711069969</v>
      </c>
      <c r="K105" s="15">
        <f t="shared" si="11"/>
        <v>1.6893615780495983E-3</v>
      </c>
      <c r="L105" s="15">
        <f t="shared" si="11"/>
        <v>2.4678893732413873E-2</v>
      </c>
      <c r="M105" s="15">
        <f t="shared" si="11"/>
        <v>0.42136176757883687</v>
      </c>
      <c r="N105" s="15">
        <f t="shared" si="11"/>
        <v>0</v>
      </c>
      <c r="O105" s="15">
        <f t="shared" si="11"/>
        <v>0</v>
      </c>
    </row>
    <row r="106" spans="1:15" s="16" customFormat="1" x14ac:dyDescent="0.2">
      <c r="A106" s="11">
        <v>375001</v>
      </c>
      <c r="B106" s="33" t="s">
        <v>117</v>
      </c>
      <c r="C106" s="13">
        <v>270953</v>
      </c>
      <c r="D106" s="13">
        <v>7705</v>
      </c>
      <c r="E106" s="13">
        <v>800</v>
      </c>
      <c r="F106" s="13">
        <v>1559</v>
      </c>
      <c r="G106" s="13">
        <v>0</v>
      </c>
      <c r="H106" s="13">
        <v>0</v>
      </c>
      <c r="I106" s="14">
        <f t="shared" si="12"/>
        <v>281017</v>
      </c>
      <c r="J106" s="15">
        <f t="shared" si="11"/>
        <v>0.9641872199902497</v>
      </c>
      <c r="K106" s="15">
        <f t="shared" si="11"/>
        <v>2.7418270069070553E-2</v>
      </c>
      <c r="L106" s="15">
        <f t="shared" si="11"/>
        <v>2.8468028624602784E-3</v>
      </c>
      <c r="M106" s="15">
        <f t="shared" si="11"/>
        <v>5.5477070782194672E-3</v>
      </c>
      <c r="N106" s="15">
        <f t="shared" si="11"/>
        <v>0</v>
      </c>
      <c r="O106" s="15">
        <f t="shared" si="11"/>
        <v>0</v>
      </c>
    </row>
    <row r="107" spans="1:15" s="52" customFormat="1" x14ac:dyDescent="0.2">
      <c r="A107" s="17">
        <v>376001</v>
      </c>
      <c r="B107" s="46" t="s">
        <v>118</v>
      </c>
      <c r="C107" s="19">
        <v>272562</v>
      </c>
      <c r="D107" s="19">
        <v>18031</v>
      </c>
      <c r="E107" s="19">
        <v>6729</v>
      </c>
      <c r="F107" s="19">
        <v>120490</v>
      </c>
      <c r="G107" s="19">
        <v>0</v>
      </c>
      <c r="H107" s="19">
        <v>0</v>
      </c>
      <c r="I107" s="20">
        <f t="shared" si="12"/>
        <v>417812</v>
      </c>
      <c r="J107" s="21">
        <f t="shared" si="11"/>
        <v>0.65235560491321454</v>
      </c>
      <c r="K107" s="21">
        <f t="shared" si="11"/>
        <v>4.3155773410050453E-2</v>
      </c>
      <c r="L107" s="21">
        <f t="shared" si="11"/>
        <v>1.6105329669803645E-2</v>
      </c>
      <c r="M107" s="21">
        <f t="shared" si="11"/>
        <v>0.28838329200693136</v>
      </c>
      <c r="N107" s="21">
        <f t="shared" si="11"/>
        <v>0</v>
      </c>
      <c r="O107" s="21">
        <f t="shared" si="11"/>
        <v>0</v>
      </c>
    </row>
    <row r="108" spans="1:15" s="16" customFormat="1" x14ac:dyDescent="0.2">
      <c r="A108" s="33">
        <v>377001</v>
      </c>
      <c r="B108" s="33" t="s">
        <v>119</v>
      </c>
      <c r="C108" s="13">
        <v>333117</v>
      </c>
      <c r="D108" s="13">
        <v>6863</v>
      </c>
      <c r="E108" s="13">
        <v>38786</v>
      </c>
      <c r="F108" s="13">
        <v>157872</v>
      </c>
      <c r="G108" s="13">
        <v>0</v>
      </c>
      <c r="H108" s="13">
        <v>0</v>
      </c>
      <c r="I108" s="14">
        <f t="shared" si="12"/>
        <v>536638</v>
      </c>
      <c r="J108" s="15">
        <f t="shared" si="11"/>
        <v>0.62074806480346156</v>
      </c>
      <c r="K108" s="15">
        <f t="shared" si="11"/>
        <v>1.278888189058546E-2</v>
      </c>
      <c r="L108" s="15">
        <f t="shared" si="11"/>
        <v>7.2275910390244447E-2</v>
      </c>
      <c r="M108" s="15">
        <f t="shared" si="11"/>
        <v>0.29418714291570852</v>
      </c>
      <c r="N108" s="15">
        <f t="shared" si="11"/>
        <v>0</v>
      </c>
      <c r="O108" s="15">
        <f t="shared" si="11"/>
        <v>0</v>
      </c>
    </row>
    <row r="109" spans="1:15" s="16" customFormat="1" x14ac:dyDescent="0.2">
      <c r="A109" s="11">
        <v>377002</v>
      </c>
      <c r="B109" s="33" t="s">
        <v>120</v>
      </c>
      <c r="C109" s="13">
        <v>333280</v>
      </c>
      <c r="D109" s="13">
        <v>6229</v>
      </c>
      <c r="E109" s="13">
        <v>15431</v>
      </c>
      <c r="F109" s="13">
        <v>117296</v>
      </c>
      <c r="G109" s="13">
        <v>0</v>
      </c>
      <c r="H109" s="13">
        <v>0</v>
      </c>
      <c r="I109" s="14">
        <f t="shared" si="12"/>
        <v>472236</v>
      </c>
      <c r="J109" s="15">
        <f t="shared" ref="J109:O147" si="13">C109/$I109</f>
        <v>0.70574882050500176</v>
      </c>
      <c r="K109" s="15">
        <f t="shared" si="13"/>
        <v>1.3190438678965601E-2</v>
      </c>
      <c r="L109" s="15">
        <f t="shared" si="13"/>
        <v>3.2676458380979004E-2</v>
      </c>
      <c r="M109" s="15">
        <f t="shared" si="13"/>
        <v>0.24838428243505367</v>
      </c>
      <c r="N109" s="15">
        <f t="shared" si="13"/>
        <v>0</v>
      </c>
      <c r="O109" s="15">
        <f t="shared" si="13"/>
        <v>0</v>
      </c>
    </row>
    <row r="110" spans="1:15" s="16" customFormat="1" x14ac:dyDescent="0.2">
      <c r="A110" s="11">
        <v>377003</v>
      </c>
      <c r="B110" s="33" t="s">
        <v>121</v>
      </c>
      <c r="C110" s="13">
        <v>436748</v>
      </c>
      <c r="D110" s="13">
        <v>7113</v>
      </c>
      <c r="E110" s="13">
        <v>42100</v>
      </c>
      <c r="F110" s="13">
        <v>148054</v>
      </c>
      <c r="G110" s="13">
        <v>0</v>
      </c>
      <c r="H110" s="13">
        <v>0</v>
      </c>
      <c r="I110" s="14">
        <f t="shared" si="12"/>
        <v>634015</v>
      </c>
      <c r="J110" s="15">
        <f t="shared" si="13"/>
        <v>0.688860673643368</v>
      </c>
      <c r="K110" s="15">
        <f t="shared" si="13"/>
        <v>1.1218977468987326E-2</v>
      </c>
      <c r="L110" s="15">
        <f t="shared" si="13"/>
        <v>6.6402214458648454E-2</v>
      </c>
      <c r="M110" s="15">
        <f t="shared" si="13"/>
        <v>0.23351813442899616</v>
      </c>
      <c r="N110" s="15">
        <f t="shared" si="13"/>
        <v>0</v>
      </c>
      <c r="O110" s="15">
        <f t="shared" si="13"/>
        <v>0</v>
      </c>
    </row>
    <row r="111" spans="1:15" s="16" customFormat="1" x14ac:dyDescent="0.2">
      <c r="A111" s="11">
        <v>377004</v>
      </c>
      <c r="B111" s="33" t="s">
        <v>122</v>
      </c>
      <c r="C111" s="13">
        <v>319223</v>
      </c>
      <c r="D111" s="13">
        <v>12905</v>
      </c>
      <c r="E111" s="13">
        <v>45592</v>
      </c>
      <c r="F111" s="13">
        <v>239896</v>
      </c>
      <c r="G111" s="13">
        <v>0</v>
      </c>
      <c r="H111" s="13">
        <v>0</v>
      </c>
      <c r="I111" s="14">
        <f t="shared" si="12"/>
        <v>617616</v>
      </c>
      <c r="J111" s="15">
        <f t="shared" si="13"/>
        <v>0.51686322893189296</v>
      </c>
      <c r="K111" s="15">
        <f t="shared" si="13"/>
        <v>2.0894860236781429E-2</v>
      </c>
      <c r="L111" s="15">
        <f t="shared" si="13"/>
        <v>7.3819331105411778E-2</v>
      </c>
      <c r="M111" s="15">
        <f t="shared" si="13"/>
        <v>0.38842257972591382</v>
      </c>
      <c r="N111" s="15">
        <f t="shared" si="13"/>
        <v>0</v>
      </c>
      <c r="O111" s="15">
        <f t="shared" si="13"/>
        <v>0</v>
      </c>
    </row>
    <row r="112" spans="1:15" s="52" customFormat="1" x14ac:dyDescent="0.2">
      <c r="A112" s="17">
        <v>377005</v>
      </c>
      <c r="B112" s="46" t="s">
        <v>123</v>
      </c>
      <c r="C112" s="19">
        <v>348253</v>
      </c>
      <c r="D112" s="19">
        <v>5192</v>
      </c>
      <c r="E112" s="19">
        <v>22917</v>
      </c>
      <c r="F112" s="19">
        <v>260570</v>
      </c>
      <c r="G112" s="19">
        <v>0</v>
      </c>
      <c r="H112" s="19">
        <v>0</v>
      </c>
      <c r="I112" s="20">
        <f t="shared" si="12"/>
        <v>636932</v>
      </c>
      <c r="J112" s="21">
        <f t="shared" si="13"/>
        <v>0.54676637380442494</v>
      </c>
      <c r="K112" s="21">
        <f t="shared" si="13"/>
        <v>8.1515766204241589E-3</v>
      </c>
      <c r="L112" s="21">
        <f t="shared" si="13"/>
        <v>3.5980293029711174E-2</v>
      </c>
      <c r="M112" s="21">
        <f t="shared" si="13"/>
        <v>0.40910175654543968</v>
      </c>
      <c r="N112" s="21">
        <f t="shared" si="13"/>
        <v>0</v>
      </c>
      <c r="O112" s="21">
        <f t="shared" si="13"/>
        <v>0</v>
      </c>
    </row>
    <row r="113" spans="1:15" s="16" customFormat="1" x14ac:dyDescent="0.2">
      <c r="A113" s="11">
        <v>379001</v>
      </c>
      <c r="B113" s="33" t="s">
        <v>124</v>
      </c>
      <c r="C113" s="13">
        <v>182967</v>
      </c>
      <c r="D113" s="13">
        <v>141656</v>
      </c>
      <c r="E113" s="13">
        <v>6936</v>
      </c>
      <c r="F113" s="13">
        <v>2980</v>
      </c>
      <c r="G113" s="13">
        <v>0</v>
      </c>
      <c r="H113" s="13">
        <v>0</v>
      </c>
      <c r="I113" s="14">
        <f t="shared" si="12"/>
        <v>334539</v>
      </c>
      <c r="J113" s="15">
        <f t="shared" si="13"/>
        <v>0.54692278030364172</v>
      </c>
      <c r="K113" s="15">
        <f t="shared" si="13"/>
        <v>0.42343643043113061</v>
      </c>
      <c r="L113" s="15">
        <f t="shared" si="13"/>
        <v>2.0733008707504955E-2</v>
      </c>
      <c r="M113" s="15">
        <f t="shared" si="13"/>
        <v>8.9077805577227175E-3</v>
      </c>
      <c r="N113" s="15">
        <f t="shared" si="13"/>
        <v>0</v>
      </c>
      <c r="O113" s="15">
        <f t="shared" si="13"/>
        <v>0</v>
      </c>
    </row>
    <row r="114" spans="1:15" s="16" customFormat="1" x14ac:dyDescent="0.2">
      <c r="A114" s="11">
        <v>380001</v>
      </c>
      <c r="B114" s="33" t="s">
        <v>125</v>
      </c>
      <c r="C114" s="13">
        <v>179297</v>
      </c>
      <c r="D114" s="13">
        <v>6775</v>
      </c>
      <c r="E114" s="13">
        <v>283</v>
      </c>
      <c r="F114" s="13">
        <v>188658</v>
      </c>
      <c r="G114" s="13">
        <v>0</v>
      </c>
      <c r="H114" s="13">
        <v>0</v>
      </c>
      <c r="I114" s="14">
        <f t="shared" si="12"/>
        <v>375013</v>
      </c>
      <c r="J114" s="15">
        <f t="shared" si="13"/>
        <v>0.47810875889635823</v>
      </c>
      <c r="K114" s="15">
        <f t="shared" si="13"/>
        <v>1.8066040377266921E-2</v>
      </c>
      <c r="L114" s="15">
        <f t="shared" si="13"/>
        <v>7.5464050579579912E-4</v>
      </c>
      <c r="M114" s="15">
        <f t="shared" si="13"/>
        <v>0.50307056022057905</v>
      </c>
      <c r="N114" s="15">
        <f t="shared" si="13"/>
        <v>0</v>
      </c>
      <c r="O114" s="15">
        <f t="shared" si="13"/>
        <v>0</v>
      </c>
    </row>
    <row r="115" spans="1:15" s="16" customFormat="1" x14ac:dyDescent="0.2">
      <c r="A115" s="11">
        <v>381001</v>
      </c>
      <c r="B115" s="54" t="s">
        <v>126</v>
      </c>
      <c r="C115" s="55">
        <v>257084</v>
      </c>
      <c r="D115" s="55">
        <v>0</v>
      </c>
      <c r="E115" s="55">
        <v>0</v>
      </c>
      <c r="F115" s="55">
        <v>119061</v>
      </c>
      <c r="G115" s="55">
        <v>0</v>
      </c>
      <c r="H115" s="55">
        <v>0</v>
      </c>
      <c r="I115" s="56">
        <f t="shared" si="12"/>
        <v>376145</v>
      </c>
      <c r="J115" s="57">
        <f t="shared" si="13"/>
        <v>0.6834704701644313</v>
      </c>
      <c r="K115" s="57">
        <f t="shared" si="13"/>
        <v>0</v>
      </c>
      <c r="L115" s="57">
        <f t="shared" si="13"/>
        <v>0</v>
      </c>
      <c r="M115" s="57">
        <f t="shared" si="13"/>
        <v>0.31652952983556876</v>
      </c>
      <c r="N115" s="57">
        <f t="shared" si="13"/>
        <v>0</v>
      </c>
      <c r="O115" s="57">
        <f t="shared" si="13"/>
        <v>0</v>
      </c>
    </row>
    <row r="116" spans="1:15" s="16" customFormat="1" x14ac:dyDescent="0.2">
      <c r="A116" s="33">
        <v>382001</v>
      </c>
      <c r="B116" s="33" t="s">
        <v>127</v>
      </c>
      <c r="C116" s="13">
        <v>393338</v>
      </c>
      <c r="D116" s="13">
        <v>0</v>
      </c>
      <c r="E116" s="13">
        <v>6701</v>
      </c>
      <c r="F116" s="13">
        <v>122709</v>
      </c>
      <c r="G116" s="13">
        <v>0</v>
      </c>
      <c r="H116" s="13">
        <v>0</v>
      </c>
      <c r="I116" s="14">
        <f t="shared" si="12"/>
        <v>522748</v>
      </c>
      <c r="J116" s="15">
        <f t="shared" si="13"/>
        <v>0.75244285965704316</v>
      </c>
      <c r="K116" s="15">
        <f t="shared" si="13"/>
        <v>0</v>
      </c>
      <c r="L116" s="15">
        <f t="shared" si="13"/>
        <v>1.281879605469557E-2</v>
      </c>
      <c r="M116" s="15">
        <f t="shared" si="13"/>
        <v>0.23473834428826126</v>
      </c>
      <c r="N116" s="15">
        <f t="shared" si="13"/>
        <v>0</v>
      </c>
      <c r="O116" s="15">
        <f t="shared" si="13"/>
        <v>0</v>
      </c>
    </row>
    <row r="117" spans="1:15" s="52" customFormat="1" x14ac:dyDescent="0.2">
      <c r="A117" s="17">
        <v>383001</v>
      </c>
      <c r="B117" s="47" t="s">
        <v>128</v>
      </c>
      <c r="C117" s="36">
        <v>417505</v>
      </c>
      <c r="D117" s="36">
        <v>6390</v>
      </c>
      <c r="E117" s="36">
        <v>29130</v>
      </c>
      <c r="F117" s="36">
        <v>5037</v>
      </c>
      <c r="G117" s="36">
        <v>0</v>
      </c>
      <c r="H117" s="36">
        <v>0</v>
      </c>
      <c r="I117" s="37">
        <f t="shared" si="12"/>
        <v>458062</v>
      </c>
      <c r="J117" s="38">
        <f t="shared" si="13"/>
        <v>0.9114595840737717</v>
      </c>
      <c r="K117" s="38">
        <f t="shared" si="13"/>
        <v>1.3950076627181474E-2</v>
      </c>
      <c r="L117" s="38">
        <f t="shared" si="13"/>
        <v>6.3594011291047942E-2</v>
      </c>
      <c r="M117" s="38">
        <f t="shared" si="13"/>
        <v>1.0996328007998917E-2</v>
      </c>
      <c r="N117" s="38">
        <f t="shared" si="13"/>
        <v>0</v>
      </c>
      <c r="O117" s="38">
        <f t="shared" si="13"/>
        <v>0</v>
      </c>
    </row>
    <row r="118" spans="1:15" s="16" customFormat="1" x14ac:dyDescent="0.2">
      <c r="A118" s="11">
        <v>384001</v>
      </c>
      <c r="B118" s="33" t="s">
        <v>129</v>
      </c>
      <c r="C118" s="13">
        <v>581887</v>
      </c>
      <c r="D118" s="13">
        <v>10532</v>
      </c>
      <c r="E118" s="13">
        <v>14264</v>
      </c>
      <c r="F118" s="13">
        <v>218032</v>
      </c>
      <c r="G118" s="13">
        <v>0</v>
      </c>
      <c r="H118" s="13">
        <v>0</v>
      </c>
      <c r="I118" s="14">
        <f t="shared" si="12"/>
        <v>824715</v>
      </c>
      <c r="J118" s="15">
        <f t="shared" si="13"/>
        <v>0.70556131512098119</v>
      </c>
      <c r="K118" s="15">
        <f t="shared" si="13"/>
        <v>1.2770472223737898E-2</v>
      </c>
      <c r="L118" s="15">
        <f t="shared" si="13"/>
        <v>1.7295671838150149E-2</v>
      </c>
      <c r="M118" s="15">
        <f t="shared" si="13"/>
        <v>0.26437254081713074</v>
      </c>
      <c r="N118" s="15">
        <f t="shared" si="13"/>
        <v>0</v>
      </c>
      <c r="O118" s="15">
        <f t="shared" si="13"/>
        <v>0</v>
      </c>
    </row>
    <row r="119" spans="1:15" s="16" customFormat="1" x14ac:dyDescent="0.2">
      <c r="A119" s="11">
        <v>385001</v>
      </c>
      <c r="B119" s="33" t="s">
        <v>130</v>
      </c>
      <c r="C119" s="13">
        <v>790283</v>
      </c>
      <c r="D119" s="13">
        <v>349452</v>
      </c>
      <c r="E119" s="13">
        <v>0</v>
      </c>
      <c r="F119" s="13">
        <v>17473</v>
      </c>
      <c r="G119" s="13">
        <v>0</v>
      </c>
      <c r="H119" s="13">
        <v>0</v>
      </c>
      <c r="I119" s="14">
        <f t="shared" si="12"/>
        <v>1157208</v>
      </c>
      <c r="J119" s="15">
        <f t="shared" si="13"/>
        <v>0.68292217129504806</v>
      </c>
      <c r="K119" s="15">
        <f t="shared" si="13"/>
        <v>0.30197855528133233</v>
      </c>
      <c r="L119" s="15">
        <f t="shared" si="13"/>
        <v>0</v>
      </c>
      <c r="M119" s="15">
        <f t="shared" si="13"/>
        <v>1.5099273423619608E-2</v>
      </c>
      <c r="N119" s="15">
        <f t="shared" si="13"/>
        <v>0</v>
      </c>
      <c r="O119" s="15">
        <f t="shared" si="13"/>
        <v>0</v>
      </c>
    </row>
    <row r="120" spans="1:15" s="16" customFormat="1" x14ac:dyDescent="0.2">
      <c r="A120" s="33">
        <v>387001</v>
      </c>
      <c r="B120" s="33" t="s">
        <v>131</v>
      </c>
      <c r="C120" s="13">
        <v>504364</v>
      </c>
      <c r="D120" s="13">
        <v>370760</v>
      </c>
      <c r="E120" s="13">
        <v>0</v>
      </c>
      <c r="F120" s="13">
        <v>110847</v>
      </c>
      <c r="G120" s="13">
        <v>0</v>
      </c>
      <c r="H120" s="13">
        <v>0</v>
      </c>
      <c r="I120" s="14">
        <f t="shared" si="12"/>
        <v>985971</v>
      </c>
      <c r="J120" s="15">
        <f t="shared" si="13"/>
        <v>0.51154040027546455</v>
      </c>
      <c r="K120" s="15">
        <f t="shared" si="13"/>
        <v>0.37603540063551566</v>
      </c>
      <c r="L120" s="15">
        <f t="shared" si="13"/>
        <v>0</v>
      </c>
      <c r="M120" s="15">
        <f t="shared" si="13"/>
        <v>0.11242419908901986</v>
      </c>
      <c r="N120" s="15">
        <f t="shared" si="13"/>
        <v>0</v>
      </c>
      <c r="O120" s="15">
        <f t="shared" si="13"/>
        <v>0</v>
      </c>
    </row>
    <row r="121" spans="1:15" s="16" customFormat="1" x14ac:dyDescent="0.2">
      <c r="A121" s="11">
        <v>388001</v>
      </c>
      <c r="B121" s="33" t="s">
        <v>132</v>
      </c>
      <c r="C121" s="13">
        <v>432205</v>
      </c>
      <c r="D121" s="13">
        <v>0</v>
      </c>
      <c r="E121" s="13">
        <v>0</v>
      </c>
      <c r="F121" s="13">
        <v>289183</v>
      </c>
      <c r="G121" s="13">
        <v>0</v>
      </c>
      <c r="H121" s="13">
        <v>0</v>
      </c>
      <c r="I121" s="14">
        <f t="shared" si="12"/>
        <v>721388</v>
      </c>
      <c r="J121" s="15">
        <f t="shared" si="13"/>
        <v>0.599129733236483</v>
      </c>
      <c r="K121" s="15">
        <f t="shared" si="13"/>
        <v>0</v>
      </c>
      <c r="L121" s="15">
        <f t="shared" si="13"/>
        <v>0</v>
      </c>
      <c r="M121" s="15">
        <f t="shared" si="13"/>
        <v>0.400870266763517</v>
      </c>
      <c r="N121" s="15">
        <f t="shared" si="13"/>
        <v>0</v>
      </c>
      <c r="O121" s="15">
        <f t="shared" si="13"/>
        <v>0</v>
      </c>
    </row>
    <row r="122" spans="1:15" s="52" customFormat="1" x14ac:dyDescent="0.2">
      <c r="A122" s="17">
        <v>389001</v>
      </c>
      <c r="B122" s="47" t="s">
        <v>133</v>
      </c>
      <c r="C122" s="36">
        <v>665164</v>
      </c>
      <c r="D122" s="36">
        <v>0</v>
      </c>
      <c r="E122" s="36">
        <v>5105</v>
      </c>
      <c r="F122" s="36">
        <v>288275</v>
      </c>
      <c r="G122" s="36">
        <v>0</v>
      </c>
      <c r="H122" s="36">
        <v>0</v>
      </c>
      <c r="I122" s="37">
        <f t="shared" si="12"/>
        <v>958544</v>
      </c>
      <c r="J122" s="38">
        <f t="shared" si="13"/>
        <v>0.6939316296382847</v>
      </c>
      <c r="K122" s="38">
        <f t="shared" si="13"/>
        <v>0</v>
      </c>
      <c r="L122" s="38">
        <f t="shared" si="13"/>
        <v>5.3257857750922235E-3</v>
      </c>
      <c r="M122" s="38">
        <f t="shared" si="13"/>
        <v>0.30074258458662306</v>
      </c>
      <c r="N122" s="38">
        <f t="shared" si="13"/>
        <v>0</v>
      </c>
      <c r="O122" s="38">
        <f t="shared" si="13"/>
        <v>0</v>
      </c>
    </row>
    <row r="123" spans="1:15" s="16" customFormat="1" x14ac:dyDescent="0.2">
      <c r="A123" s="11">
        <v>389002</v>
      </c>
      <c r="B123" s="33" t="s">
        <v>134</v>
      </c>
      <c r="C123" s="13">
        <v>691961</v>
      </c>
      <c r="D123" s="13">
        <v>38978</v>
      </c>
      <c r="E123" s="13">
        <v>2983</v>
      </c>
      <c r="F123" s="13">
        <v>5089</v>
      </c>
      <c r="G123" s="13">
        <v>0</v>
      </c>
      <c r="H123" s="13">
        <v>0</v>
      </c>
      <c r="I123" s="14">
        <f t="shared" si="12"/>
        <v>739011</v>
      </c>
      <c r="J123" s="15">
        <f t="shared" si="13"/>
        <v>0.93633382994299141</v>
      </c>
      <c r="K123" s="15">
        <f t="shared" si="13"/>
        <v>5.2743463899725444E-2</v>
      </c>
      <c r="L123" s="15">
        <f t="shared" si="13"/>
        <v>4.0364757764092818E-3</v>
      </c>
      <c r="M123" s="15">
        <f t="shared" si="13"/>
        <v>6.8862303808738977E-3</v>
      </c>
      <c r="N123" s="15">
        <f t="shared" si="13"/>
        <v>0</v>
      </c>
      <c r="O123" s="15">
        <f t="shared" si="13"/>
        <v>0</v>
      </c>
    </row>
    <row r="124" spans="1:15" s="16" customFormat="1" x14ac:dyDescent="0.2">
      <c r="A124" s="11">
        <v>390001</v>
      </c>
      <c r="B124" s="54" t="s">
        <v>135</v>
      </c>
      <c r="C124" s="55">
        <v>388200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6">
        <f t="shared" si="12"/>
        <v>388200</v>
      </c>
      <c r="J124" s="57">
        <f t="shared" si="13"/>
        <v>1</v>
      </c>
      <c r="K124" s="57">
        <f t="shared" si="13"/>
        <v>0</v>
      </c>
      <c r="L124" s="57">
        <f t="shared" si="13"/>
        <v>0</v>
      </c>
      <c r="M124" s="57">
        <f t="shared" si="13"/>
        <v>0</v>
      </c>
      <c r="N124" s="57">
        <f t="shared" si="13"/>
        <v>0</v>
      </c>
      <c r="O124" s="57">
        <f t="shared" si="13"/>
        <v>0</v>
      </c>
    </row>
    <row r="125" spans="1:15" s="16" customFormat="1" x14ac:dyDescent="0.2">
      <c r="A125" s="33">
        <v>391001</v>
      </c>
      <c r="B125" s="33" t="s">
        <v>136</v>
      </c>
      <c r="C125" s="13">
        <v>185792</v>
      </c>
      <c r="D125" s="13">
        <v>1614</v>
      </c>
      <c r="E125" s="13">
        <v>26520</v>
      </c>
      <c r="F125" s="13">
        <v>90</v>
      </c>
      <c r="G125" s="13">
        <v>0</v>
      </c>
      <c r="H125" s="13">
        <v>0</v>
      </c>
      <c r="I125" s="14">
        <f t="shared" si="12"/>
        <v>214016</v>
      </c>
      <c r="J125" s="15">
        <f t="shared" si="13"/>
        <v>0.86812200956937802</v>
      </c>
      <c r="K125" s="15">
        <f t="shared" si="13"/>
        <v>7.5414922248803829E-3</v>
      </c>
      <c r="L125" s="15">
        <f t="shared" si="13"/>
        <v>0.12391596889952153</v>
      </c>
      <c r="M125" s="15">
        <f t="shared" si="13"/>
        <v>4.2052930622009572E-4</v>
      </c>
      <c r="N125" s="15">
        <f t="shared" si="13"/>
        <v>0</v>
      </c>
      <c r="O125" s="15">
        <f t="shared" si="13"/>
        <v>0</v>
      </c>
    </row>
    <row r="126" spans="1:15" s="16" customFormat="1" x14ac:dyDescent="0.2">
      <c r="A126" s="11">
        <v>392001</v>
      </c>
      <c r="B126" s="33" t="s">
        <v>137</v>
      </c>
      <c r="C126" s="13">
        <v>355497</v>
      </c>
      <c r="D126" s="13">
        <v>1241</v>
      </c>
      <c r="E126" s="13">
        <v>27916</v>
      </c>
      <c r="F126" s="13">
        <v>19275</v>
      </c>
      <c r="G126" s="13">
        <v>0</v>
      </c>
      <c r="H126" s="13">
        <v>0</v>
      </c>
      <c r="I126" s="14">
        <f t="shared" si="12"/>
        <v>403929</v>
      </c>
      <c r="J126" s="15">
        <f t="shared" si="13"/>
        <v>0.88009773994934748</v>
      </c>
      <c r="K126" s="15">
        <f t="shared" si="13"/>
        <v>3.0723221160154383E-3</v>
      </c>
      <c r="L126" s="15">
        <f t="shared" si="13"/>
        <v>6.9111155673398053E-2</v>
      </c>
      <c r="M126" s="15">
        <f t="shared" si="13"/>
        <v>4.7718782261238983E-2</v>
      </c>
      <c r="N126" s="15">
        <f t="shared" si="13"/>
        <v>0</v>
      </c>
      <c r="O126" s="15">
        <f t="shared" si="13"/>
        <v>0</v>
      </c>
    </row>
    <row r="127" spans="1:15" s="52" customFormat="1" x14ac:dyDescent="0.2">
      <c r="A127" s="17">
        <v>393001</v>
      </c>
      <c r="B127" s="47" t="s">
        <v>138</v>
      </c>
      <c r="C127" s="36">
        <v>342685</v>
      </c>
      <c r="D127" s="36">
        <v>0</v>
      </c>
      <c r="E127" s="36">
        <v>0</v>
      </c>
      <c r="F127" s="36">
        <v>394068</v>
      </c>
      <c r="G127" s="36">
        <v>0</v>
      </c>
      <c r="H127" s="36">
        <v>0</v>
      </c>
      <c r="I127" s="37">
        <f t="shared" si="12"/>
        <v>736753</v>
      </c>
      <c r="J127" s="38">
        <f t="shared" si="13"/>
        <v>0.46512874735494797</v>
      </c>
      <c r="K127" s="38">
        <f t="shared" si="13"/>
        <v>0</v>
      </c>
      <c r="L127" s="38">
        <f t="shared" si="13"/>
        <v>0</v>
      </c>
      <c r="M127" s="38">
        <f t="shared" si="13"/>
        <v>0.53487125264505198</v>
      </c>
      <c r="N127" s="38">
        <f t="shared" si="13"/>
        <v>0</v>
      </c>
      <c r="O127" s="38">
        <f t="shared" si="13"/>
        <v>0</v>
      </c>
    </row>
    <row r="128" spans="1:15" s="16" customFormat="1" x14ac:dyDescent="0.2">
      <c r="A128" s="11">
        <v>393002</v>
      </c>
      <c r="B128" s="33" t="s">
        <v>139</v>
      </c>
      <c r="C128" s="13">
        <v>370579</v>
      </c>
      <c r="D128" s="13">
        <v>0</v>
      </c>
      <c r="E128" s="13">
        <v>0</v>
      </c>
      <c r="F128" s="13">
        <v>199578</v>
      </c>
      <c r="G128" s="13">
        <v>0</v>
      </c>
      <c r="H128" s="13">
        <v>0</v>
      </c>
      <c r="I128" s="14">
        <f>SUM(C128:H128)</f>
        <v>570157</v>
      </c>
      <c r="J128" s="15">
        <f t="shared" si="13"/>
        <v>0.649959572538792</v>
      </c>
      <c r="K128" s="15">
        <f t="shared" si="13"/>
        <v>0</v>
      </c>
      <c r="L128" s="15">
        <f t="shared" si="13"/>
        <v>0</v>
      </c>
      <c r="M128" s="15">
        <f t="shared" si="13"/>
        <v>0.35004042746120806</v>
      </c>
      <c r="N128" s="15">
        <f t="shared" si="13"/>
        <v>0</v>
      </c>
      <c r="O128" s="15">
        <f t="shared" si="13"/>
        <v>0</v>
      </c>
    </row>
    <row r="129" spans="1:15" s="16" customFormat="1" x14ac:dyDescent="0.2">
      <c r="A129" s="11">
        <v>394003</v>
      </c>
      <c r="B129" s="33" t="s">
        <v>140</v>
      </c>
      <c r="C129" s="13">
        <v>409812</v>
      </c>
      <c r="D129" s="13">
        <v>82</v>
      </c>
      <c r="E129" s="13">
        <v>20247</v>
      </c>
      <c r="F129" s="13">
        <v>13704</v>
      </c>
      <c r="G129" s="13">
        <v>0</v>
      </c>
      <c r="H129" s="13">
        <v>0</v>
      </c>
      <c r="I129" s="14">
        <f t="shared" si="12"/>
        <v>443845</v>
      </c>
      <c r="J129" s="15">
        <f t="shared" si="13"/>
        <v>0.92332233099392802</v>
      </c>
      <c r="K129" s="15">
        <f t="shared" si="13"/>
        <v>1.8474918045714158E-4</v>
      </c>
      <c r="L129" s="15">
        <f t="shared" si="13"/>
        <v>4.5617276301411526E-2</v>
      </c>
      <c r="M129" s="15">
        <f t="shared" si="13"/>
        <v>3.0875643524203269E-2</v>
      </c>
      <c r="N129" s="15">
        <f t="shared" si="13"/>
        <v>0</v>
      </c>
      <c r="O129" s="15">
        <f t="shared" si="13"/>
        <v>0</v>
      </c>
    </row>
    <row r="130" spans="1:15" s="16" customFormat="1" x14ac:dyDescent="0.2">
      <c r="A130" s="11">
        <v>395001</v>
      </c>
      <c r="B130" s="54" t="s">
        <v>141</v>
      </c>
      <c r="C130" s="55">
        <v>370815</v>
      </c>
      <c r="D130" s="55">
        <v>16785</v>
      </c>
      <c r="E130" s="55">
        <v>46039</v>
      </c>
      <c r="F130" s="55">
        <v>304176</v>
      </c>
      <c r="G130" s="55">
        <v>0</v>
      </c>
      <c r="H130" s="55">
        <v>0</v>
      </c>
      <c r="I130" s="56">
        <f t="shared" si="12"/>
        <v>737815</v>
      </c>
      <c r="J130" s="57">
        <f t="shared" si="13"/>
        <v>0.50258533643257453</v>
      </c>
      <c r="K130" s="57">
        <f t="shared" si="13"/>
        <v>2.2749605253349417E-2</v>
      </c>
      <c r="L130" s="57">
        <f t="shared" si="13"/>
        <v>6.2399110888230788E-2</v>
      </c>
      <c r="M130" s="57">
        <f t="shared" si="13"/>
        <v>0.41226594742584521</v>
      </c>
      <c r="N130" s="57">
        <f t="shared" si="13"/>
        <v>0</v>
      </c>
      <c r="O130" s="57">
        <f t="shared" si="13"/>
        <v>0</v>
      </c>
    </row>
    <row r="131" spans="1:15" s="16" customFormat="1" x14ac:dyDescent="0.2">
      <c r="A131" s="33">
        <v>395002</v>
      </c>
      <c r="B131" s="33" t="s">
        <v>142</v>
      </c>
      <c r="C131" s="13">
        <v>525557</v>
      </c>
      <c r="D131" s="13">
        <v>20151</v>
      </c>
      <c r="E131" s="13">
        <v>39978</v>
      </c>
      <c r="F131" s="13">
        <v>284369</v>
      </c>
      <c r="G131" s="13">
        <v>0</v>
      </c>
      <c r="H131" s="13">
        <v>0</v>
      </c>
      <c r="I131" s="14">
        <f t="shared" si="12"/>
        <v>870055</v>
      </c>
      <c r="J131" s="15">
        <f t="shared" si="13"/>
        <v>0.60405031865801584</v>
      </c>
      <c r="K131" s="15">
        <f t="shared" si="13"/>
        <v>2.3160604789352397E-2</v>
      </c>
      <c r="L131" s="15">
        <f t="shared" si="13"/>
        <v>4.5948819327513775E-2</v>
      </c>
      <c r="M131" s="15">
        <f t="shared" si="13"/>
        <v>0.32684025722511795</v>
      </c>
      <c r="N131" s="15">
        <f t="shared" si="13"/>
        <v>0</v>
      </c>
      <c r="O131" s="15">
        <f t="shared" si="13"/>
        <v>0</v>
      </c>
    </row>
    <row r="132" spans="1:15" s="52" customFormat="1" x14ac:dyDescent="0.2">
      <c r="A132" s="17">
        <v>395003</v>
      </c>
      <c r="B132" s="47" t="s">
        <v>143</v>
      </c>
      <c r="C132" s="36">
        <v>260278</v>
      </c>
      <c r="D132" s="36">
        <v>13463</v>
      </c>
      <c r="E132" s="36">
        <v>700</v>
      </c>
      <c r="F132" s="36">
        <v>258451</v>
      </c>
      <c r="G132" s="36">
        <v>0</v>
      </c>
      <c r="H132" s="36">
        <v>0</v>
      </c>
      <c r="I132" s="37">
        <f t="shared" si="12"/>
        <v>532892</v>
      </c>
      <c r="J132" s="38">
        <f t="shared" si="13"/>
        <v>0.48842542203673539</v>
      </c>
      <c r="K132" s="38">
        <f t="shared" si="13"/>
        <v>2.5264030985640618E-2</v>
      </c>
      <c r="L132" s="38">
        <f t="shared" si="13"/>
        <v>1.3135869932369036E-3</v>
      </c>
      <c r="M132" s="38">
        <f t="shared" si="13"/>
        <v>0.48499695998438708</v>
      </c>
      <c r="N132" s="38">
        <f t="shared" si="13"/>
        <v>0</v>
      </c>
      <c r="O132" s="38">
        <f t="shared" si="13"/>
        <v>0</v>
      </c>
    </row>
    <row r="133" spans="1:15" s="16" customFormat="1" x14ac:dyDescent="0.2">
      <c r="A133" s="11">
        <v>395004</v>
      </c>
      <c r="B133" s="33" t="s">
        <v>144</v>
      </c>
      <c r="C133" s="13">
        <v>292564</v>
      </c>
      <c r="D133" s="13">
        <v>13106</v>
      </c>
      <c r="E133" s="13">
        <v>9770</v>
      </c>
      <c r="F133" s="13">
        <v>270628</v>
      </c>
      <c r="G133" s="13">
        <v>0</v>
      </c>
      <c r="H133" s="13">
        <v>0</v>
      </c>
      <c r="I133" s="14">
        <f t="shared" si="12"/>
        <v>586068</v>
      </c>
      <c r="J133" s="15">
        <f t="shared" si="13"/>
        <v>0.49919804527802236</v>
      </c>
      <c r="K133" s="15">
        <f t="shared" si="13"/>
        <v>2.236259273667902E-2</v>
      </c>
      <c r="L133" s="15">
        <f t="shared" si="13"/>
        <v>1.6670420497280181E-2</v>
      </c>
      <c r="M133" s="15">
        <f t="shared" si="13"/>
        <v>0.46176894148801845</v>
      </c>
      <c r="N133" s="15">
        <f t="shared" si="13"/>
        <v>0</v>
      </c>
      <c r="O133" s="15">
        <f t="shared" si="13"/>
        <v>0</v>
      </c>
    </row>
    <row r="134" spans="1:15" s="16" customFormat="1" x14ac:dyDescent="0.2">
      <c r="A134" s="11">
        <v>395005</v>
      </c>
      <c r="B134" s="33" t="s">
        <v>145</v>
      </c>
      <c r="C134" s="13">
        <v>539081</v>
      </c>
      <c r="D134" s="13">
        <v>13054</v>
      </c>
      <c r="E134" s="13">
        <v>3626</v>
      </c>
      <c r="F134" s="13">
        <v>201710</v>
      </c>
      <c r="G134" s="13">
        <v>0</v>
      </c>
      <c r="H134" s="13">
        <v>0</v>
      </c>
      <c r="I134" s="14">
        <f t="shared" si="12"/>
        <v>757471</v>
      </c>
      <c r="J134" s="15">
        <f t="shared" si="13"/>
        <v>0.7116853318476879</v>
      </c>
      <c r="K134" s="15">
        <f t="shared" si="13"/>
        <v>1.723366307092945E-2</v>
      </c>
      <c r="L134" s="15">
        <f t="shared" si="13"/>
        <v>4.7869819438631977E-3</v>
      </c>
      <c r="M134" s="15">
        <f t="shared" si="13"/>
        <v>0.26629402313751943</v>
      </c>
      <c r="N134" s="15">
        <f t="shared" si="13"/>
        <v>0</v>
      </c>
      <c r="O134" s="15">
        <f t="shared" si="13"/>
        <v>0</v>
      </c>
    </row>
    <row r="135" spans="1:15" s="16" customFormat="1" x14ac:dyDescent="0.2">
      <c r="A135" s="11">
        <v>395006</v>
      </c>
      <c r="B135" s="54" t="s">
        <v>146</v>
      </c>
      <c r="C135" s="55">
        <v>323986</v>
      </c>
      <c r="D135" s="55">
        <v>15334</v>
      </c>
      <c r="E135" s="55">
        <v>7825</v>
      </c>
      <c r="F135" s="55">
        <v>259510</v>
      </c>
      <c r="G135" s="55">
        <v>0</v>
      </c>
      <c r="H135" s="55">
        <v>0</v>
      </c>
      <c r="I135" s="56">
        <f t="shared" si="12"/>
        <v>606655</v>
      </c>
      <c r="J135" s="57">
        <f t="shared" si="13"/>
        <v>0.53405312739530708</v>
      </c>
      <c r="K135" s="57">
        <f t="shared" si="13"/>
        <v>2.5276310258713765E-2</v>
      </c>
      <c r="L135" s="57">
        <f t="shared" si="13"/>
        <v>1.2898599698345847E-2</v>
      </c>
      <c r="M135" s="57">
        <f t="shared" si="13"/>
        <v>0.42777196264763334</v>
      </c>
      <c r="N135" s="57">
        <f t="shared" si="13"/>
        <v>0</v>
      </c>
      <c r="O135" s="57">
        <f t="shared" si="13"/>
        <v>0</v>
      </c>
    </row>
    <row r="136" spans="1:15" s="16" customFormat="1" x14ac:dyDescent="0.2">
      <c r="A136" s="33">
        <v>395007</v>
      </c>
      <c r="B136" s="33" t="s">
        <v>147</v>
      </c>
      <c r="C136" s="13">
        <v>349136</v>
      </c>
      <c r="D136" s="13">
        <v>12606</v>
      </c>
      <c r="E136" s="13">
        <v>22662</v>
      </c>
      <c r="F136" s="13">
        <v>109644</v>
      </c>
      <c r="G136" s="13">
        <v>0</v>
      </c>
      <c r="H136" s="13">
        <v>0</v>
      </c>
      <c r="I136" s="14">
        <f t="shared" si="12"/>
        <v>494048</v>
      </c>
      <c r="J136" s="15">
        <f t="shared" si="13"/>
        <v>0.70668437074940083</v>
      </c>
      <c r="K136" s="15">
        <f t="shared" si="13"/>
        <v>2.5515739361357599E-2</v>
      </c>
      <c r="L136" s="15">
        <f t="shared" si="13"/>
        <v>4.5870036919489605E-2</v>
      </c>
      <c r="M136" s="15">
        <f t="shared" si="13"/>
        <v>0.22192985296975193</v>
      </c>
      <c r="N136" s="15">
        <f t="shared" si="13"/>
        <v>0</v>
      </c>
      <c r="O136" s="15">
        <f t="shared" si="13"/>
        <v>0</v>
      </c>
    </row>
    <row r="137" spans="1:15" s="52" customFormat="1" x14ac:dyDescent="0.2">
      <c r="A137" s="17">
        <v>397001</v>
      </c>
      <c r="B137" s="47" t="s">
        <v>148</v>
      </c>
      <c r="C137" s="36">
        <v>12751</v>
      </c>
      <c r="D137" s="36">
        <v>40436</v>
      </c>
      <c r="E137" s="36">
        <v>0</v>
      </c>
      <c r="F137" s="36">
        <v>0</v>
      </c>
      <c r="G137" s="36">
        <v>0</v>
      </c>
      <c r="H137" s="36">
        <v>0</v>
      </c>
      <c r="I137" s="37">
        <f t="shared" si="12"/>
        <v>53187</v>
      </c>
      <c r="J137" s="38">
        <f t="shared" si="13"/>
        <v>0.23973903397446744</v>
      </c>
      <c r="K137" s="38">
        <f t="shared" si="13"/>
        <v>0.7602609660255325</v>
      </c>
      <c r="L137" s="38">
        <f t="shared" si="13"/>
        <v>0</v>
      </c>
      <c r="M137" s="38">
        <f t="shared" si="13"/>
        <v>0</v>
      </c>
      <c r="N137" s="38">
        <f t="shared" si="13"/>
        <v>0</v>
      </c>
      <c r="O137" s="38">
        <f t="shared" si="13"/>
        <v>0</v>
      </c>
    </row>
    <row r="138" spans="1:15" s="16" customFormat="1" x14ac:dyDescent="0.2">
      <c r="A138" s="11">
        <v>398001</v>
      </c>
      <c r="B138" s="33" t="s">
        <v>149</v>
      </c>
      <c r="C138" s="13">
        <v>327017</v>
      </c>
      <c r="D138" s="13">
        <v>4279</v>
      </c>
      <c r="E138" s="13">
        <v>46006</v>
      </c>
      <c r="F138" s="13">
        <v>221501</v>
      </c>
      <c r="G138" s="13">
        <v>0</v>
      </c>
      <c r="H138" s="13">
        <v>0</v>
      </c>
      <c r="I138" s="14">
        <f t="shared" si="12"/>
        <v>598803</v>
      </c>
      <c r="J138" s="15">
        <f t="shared" si="13"/>
        <v>0.54611783842098316</v>
      </c>
      <c r="K138" s="15">
        <f t="shared" si="13"/>
        <v>7.1459227826179894E-3</v>
      </c>
      <c r="L138" s="15">
        <f t="shared" si="13"/>
        <v>7.6829942401758181E-2</v>
      </c>
      <c r="M138" s="15">
        <f t="shared" si="13"/>
        <v>0.36990629639464062</v>
      </c>
      <c r="N138" s="15">
        <f t="shared" si="13"/>
        <v>0</v>
      </c>
      <c r="O138" s="15">
        <f t="shared" si="13"/>
        <v>0</v>
      </c>
    </row>
    <row r="139" spans="1:15" s="16" customFormat="1" x14ac:dyDescent="0.2">
      <c r="A139" s="11">
        <v>398002</v>
      </c>
      <c r="B139" s="33" t="s">
        <v>150</v>
      </c>
      <c r="C139" s="13">
        <v>73457</v>
      </c>
      <c r="D139" s="13">
        <v>266</v>
      </c>
      <c r="E139" s="13">
        <v>660</v>
      </c>
      <c r="F139" s="13">
        <v>303086</v>
      </c>
      <c r="G139" s="13">
        <v>0</v>
      </c>
      <c r="H139" s="13">
        <v>0</v>
      </c>
      <c r="I139" s="14">
        <f t="shared" si="12"/>
        <v>377469</v>
      </c>
      <c r="J139" s="15">
        <f t="shared" si="13"/>
        <v>0.19460406020097015</v>
      </c>
      <c r="K139" s="15">
        <f t="shared" si="13"/>
        <v>7.0469363047031674E-4</v>
      </c>
      <c r="L139" s="15">
        <f t="shared" si="13"/>
        <v>1.7484879553022897E-3</v>
      </c>
      <c r="M139" s="15">
        <f t="shared" si="13"/>
        <v>0.80294275821325722</v>
      </c>
      <c r="N139" s="15">
        <f t="shared" si="13"/>
        <v>0</v>
      </c>
      <c r="O139" s="15">
        <f t="shared" si="13"/>
        <v>0</v>
      </c>
    </row>
    <row r="140" spans="1:15" s="16" customFormat="1" x14ac:dyDescent="0.2">
      <c r="A140" s="11">
        <v>398003</v>
      </c>
      <c r="B140" s="54" t="s">
        <v>151</v>
      </c>
      <c r="C140" s="55">
        <v>289645</v>
      </c>
      <c r="D140" s="55">
        <v>0</v>
      </c>
      <c r="E140" s="55">
        <v>3991</v>
      </c>
      <c r="F140" s="55">
        <v>247009</v>
      </c>
      <c r="G140" s="55">
        <v>0</v>
      </c>
      <c r="H140" s="55">
        <v>0</v>
      </c>
      <c r="I140" s="56">
        <f t="shared" si="12"/>
        <v>540645</v>
      </c>
      <c r="J140" s="57">
        <f t="shared" si="13"/>
        <v>0.53573971829943867</v>
      </c>
      <c r="K140" s="57">
        <f t="shared" si="13"/>
        <v>0</v>
      </c>
      <c r="L140" s="57">
        <f t="shared" si="13"/>
        <v>7.3819234432945836E-3</v>
      </c>
      <c r="M140" s="57">
        <f t="shared" si="13"/>
        <v>0.4568783582572668</v>
      </c>
      <c r="N140" s="57">
        <f t="shared" si="13"/>
        <v>0</v>
      </c>
      <c r="O140" s="57">
        <f t="shared" si="13"/>
        <v>0</v>
      </c>
    </row>
    <row r="141" spans="1:15" s="16" customFormat="1" x14ac:dyDescent="0.2">
      <c r="A141" s="33">
        <v>398004</v>
      </c>
      <c r="B141" s="33" t="s">
        <v>152</v>
      </c>
      <c r="C141" s="13">
        <v>242088</v>
      </c>
      <c r="D141" s="13">
        <v>0</v>
      </c>
      <c r="E141" s="13">
        <v>10297</v>
      </c>
      <c r="F141" s="13">
        <v>208627</v>
      </c>
      <c r="G141" s="13">
        <v>0</v>
      </c>
      <c r="H141" s="13">
        <v>0</v>
      </c>
      <c r="I141" s="14">
        <f t="shared" si="12"/>
        <v>461012</v>
      </c>
      <c r="J141" s="15">
        <f t="shared" si="13"/>
        <v>0.52512299029092513</v>
      </c>
      <c r="K141" s="15">
        <f t="shared" si="13"/>
        <v>0</v>
      </c>
      <c r="L141" s="15">
        <f t="shared" si="13"/>
        <v>2.2335644191474407E-2</v>
      </c>
      <c r="M141" s="15">
        <f t="shared" si="13"/>
        <v>0.45254136551760044</v>
      </c>
      <c r="N141" s="15">
        <f t="shared" si="13"/>
        <v>0</v>
      </c>
      <c r="O141" s="15">
        <f t="shared" si="13"/>
        <v>0</v>
      </c>
    </row>
    <row r="142" spans="1:15" s="52" customFormat="1" x14ac:dyDescent="0.2">
      <c r="A142" s="50">
        <v>398004</v>
      </c>
      <c r="B142" s="58" t="s">
        <v>153</v>
      </c>
      <c r="C142" s="36">
        <v>289244</v>
      </c>
      <c r="D142" s="36">
        <v>0</v>
      </c>
      <c r="E142" s="36">
        <v>14423</v>
      </c>
      <c r="F142" s="36">
        <v>0</v>
      </c>
      <c r="G142" s="36">
        <v>0</v>
      </c>
      <c r="H142" s="36">
        <v>0</v>
      </c>
      <c r="I142" s="37">
        <f>SUM(C142:H142)</f>
        <v>303667</v>
      </c>
      <c r="J142" s="38">
        <f t="shared" si="13"/>
        <v>0.95250389406817337</v>
      </c>
      <c r="K142" s="38">
        <f t="shared" si="13"/>
        <v>0</v>
      </c>
      <c r="L142" s="38">
        <f t="shared" si="13"/>
        <v>4.749610593182664E-2</v>
      </c>
      <c r="M142" s="38">
        <f t="shared" si="13"/>
        <v>0</v>
      </c>
      <c r="N142" s="38">
        <f t="shared" si="13"/>
        <v>0</v>
      </c>
      <c r="O142" s="38">
        <f t="shared" si="13"/>
        <v>0</v>
      </c>
    </row>
    <row r="143" spans="1:15" s="16" customFormat="1" x14ac:dyDescent="0.2">
      <c r="A143" s="48">
        <v>398005</v>
      </c>
      <c r="B143" s="49" t="s">
        <v>154</v>
      </c>
      <c r="C143" s="13">
        <v>170947</v>
      </c>
      <c r="D143" s="13">
        <v>4136</v>
      </c>
      <c r="E143" s="13">
        <v>12233</v>
      </c>
      <c r="F143" s="13">
        <v>66814</v>
      </c>
      <c r="G143" s="13">
        <v>0</v>
      </c>
      <c r="H143" s="13">
        <v>0</v>
      </c>
      <c r="I143" s="14">
        <f>SUM(C143:H143)</f>
        <v>254130</v>
      </c>
      <c r="J143" s="15">
        <f t="shared" si="13"/>
        <v>0.67267540235312639</v>
      </c>
      <c r="K143" s="15">
        <f t="shared" si="13"/>
        <v>1.6275134773541099E-2</v>
      </c>
      <c r="L143" s="15">
        <f t="shared" si="13"/>
        <v>4.8136780387990401E-2</v>
      </c>
      <c r="M143" s="15">
        <f t="shared" si="13"/>
        <v>0.26291268248534216</v>
      </c>
      <c r="N143" s="15">
        <f t="shared" si="13"/>
        <v>0</v>
      </c>
      <c r="O143" s="15">
        <f t="shared" si="13"/>
        <v>0</v>
      </c>
    </row>
    <row r="144" spans="1:15" s="16" customFormat="1" x14ac:dyDescent="0.2">
      <c r="A144" s="11">
        <v>399001</v>
      </c>
      <c r="B144" s="33" t="s">
        <v>155</v>
      </c>
      <c r="C144" s="13">
        <v>360824</v>
      </c>
      <c r="D144" s="13">
        <v>329512</v>
      </c>
      <c r="E144" s="13">
        <v>64120</v>
      </c>
      <c r="F144" s="13">
        <v>14084</v>
      </c>
      <c r="G144" s="13">
        <v>0</v>
      </c>
      <c r="H144" s="13">
        <v>0</v>
      </c>
      <c r="I144" s="14">
        <f t="shared" si="12"/>
        <v>768540</v>
      </c>
      <c r="J144" s="15">
        <f t="shared" si="13"/>
        <v>0.46949280453847553</v>
      </c>
      <c r="K144" s="15">
        <f t="shared" si="13"/>
        <v>0.42875061805501341</v>
      </c>
      <c r="L144" s="15">
        <f t="shared" si="13"/>
        <v>8.3430920967028394E-2</v>
      </c>
      <c r="M144" s="15">
        <f t="shared" si="13"/>
        <v>1.8325656439482654E-2</v>
      </c>
      <c r="N144" s="15">
        <f t="shared" si="13"/>
        <v>0</v>
      </c>
      <c r="O144" s="15">
        <f t="shared" si="13"/>
        <v>0</v>
      </c>
    </row>
    <row r="145" spans="1:15" s="16" customFormat="1" x14ac:dyDescent="0.2">
      <c r="A145" s="11">
        <v>399002</v>
      </c>
      <c r="B145" s="33" t="s">
        <v>156</v>
      </c>
      <c r="C145" s="13">
        <v>410527</v>
      </c>
      <c r="D145" s="13">
        <v>221972</v>
      </c>
      <c r="E145" s="13">
        <v>0</v>
      </c>
      <c r="F145" s="13">
        <v>4698</v>
      </c>
      <c r="G145" s="13">
        <v>0</v>
      </c>
      <c r="H145" s="13">
        <v>0</v>
      </c>
      <c r="I145" s="14">
        <f t="shared" si="12"/>
        <v>637197</v>
      </c>
      <c r="J145" s="15">
        <f t="shared" si="13"/>
        <v>0.64427013937604849</v>
      </c>
      <c r="K145" s="15">
        <f t="shared" si="13"/>
        <v>0.34835694455560839</v>
      </c>
      <c r="L145" s="15">
        <f t="shared" si="13"/>
        <v>0</v>
      </c>
      <c r="M145" s="15">
        <f t="shared" si="13"/>
        <v>7.372916068343071E-3</v>
      </c>
      <c r="N145" s="15">
        <f t="shared" si="13"/>
        <v>0</v>
      </c>
      <c r="O145" s="15">
        <f t="shared" si="13"/>
        <v>0</v>
      </c>
    </row>
    <row r="146" spans="1:15" x14ac:dyDescent="0.2">
      <c r="A146" s="50">
        <v>399004</v>
      </c>
      <c r="B146" s="51" t="s">
        <v>157</v>
      </c>
      <c r="C146" s="36">
        <v>366845</v>
      </c>
      <c r="D146" s="36">
        <v>268626</v>
      </c>
      <c r="E146" s="36">
        <v>30000</v>
      </c>
      <c r="F146" s="36">
        <v>3945</v>
      </c>
      <c r="G146" s="36">
        <v>0</v>
      </c>
      <c r="H146" s="36">
        <v>0</v>
      </c>
      <c r="I146" s="37">
        <f t="shared" si="12"/>
        <v>669416</v>
      </c>
      <c r="J146" s="38">
        <f t="shared" si="13"/>
        <v>0.54800751699989247</v>
      </c>
      <c r="K146" s="38">
        <f t="shared" si="13"/>
        <v>0.40128410435364559</v>
      </c>
      <c r="L146" s="38">
        <f t="shared" si="13"/>
        <v>4.481518218865399E-2</v>
      </c>
      <c r="M146" s="38">
        <f t="shared" si="13"/>
        <v>5.8931964578079997E-3</v>
      </c>
      <c r="N146" s="38">
        <f t="shared" si="13"/>
        <v>0</v>
      </c>
      <c r="O146" s="38">
        <f t="shared" si="13"/>
        <v>0</v>
      </c>
    </row>
    <row r="147" spans="1:15" x14ac:dyDescent="0.2">
      <c r="A147" s="39"/>
      <c r="B147" s="40" t="s">
        <v>158</v>
      </c>
      <c r="C147" s="41">
        <f t="shared" ref="C147:I147" si="14">SUM(C93:C146)</f>
        <v>19452161</v>
      </c>
      <c r="D147" s="41">
        <f t="shared" si="14"/>
        <v>2024519</v>
      </c>
      <c r="E147" s="41">
        <f t="shared" si="14"/>
        <v>958448</v>
      </c>
      <c r="F147" s="41">
        <f t="shared" si="14"/>
        <v>8324376</v>
      </c>
      <c r="G147" s="41">
        <f t="shared" si="14"/>
        <v>0</v>
      </c>
      <c r="H147" s="41">
        <f t="shared" si="14"/>
        <v>0</v>
      </c>
      <c r="I147" s="42">
        <f t="shared" si="14"/>
        <v>30759504</v>
      </c>
      <c r="J147" s="59">
        <f t="shared" si="13"/>
        <v>0.63239514525331753</v>
      </c>
      <c r="K147" s="60">
        <f t="shared" si="13"/>
        <v>6.5817673783036296E-2</v>
      </c>
      <c r="L147" s="61">
        <f t="shared" si="13"/>
        <v>3.1159410112724835E-2</v>
      </c>
      <c r="M147" s="59">
        <f t="shared" si="13"/>
        <v>0.27062777085092138</v>
      </c>
      <c r="N147" s="60">
        <f t="shared" si="13"/>
        <v>0</v>
      </c>
      <c r="O147" s="61">
        <f t="shared" si="13"/>
        <v>0</v>
      </c>
    </row>
    <row r="148" spans="1:15" x14ac:dyDescent="0.2">
      <c r="A148" s="44"/>
      <c r="B148" s="45"/>
      <c r="C148" s="62"/>
      <c r="D148" s="62"/>
      <c r="E148" s="62"/>
      <c r="F148" s="62"/>
      <c r="G148" s="62"/>
      <c r="H148" s="62"/>
      <c r="I148" s="63"/>
      <c r="J148" s="28"/>
      <c r="K148" s="28"/>
      <c r="L148" s="28"/>
      <c r="M148" s="28"/>
      <c r="N148" s="28"/>
      <c r="O148" s="64"/>
    </row>
    <row r="149" spans="1:15" x14ac:dyDescent="0.2">
      <c r="A149" s="17" t="s">
        <v>159</v>
      </c>
      <c r="B149" s="47" t="s">
        <v>160</v>
      </c>
      <c r="C149" s="36">
        <v>234</v>
      </c>
      <c r="D149" s="36">
        <v>0</v>
      </c>
      <c r="E149" s="36">
        <v>18923</v>
      </c>
      <c r="F149" s="36">
        <v>0</v>
      </c>
      <c r="G149" s="36">
        <v>0</v>
      </c>
      <c r="H149" s="36">
        <v>0</v>
      </c>
      <c r="I149" s="37">
        <f>SUM(C149:H149)</f>
        <v>19157</v>
      </c>
      <c r="J149" s="38">
        <f t="shared" ref="J149:O150" si="15">C149/$I149</f>
        <v>1.2214856188338466E-2</v>
      </c>
      <c r="K149" s="38">
        <f t="shared" si="15"/>
        <v>0</v>
      </c>
      <c r="L149" s="38">
        <f t="shared" si="15"/>
        <v>0.98778514381166149</v>
      </c>
      <c r="M149" s="38">
        <f t="shared" si="15"/>
        <v>0</v>
      </c>
      <c r="N149" s="38">
        <f t="shared" si="15"/>
        <v>0</v>
      </c>
      <c r="O149" s="38">
        <f t="shared" si="15"/>
        <v>0</v>
      </c>
    </row>
    <row r="150" spans="1:15" x14ac:dyDescent="0.2">
      <c r="A150" s="39"/>
      <c r="B150" s="40" t="s">
        <v>161</v>
      </c>
      <c r="C150" s="41">
        <f>SUM(C149)</f>
        <v>234</v>
      </c>
      <c r="D150" s="41">
        <f t="shared" ref="D150:I150" si="16">SUM(D149)</f>
        <v>0</v>
      </c>
      <c r="E150" s="41">
        <f t="shared" si="16"/>
        <v>18923</v>
      </c>
      <c r="F150" s="41">
        <f t="shared" si="16"/>
        <v>0</v>
      </c>
      <c r="G150" s="41">
        <f t="shared" si="16"/>
        <v>0</v>
      </c>
      <c r="H150" s="41">
        <f t="shared" si="16"/>
        <v>0</v>
      </c>
      <c r="I150" s="70">
        <f t="shared" si="16"/>
        <v>19157</v>
      </c>
      <c r="J150" s="59">
        <f t="shared" si="15"/>
        <v>1.2214856188338466E-2</v>
      </c>
      <c r="K150" s="60">
        <f t="shared" si="15"/>
        <v>0</v>
      </c>
      <c r="L150" s="61">
        <f t="shared" si="15"/>
        <v>0.98778514381166149</v>
      </c>
      <c r="M150" s="59">
        <f t="shared" si="15"/>
        <v>0</v>
      </c>
      <c r="N150" s="60">
        <f t="shared" si="15"/>
        <v>0</v>
      </c>
      <c r="O150" s="61">
        <f t="shared" si="15"/>
        <v>0</v>
      </c>
    </row>
    <row r="151" spans="1:15" x14ac:dyDescent="0.2">
      <c r="A151" s="44"/>
      <c r="B151" s="45"/>
      <c r="C151" s="62"/>
      <c r="D151" s="62"/>
      <c r="E151" s="62"/>
      <c r="F151" s="62"/>
      <c r="G151" s="62"/>
      <c r="H151" s="62"/>
      <c r="I151" s="63"/>
      <c r="J151" s="28"/>
      <c r="K151" s="28"/>
      <c r="L151" s="28"/>
      <c r="M151" s="28"/>
      <c r="N151" s="28"/>
      <c r="O151" s="64"/>
    </row>
    <row r="152" spans="1:15" ht="13.5" thickBot="1" x14ac:dyDescent="0.25">
      <c r="A152" s="65"/>
      <c r="B152" s="66" t="s">
        <v>162</v>
      </c>
      <c r="C152" s="67">
        <f t="shared" ref="C152:I152" si="17">C147+C91+C77+C73+C150</f>
        <v>158590323.06999999</v>
      </c>
      <c r="D152" s="67">
        <f t="shared" si="17"/>
        <v>11949517</v>
      </c>
      <c r="E152" s="67">
        <f t="shared" si="17"/>
        <v>10460320</v>
      </c>
      <c r="F152" s="67">
        <f t="shared" si="17"/>
        <v>33482807.440000001</v>
      </c>
      <c r="G152" s="67">
        <f t="shared" si="17"/>
        <v>3068</v>
      </c>
      <c r="H152" s="67">
        <f t="shared" si="17"/>
        <v>1436736</v>
      </c>
      <c r="I152" s="71">
        <f t="shared" si="17"/>
        <v>215922771.50999999</v>
      </c>
      <c r="J152" s="68">
        <f t="shared" ref="J152:O152" si="18">C152/$I152</f>
        <v>0.7344770630764863</v>
      </c>
      <c r="K152" s="68">
        <f t="shared" si="18"/>
        <v>5.5341624769051211E-2</v>
      </c>
      <c r="L152" s="68">
        <f t="shared" si="18"/>
        <v>4.8444728301922306E-2</v>
      </c>
      <c r="M152" s="68">
        <f t="shared" si="18"/>
        <v>0.15506844046992663</v>
      </c>
      <c r="N152" s="68">
        <f t="shared" si="18"/>
        <v>1.420878390243297E-5</v>
      </c>
      <c r="O152" s="68">
        <f t="shared" si="18"/>
        <v>6.6539345987111911E-3</v>
      </c>
    </row>
    <row r="153" spans="1:15" ht="13.5" thickTop="1" x14ac:dyDescent="0.2"/>
    <row r="154" spans="1:15" s="69" customFormat="1" ht="12.75" customHeight="1" x14ac:dyDescent="0.2">
      <c r="C154" s="75"/>
      <c r="D154" s="75"/>
      <c r="E154" s="75"/>
      <c r="F154" s="75"/>
      <c r="J154" s="75"/>
      <c r="K154" s="75"/>
      <c r="L154" s="75"/>
      <c r="M154" s="75"/>
    </row>
    <row r="155" spans="1:15" s="69" customFormat="1" ht="12.75" customHeight="1" x14ac:dyDescent="0.2">
      <c r="C155" s="72" t="s">
        <v>163</v>
      </c>
      <c r="D155" s="72"/>
      <c r="E155" s="72"/>
      <c r="F155" s="72"/>
      <c r="J155" s="72" t="s">
        <v>163</v>
      </c>
      <c r="K155" s="72"/>
      <c r="L155" s="72"/>
      <c r="M155" s="72"/>
    </row>
  </sheetData>
  <mergeCells count="7">
    <mergeCell ref="C155:F155"/>
    <mergeCell ref="J155:M155"/>
    <mergeCell ref="A1:B1"/>
    <mergeCell ref="C1:I1"/>
    <mergeCell ref="J1:O1"/>
    <mergeCell ref="C154:F154"/>
    <mergeCell ref="J154:M154"/>
  </mergeCells>
  <printOptions horizontalCentered="1"/>
  <pageMargins left="0.25" right="0.25" top="1" bottom="0.5" header="0.5" footer="0.5"/>
  <pageSetup paperSize="5" scale="70" fitToWidth="4" orientation="portrait" r:id="rId1"/>
  <headerFooter alignWithMargins="0"/>
  <rowBreaks count="1" manualBreakCount="1">
    <brk id="74" max="14" man="1"/>
  </rowBreaks>
  <colBreaks count="2" manualBreakCount="2">
    <brk id="9" max="144" man="1"/>
    <brk id="15" max="1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Obj500 - Oth Pur Srv - by fund</vt:lpstr>
      <vt:lpstr>'Obj500 - Oth Pur Srv - by fund'!Print_Area</vt:lpstr>
      <vt:lpstr>'Obj500 - Oth Pur Srv - by fund'!Print_Titles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2012-07-03T19:19:19Z</dcterms:created>
  <dcterms:modified xsi:type="dcterms:W3CDTF">2012-07-09T18:37:31Z</dcterms:modified>
</cp:coreProperties>
</file>