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195" windowHeight="8190"/>
  </bookViews>
  <sheets>
    <sheet name="Obj400 - Purch Prop - by fund" sheetId="1" r:id="rId1"/>
  </sheets>
  <externalReferences>
    <externalReference r:id="rId2"/>
  </externalReferences>
  <definedNames>
    <definedName name="_xlnm.Print_Area" localSheetId="0">'Obj400 - Purch Prop - by fund'!$A$1:$O$156</definedName>
    <definedName name="_xlnm.Print_Titles" localSheetId="0">'Obj400 - Purch Prop - by fund'!$A:$B,'Obj400 - Purch Prop - by fund'!$1:$2</definedName>
  </definedNames>
  <calcPr calcId="145621"/>
</workbook>
</file>

<file path=xl/calcChain.xml><?xml version="1.0" encoding="utf-8"?>
<calcChain xmlns="http://schemas.openxmlformats.org/spreadsheetml/2006/main">
  <c r="I150" i="1" l="1"/>
  <c r="M150" i="1" s="1"/>
  <c r="H150" i="1"/>
  <c r="O150" i="1" s="1"/>
  <c r="G150" i="1"/>
  <c r="F150" i="1"/>
  <c r="E150" i="1"/>
  <c r="L150" i="1" s="1"/>
  <c r="D150" i="1"/>
  <c r="K150" i="1" s="1"/>
  <c r="C150" i="1"/>
  <c r="L149" i="1"/>
  <c r="J149" i="1"/>
  <c r="I149" i="1"/>
  <c r="O149" i="1" s="1"/>
  <c r="H147" i="1"/>
  <c r="G147" i="1"/>
  <c r="F147" i="1"/>
  <c r="E147" i="1"/>
  <c r="D147" i="1"/>
  <c r="C147" i="1"/>
  <c r="N146" i="1"/>
  <c r="I146" i="1"/>
  <c r="O146" i="1" s="1"/>
  <c r="O145" i="1"/>
  <c r="K145" i="1"/>
  <c r="I145" i="1"/>
  <c r="N144" i="1"/>
  <c r="L144" i="1"/>
  <c r="J144" i="1"/>
  <c r="I144" i="1"/>
  <c r="O144" i="1" s="1"/>
  <c r="O143" i="1"/>
  <c r="K143" i="1"/>
  <c r="I143" i="1"/>
  <c r="L142" i="1"/>
  <c r="J142" i="1"/>
  <c r="I142" i="1"/>
  <c r="O142" i="1" s="1"/>
  <c r="I141" i="1"/>
  <c r="O141" i="1" s="1"/>
  <c r="I140" i="1"/>
  <c r="O140" i="1" s="1"/>
  <c r="I139" i="1"/>
  <c r="O139" i="1" s="1"/>
  <c r="N138" i="1"/>
  <c r="I138" i="1"/>
  <c r="O138" i="1" s="1"/>
  <c r="O137" i="1"/>
  <c r="K137" i="1"/>
  <c r="I137" i="1"/>
  <c r="N136" i="1"/>
  <c r="L136" i="1"/>
  <c r="J136" i="1"/>
  <c r="I136" i="1"/>
  <c r="O136" i="1" s="1"/>
  <c r="O135" i="1"/>
  <c r="K135" i="1"/>
  <c r="I135" i="1"/>
  <c r="L134" i="1"/>
  <c r="J134" i="1"/>
  <c r="I134" i="1"/>
  <c r="O134" i="1" s="1"/>
  <c r="I133" i="1"/>
  <c r="K133" i="1" s="1"/>
  <c r="I132" i="1"/>
  <c r="O132" i="1" s="1"/>
  <c r="I131" i="1"/>
  <c r="O131" i="1" s="1"/>
  <c r="N130" i="1"/>
  <c r="I130" i="1"/>
  <c r="O130" i="1" s="1"/>
  <c r="O129" i="1"/>
  <c r="K129" i="1"/>
  <c r="I129" i="1"/>
  <c r="N128" i="1"/>
  <c r="L128" i="1"/>
  <c r="J128" i="1"/>
  <c r="I128" i="1"/>
  <c r="O128" i="1" s="1"/>
  <c r="O127" i="1"/>
  <c r="K127" i="1"/>
  <c r="I127" i="1"/>
  <c r="L126" i="1"/>
  <c r="J126" i="1"/>
  <c r="I126" i="1"/>
  <c r="O126" i="1" s="1"/>
  <c r="I125" i="1"/>
  <c r="O125" i="1" s="1"/>
  <c r="I124" i="1"/>
  <c r="O124" i="1" s="1"/>
  <c r="I123" i="1"/>
  <c r="O123" i="1" s="1"/>
  <c r="N122" i="1"/>
  <c r="I122" i="1"/>
  <c r="O122" i="1" s="1"/>
  <c r="O121" i="1"/>
  <c r="K121" i="1"/>
  <c r="I121" i="1"/>
  <c r="N120" i="1"/>
  <c r="L120" i="1"/>
  <c r="J120" i="1"/>
  <c r="I120" i="1"/>
  <c r="O120" i="1" s="1"/>
  <c r="O119" i="1"/>
  <c r="K119" i="1"/>
  <c r="I119" i="1"/>
  <c r="L118" i="1"/>
  <c r="J118" i="1"/>
  <c r="I118" i="1"/>
  <c r="O118" i="1" s="1"/>
  <c r="I117" i="1"/>
  <c r="O117" i="1" s="1"/>
  <c r="I116" i="1"/>
  <c r="O116" i="1" s="1"/>
  <c r="I115" i="1"/>
  <c r="O115" i="1" s="1"/>
  <c r="N114" i="1"/>
  <c r="I114" i="1"/>
  <c r="O114" i="1" s="1"/>
  <c r="O113" i="1"/>
  <c r="K113" i="1"/>
  <c r="I113" i="1"/>
  <c r="N112" i="1"/>
  <c r="L112" i="1"/>
  <c r="J112" i="1"/>
  <c r="I112" i="1"/>
  <c r="O112" i="1" s="1"/>
  <c r="O111" i="1"/>
  <c r="K111" i="1"/>
  <c r="I111" i="1"/>
  <c r="L110" i="1"/>
  <c r="J110" i="1"/>
  <c r="I110" i="1"/>
  <c r="O110" i="1" s="1"/>
  <c r="I109" i="1"/>
  <c r="O109" i="1" s="1"/>
  <c r="I108" i="1"/>
  <c r="O108" i="1" s="1"/>
  <c r="I107" i="1"/>
  <c r="O107" i="1" s="1"/>
  <c r="N106" i="1"/>
  <c r="I106" i="1"/>
  <c r="O106" i="1" s="1"/>
  <c r="O105" i="1"/>
  <c r="K105" i="1"/>
  <c r="I105" i="1"/>
  <c r="N104" i="1"/>
  <c r="L104" i="1"/>
  <c r="J104" i="1"/>
  <c r="I104" i="1"/>
  <c r="O104" i="1" s="1"/>
  <c r="O103" i="1"/>
  <c r="K103" i="1"/>
  <c r="I103" i="1"/>
  <c r="L102" i="1"/>
  <c r="J102" i="1"/>
  <c r="I102" i="1"/>
  <c r="O102" i="1" s="1"/>
  <c r="I101" i="1"/>
  <c r="K101" i="1" s="1"/>
  <c r="I100" i="1"/>
  <c r="O100" i="1" s="1"/>
  <c r="I99" i="1"/>
  <c r="O99" i="1" s="1"/>
  <c r="N98" i="1"/>
  <c r="I98" i="1"/>
  <c r="O98" i="1" s="1"/>
  <c r="O97" i="1"/>
  <c r="K97" i="1"/>
  <c r="I97" i="1"/>
  <c r="N96" i="1"/>
  <c r="L96" i="1"/>
  <c r="J96" i="1"/>
  <c r="I96" i="1"/>
  <c r="O96" i="1" s="1"/>
  <c r="O95" i="1"/>
  <c r="K95" i="1"/>
  <c r="I95" i="1"/>
  <c r="L94" i="1"/>
  <c r="J94" i="1"/>
  <c r="I94" i="1"/>
  <c r="O94" i="1" s="1"/>
  <c r="I93" i="1"/>
  <c r="O93" i="1" s="1"/>
  <c r="H91" i="1"/>
  <c r="G91" i="1"/>
  <c r="F91" i="1"/>
  <c r="E91" i="1"/>
  <c r="D91" i="1"/>
  <c r="C91" i="1"/>
  <c r="I90" i="1"/>
  <c r="N89" i="1"/>
  <c r="I89" i="1"/>
  <c r="O89" i="1" s="1"/>
  <c r="I88" i="1"/>
  <c r="I87" i="1"/>
  <c r="O87" i="1" s="1"/>
  <c r="I86" i="1"/>
  <c r="L85" i="1"/>
  <c r="J85" i="1"/>
  <c r="I85" i="1"/>
  <c r="O85" i="1" s="1"/>
  <c r="I84" i="1"/>
  <c r="N83" i="1"/>
  <c r="L83" i="1"/>
  <c r="J83" i="1"/>
  <c r="I83" i="1"/>
  <c r="O83" i="1" s="1"/>
  <c r="I82" i="1"/>
  <c r="N81" i="1"/>
  <c r="I81" i="1"/>
  <c r="O81" i="1" s="1"/>
  <c r="I80" i="1"/>
  <c r="I79" i="1"/>
  <c r="I91" i="1" s="1"/>
  <c r="L91" i="1" s="1"/>
  <c r="H77" i="1"/>
  <c r="G77" i="1"/>
  <c r="F77" i="1"/>
  <c r="E77" i="1"/>
  <c r="D77" i="1"/>
  <c r="C77" i="1"/>
  <c r="N76" i="1"/>
  <c r="L76" i="1"/>
  <c r="J76" i="1"/>
  <c r="I76" i="1"/>
  <c r="O76" i="1" s="1"/>
  <c r="I75" i="1"/>
  <c r="G73" i="1"/>
  <c r="E73" i="1"/>
  <c r="C73" i="1"/>
  <c r="H72" i="1"/>
  <c r="F72" i="1"/>
  <c r="F73" i="1" s="1"/>
  <c r="D72" i="1"/>
  <c r="I71" i="1"/>
  <c r="N70" i="1"/>
  <c r="I70" i="1"/>
  <c r="O70" i="1" s="1"/>
  <c r="I69" i="1"/>
  <c r="I68" i="1"/>
  <c r="O68" i="1" s="1"/>
  <c r="I67" i="1"/>
  <c r="L66" i="1"/>
  <c r="J66" i="1"/>
  <c r="I66" i="1"/>
  <c r="O66" i="1" s="1"/>
  <c r="I65" i="1"/>
  <c r="N65" i="1" s="1"/>
  <c r="N64" i="1"/>
  <c r="L64" i="1"/>
  <c r="J64" i="1"/>
  <c r="I64" i="1"/>
  <c r="O64" i="1" s="1"/>
  <c r="I63" i="1"/>
  <c r="N63" i="1" s="1"/>
  <c r="N62" i="1"/>
  <c r="I62" i="1"/>
  <c r="O62" i="1" s="1"/>
  <c r="I61" i="1"/>
  <c r="N61" i="1" s="1"/>
  <c r="I60" i="1"/>
  <c r="O60" i="1" s="1"/>
  <c r="I59" i="1"/>
  <c r="N59" i="1" s="1"/>
  <c r="L58" i="1"/>
  <c r="J58" i="1"/>
  <c r="I58" i="1"/>
  <c r="O58" i="1" s="1"/>
  <c r="I57" i="1"/>
  <c r="N57" i="1" s="1"/>
  <c r="N56" i="1"/>
  <c r="L56" i="1"/>
  <c r="J56" i="1"/>
  <c r="I56" i="1"/>
  <c r="O56" i="1" s="1"/>
  <c r="I55" i="1"/>
  <c r="N55" i="1" s="1"/>
  <c r="D54" i="1"/>
  <c r="I53" i="1"/>
  <c r="O53" i="1" s="1"/>
  <c r="I52" i="1"/>
  <c r="N52" i="1" s="1"/>
  <c r="L51" i="1"/>
  <c r="J51" i="1"/>
  <c r="I51" i="1"/>
  <c r="O51" i="1" s="1"/>
  <c r="I50" i="1"/>
  <c r="N50" i="1" s="1"/>
  <c r="N49" i="1"/>
  <c r="L49" i="1"/>
  <c r="J49" i="1"/>
  <c r="I49" i="1"/>
  <c r="O49" i="1" s="1"/>
  <c r="I48" i="1"/>
  <c r="N48" i="1" s="1"/>
  <c r="N47" i="1"/>
  <c r="I47" i="1"/>
  <c r="O47" i="1" s="1"/>
  <c r="I46" i="1"/>
  <c r="N46" i="1" s="1"/>
  <c r="D46" i="1"/>
  <c r="I45" i="1"/>
  <c r="N45" i="1" s="1"/>
  <c r="N44" i="1"/>
  <c r="L44" i="1"/>
  <c r="J44" i="1"/>
  <c r="I44" i="1"/>
  <c r="O44" i="1" s="1"/>
  <c r="I43" i="1"/>
  <c r="N43" i="1" s="1"/>
  <c r="N42" i="1"/>
  <c r="I42" i="1"/>
  <c r="O42" i="1" s="1"/>
  <c r="I41" i="1"/>
  <c r="N41" i="1" s="1"/>
  <c r="H40" i="1"/>
  <c r="D40" i="1"/>
  <c r="I39" i="1"/>
  <c r="N39" i="1" s="1"/>
  <c r="N38" i="1"/>
  <c r="I38" i="1"/>
  <c r="O38" i="1" s="1"/>
  <c r="I37" i="1"/>
  <c r="N37" i="1" s="1"/>
  <c r="I36" i="1"/>
  <c r="O36" i="1" s="1"/>
  <c r="I35" i="1"/>
  <c r="N35" i="1" s="1"/>
  <c r="L34" i="1"/>
  <c r="J34" i="1"/>
  <c r="I34" i="1"/>
  <c r="O34" i="1" s="1"/>
  <c r="I33" i="1"/>
  <c r="N33" i="1" s="1"/>
  <c r="N32" i="1"/>
  <c r="L32" i="1"/>
  <c r="J32" i="1"/>
  <c r="I32" i="1"/>
  <c r="O32" i="1" s="1"/>
  <c r="H31" i="1"/>
  <c r="I31" i="1" s="1"/>
  <c r="N31" i="1" s="1"/>
  <c r="I30" i="1"/>
  <c r="N30" i="1" s="1"/>
  <c r="L29" i="1"/>
  <c r="J29" i="1"/>
  <c r="I29" i="1"/>
  <c r="O29" i="1" s="1"/>
  <c r="I28" i="1"/>
  <c r="N28" i="1" s="1"/>
  <c r="N27" i="1"/>
  <c r="L27" i="1"/>
  <c r="J27" i="1"/>
  <c r="I27" i="1"/>
  <c r="O27" i="1" s="1"/>
  <c r="I26" i="1"/>
  <c r="N26" i="1" s="1"/>
  <c r="N25" i="1"/>
  <c r="I25" i="1"/>
  <c r="O25" i="1" s="1"/>
  <c r="I24" i="1"/>
  <c r="N24" i="1" s="1"/>
  <c r="I23" i="1"/>
  <c r="O23" i="1" s="1"/>
  <c r="I22" i="1"/>
  <c r="N22" i="1" s="1"/>
  <c r="L21" i="1"/>
  <c r="J21" i="1"/>
  <c r="I21" i="1"/>
  <c r="O21" i="1" s="1"/>
  <c r="I20" i="1"/>
  <c r="N20" i="1" s="1"/>
  <c r="N19" i="1"/>
  <c r="L19" i="1"/>
  <c r="J19" i="1"/>
  <c r="I19" i="1"/>
  <c r="O19" i="1" s="1"/>
  <c r="I18" i="1"/>
  <c r="N18" i="1" s="1"/>
  <c r="N17" i="1"/>
  <c r="I17" i="1"/>
  <c r="O17" i="1" s="1"/>
  <c r="I16" i="1"/>
  <c r="N16" i="1" s="1"/>
  <c r="I15" i="1"/>
  <c r="O15" i="1" s="1"/>
  <c r="I14" i="1"/>
  <c r="N14" i="1" s="1"/>
  <c r="L13" i="1"/>
  <c r="J13" i="1"/>
  <c r="I13" i="1"/>
  <c r="O13" i="1" s="1"/>
  <c r="I12" i="1"/>
  <c r="N12" i="1" s="1"/>
  <c r="N11" i="1"/>
  <c r="L11" i="1"/>
  <c r="J11" i="1"/>
  <c r="I11" i="1"/>
  <c r="O11" i="1" s="1"/>
  <c r="I10" i="1"/>
  <c r="N10" i="1" s="1"/>
  <c r="N9" i="1"/>
  <c r="I9" i="1"/>
  <c r="O9" i="1" s="1"/>
  <c r="I8" i="1"/>
  <c r="N8" i="1" s="1"/>
  <c r="I7" i="1"/>
  <c r="O7" i="1" s="1"/>
  <c r="I6" i="1"/>
  <c r="N6" i="1" s="1"/>
  <c r="L5" i="1"/>
  <c r="J5" i="1"/>
  <c r="I5" i="1"/>
  <c r="O5" i="1" s="1"/>
  <c r="I4" i="1"/>
  <c r="N4" i="1" s="1"/>
  <c r="N3" i="1"/>
  <c r="L3" i="1"/>
  <c r="J3" i="1"/>
  <c r="I3" i="1"/>
  <c r="J7" i="1" l="1"/>
  <c r="J15" i="1"/>
  <c r="J36" i="1"/>
  <c r="J53" i="1"/>
  <c r="J60" i="1"/>
  <c r="J79" i="1"/>
  <c r="J87" i="1"/>
  <c r="K93" i="1"/>
  <c r="J100" i="1"/>
  <c r="J108" i="1"/>
  <c r="K109" i="1"/>
  <c r="K117" i="1"/>
  <c r="K125" i="1"/>
  <c r="J132" i="1"/>
  <c r="K141" i="1"/>
  <c r="N5" i="1"/>
  <c r="L7" i="1"/>
  <c r="J9" i="1"/>
  <c r="N13" i="1"/>
  <c r="L15" i="1"/>
  <c r="J17" i="1"/>
  <c r="N21" i="1"/>
  <c r="L23" i="1"/>
  <c r="J25" i="1"/>
  <c r="N29" i="1"/>
  <c r="N34" i="1"/>
  <c r="L36" i="1"/>
  <c r="J38" i="1"/>
  <c r="J42" i="1"/>
  <c r="J47" i="1"/>
  <c r="N51" i="1"/>
  <c r="L53" i="1"/>
  <c r="N58" i="1"/>
  <c r="L60" i="1"/>
  <c r="J62" i="1"/>
  <c r="N66" i="1"/>
  <c r="L68" i="1"/>
  <c r="J70" i="1"/>
  <c r="L79" i="1"/>
  <c r="J81" i="1"/>
  <c r="N85" i="1"/>
  <c r="L87" i="1"/>
  <c r="J89" i="1"/>
  <c r="N94" i="1"/>
  <c r="J98" i="1"/>
  <c r="K99" i="1"/>
  <c r="L100" i="1"/>
  <c r="O101" i="1"/>
  <c r="N102" i="1"/>
  <c r="J106" i="1"/>
  <c r="K107" i="1"/>
  <c r="L108" i="1"/>
  <c r="N110" i="1"/>
  <c r="J114" i="1"/>
  <c r="K115" i="1"/>
  <c r="L116" i="1"/>
  <c r="N118" i="1"/>
  <c r="J122" i="1"/>
  <c r="K123" i="1"/>
  <c r="L124" i="1"/>
  <c r="N126" i="1"/>
  <c r="J130" i="1"/>
  <c r="K131" i="1"/>
  <c r="L132" i="1"/>
  <c r="O133" i="1"/>
  <c r="N134" i="1"/>
  <c r="J138" i="1"/>
  <c r="K139" i="1"/>
  <c r="L140" i="1"/>
  <c r="N142" i="1"/>
  <c r="J146" i="1"/>
  <c r="N149" i="1"/>
  <c r="J23" i="1"/>
  <c r="J68" i="1"/>
  <c r="J116" i="1"/>
  <c r="J124" i="1"/>
  <c r="J140" i="1"/>
  <c r="N7" i="1"/>
  <c r="L9" i="1"/>
  <c r="N15" i="1"/>
  <c r="L17" i="1"/>
  <c r="N23" i="1"/>
  <c r="L25" i="1"/>
  <c r="N36" i="1"/>
  <c r="L38" i="1"/>
  <c r="L42" i="1"/>
  <c r="L47" i="1"/>
  <c r="N53" i="1"/>
  <c r="N60" i="1"/>
  <c r="L62" i="1"/>
  <c r="N68" i="1"/>
  <c r="L70" i="1"/>
  <c r="N79" i="1"/>
  <c r="L81" i="1"/>
  <c r="N87" i="1"/>
  <c r="L89" i="1"/>
  <c r="L98" i="1"/>
  <c r="N100" i="1"/>
  <c r="L106" i="1"/>
  <c r="N108" i="1"/>
  <c r="L114" i="1"/>
  <c r="N116" i="1"/>
  <c r="L122" i="1"/>
  <c r="N124" i="1"/>
  <c r="L130" i="1"/>
  <c r="N132" i="1"/>
  <c r="L138" i="1"/>
  <c r="N140" i="1"/>
  <c r="L146" i="1"/>
  <c r="J150" i="1"/>
  <c r="N150" i="1"/>
  <c r="N67" i="1"/>
  <c r="L67" i="1"/>
  <c r="J67" i="1"/>
  <c r="N69" i="1"/>
  <c r="L69" i="1"/>
  <c r="J69" i="1"/>
  <c r="N71" i="1"/>
  <c r="L71" i="1"/>
  <c r="J71" i="1"/>
  <c r="N75" i="1"/>
  <c r="L75" i="1"/>
  <c r="J75" i="1"/>
  <c r="N80" i="1"/>
  <c r="L80" i="1"/>
  <c r="J80" i="1"/>
  <c r="N82" i="1"/>
  <c r="L82" i="1"/>
  <c r="J82" i="1"/>
  <c r="N84" i="1"/>
  <c r="L84" i="1"/>
  <c r="J84" i="1"/>
  <c r="N86" i="1"/>
  <c r="L86" i="1"/>
  <c r="J86" i="1"/>
  <c r="N88" i="1"/>
  <c r="L88" i="1"/>
  <c r="J88" i="1"/>
  <c r="N90" i="1"/>
  <c r="L90" i="1"/>
  <c r="J90" i="1"/>
  <c r="N93" i="1"/>
  <c r="L93" i="1"/>
  <c r="J93" i="1"/>
  <c r="N95" i="1"/>
  <c r="L95" i="1"/>
  <c r="J95" i="1"/>
  <c r="N97" i="1"/>
  <c r="L97" i="1"/>
  <c r="J97" i="1"/>
  <c r="N99" i="1"/>
  <c r="L99" i="1"/>
  <c r="J99" i="1"/>
  <c r="N101" i="1"/>
  <c r="L101" i="1"/>
  <c r="J101" i="1"/>
  <c r="N103" i="1"/>
  <c r="L103" i="1"/>
  <c r="J103" i="1"/>
  <c r="N105" i="1"/>
  <c r="L105" i="1"/>
  <c r="J105" i="1"/>
  <c r="N107" i="1"/>
  <c r="L107" i="1"/>
  <c r="J107" i="1"/>
  <c r="N109" i="1"/>
  <c r="L109" i="1"/>
  <c r="J109" i="1"/>
  <c r="N111" i="1"/>
  <c r="L111" i="1"/>
  <c r="J111" i="1"/>
  <c r="N113" i="1"/>
  <c r="L113" i="1"/>
  <c r="J113" i="1"/>
  <c r="N115" i="1"/>
  <c r="L115" i="1"/>
  <c r="J115" i="1"/>
  <c r="N117" i="1"/>
  <c r="L117" i="1"/>
  <c r="J117" i="1"/>
  <c r="N119" i="1"/>
  <c r="L119" i="1"/>
  <c r="J119" i="1"/>
  <c r="N121" i="1"/>
  <c r="L121" i="1"/>
  <c r="J121" i="1"/>
  <c r="N123" i="1"/>
  <c r="L123" i="1"/>
  <c r="J123" i="1"/>
  <c r="N125" i="1"/>
  <c r="L125" i="1"/>
  <c r="J125" i="1"/>
  <c r="N127" i="1"/>
  <c r="L127" i="1"/>
  <c r="J127" i="1"/>
  <c r="N129" i="1"/>
  <c r="L129" i="1"/>
  <c r="J129" i="1"/>
  <c r="N131" i="1"/>
  <c r="L131" i="1"/>
  <c r="J131" i="1"/>
  <c r="N133" i="1"/>
  <c r="L133" i="1"/>
  <c r="J133" i="1"/>
  <c r="N135" i="1"/>
  <c r="L135" i="1"/>
  <c r="J135" i="1"/>
  <c r="N137" i="1"/>
  <c r="L137" i="1"/>
  <c r="J137" i="1"/>
  <c r="N139" i="1"/>
  <c r="L139" i="1"/>
  <c r="J139" i="1"/>
  <c r="N141" i="1"/>
  <c r="L141" i="1"/>
  <c r="J141" i="1"/>
  <c r="N143" i="1"/>
  <c r="L143" i="1"/>
  <c r="J143" i="1"/>
  <c r="N145" i="1"/>
  <c r="L145" i="1"/>
  <c r="J145" i="1"/>
  <c r="C152" i="1"/>
  <c r="E152" i="1"/>
  <c r="G152" i="1"/>
  <c r="K4" i="1"/>
  <c r="M4" i="1"/>
  <c r="O4" i="1"/>
  <c r="K6" i="1"/>
  <c r="M6" i="1"/>
  <c r="O6" i="1"/>
  <c r="K8" i="1"/>
  <c r="M8" i="1"/>
  <c r="O8" i="1"/>
  <c r="K10" i="1"/>
  <c r="M10" i="1"/>
  <c r="O10" i="1"/>
  <c r="K12" i="1"/>
  <c r="M12" i="1"/>
  <c r="O12" i="1"/>
  <c r="K14" i="1"/>
  <c r="M14" i="1"/>
  <c r="O14" i="1"/>
  <c r="K16" i="1"/>
  <c r="M16" i="1"/>
  <c r="O16" i="1"/>
  <c r="K18" i="1"/>
  <c r="M18" i="1"/>
  <c r="O18" i="1"/>
  <c r="K20" i="1"/>
  <c r="M20" i="1"/>
  <c r="O20" i="1"/>
  <c r="K22" i="1"/>
  <c r="M22" i="1"/>
  <c r="O22" i="1"/>
  <c r="K24" i="1"/>
  <c r="M24" i="1"/>
  <c r="O24" i="1"/>
  <c r="K26" i="1"/>
  <c r="M26" i="1"/>
  <c r="O26" i="1"/>
  <c r="K28" i="1"/>
  <c r="M28" i="1"/>
  <c r="O28" i="1"/>
  <c r="K30" i="1"/>
  <c r="M30" i="1"/>
  <c r="O30" i="1"/>
  <c r="K31" i="1"/>
  <c r="M31" i="1"/>
  <c r="O31" i="1"/>
  <c r="K33" i="1"/>
  <c r="M33" i="1"/>
  <c r="O33" i="1"/>
  <c r="K35" i="1"/>
  <c r="M35" i="1"/>
  <c r="O35" i="1"/>
  <c r="K37" i="1"/>
  <c r="M37" i="1"/>
  <c r="O37" i="1"/>
  <c r="K39" i="1"/>
  <c r="M39" i="1"/>
  <c r="O39" i="1"/>
  <c r="K41" i="1"/>
  <c r="M41" i="1"/>
  <c r="O41" i="1"/>
  <c r="K43" i="1"/>
  <c r="M43" i="1"/>
  <c r="O43" i="1"/>
  <c r="K45" i="1"/>
  <c r="M45" i="1"/>
  <c r="O45" i="1"/>
  <c r="K46" i="1"/>
  <c r="M46" i="1"/>
  <c r="O46" i="1"/>
  <c r="K48" i="1"/>
  <c r="M48" i="1"/>
  <c r="O48" i="1"/>
  <c r="K50" i="1"/>
  <c r="M50" i="1"/>
  <c r="O50" i="1"/>
  <c r="K52" i="1"/>
  <c r="M52" i="1"/>
  <c r="O52" i="1"/>
  <c r="K55" i="1"/>
  <c r="M55" i="1"/>
  <c r="O55" i="1"/>
  <c r="K57" i="1"/>
  <c r="M57" i="1"/>
  <c r="O57" i="1"/>
  <c r="K59" i="1"/>
  <c r="M59" i="1"/>
  <c r="O59" i="1"/>
  <c r="K61" i="1"/>
  <c r="M61" i="1"/>
  <c r="O61" i="1"/>
  <c r="K63" i="1"/>
  <c r="M63" i="1"/>
  <c r="O63" i="1"/>
  <c r="K65" i="1"/>
  <c r="M65" i="1"/>
  <c r="M67" i="1"/>
  <c r="M69" i="1"/>
  <c r="M71" i="1"/>
  <c r="D73" i="1"/>
  <c r="D152" i="1" s="1"/>
  <c r="H73" i="1"/>
  <c r="H152" i="1" s="1"/>
  <c r="M75" i="1"/>
  <c r="J77" i="1"/>
  <c r="N77" i="1"/>
  <c r="I77" i="1"/>
  <c r="M80" i="1"/>
  <c r="M82" i="1"/>
  <c r="M84" i="1"/>
  <c r="M86" i="1"/>
  <c r="M88" i="1"/>
  <c r="M90" i="1"/>
  <c r="J91" i="1"/>
  <c r="N91" i="1"/>
  <c r="F152" i="1"/>
  <c r="K3" i="1"/>
  <c r="M3" i="1"/>
  <c r="O3" i="1"/>
  <c r="J4" i="1"/>
  <c r="L4" i="1"/>
  <c r="K5" i="1"/>
  <c r="M5" i="1"/>
  <c r="J6" i="1"/>
  <c r="L6" i="1"/>
  <c r="K7" i="1"/>
  <c r="M7" i="1"/>
  <c r="J8" i="1"/>
  <c r="L8" i="1"/>
  <c r="K9" i="1"/>
  <c r="M9" i="1"/>
  <c r="J10" i="1"/>
  <c r="L10" i="1"/>
  <c r="K11" i="1"/>
  <c r="M11" i="1"/>
  <c r="J12" i="1"/>
  <c r="L12" i="1"/>
  <c r="K13" i="1"/>
  <c r="M13" i="1"/>
  <c r="J14" i="1"/>
  <c r="L14" i="1"/>
  <c r="K15" i="1"/>
  <c r="M15" i="1"/>
  <c r="J16" i="1"/>
  <c r="L16" i="1"/>
  <c r="K17" i="1"/>
  <c r="M17" i="1"/>
  <c r="J18" i="1"/>
  <c r="L18" i="1"/>
  <c r="K19" i="1"/>
  <c r="M19" i="1"/>
  <c r="J20" i="1"/>
  <c r="L20" i="1"/>
  <c r="K21" i="1"/>
  <c r="M21" i="1"/>
  <c r="J22" i="1"/>
  <c r="L22" i="1"/>
  <c r="K23" i="1"/>
  <c r="M23" i="1"/>
  <c r="J24" i="1"/>
  <c r="L24" i="1"/>
  <c r="K25" i="1"/>
  <c r="M25" i="1"/>
  <c r="J26" i="1"/>
  <c r="L26" i="1"/>
  <c r="K27" i="1"/>
  <c r="M27" i="1"/>
  <c r="J28" i="1"/>
  <c r="L28" i="1"/>
  <c r="K29" i="1"/>
  <c r="M29" i="1"/>
  <c r="J30" i="1"/>
  <c r="L30" i="1"/>
  <c r="J31" i="1"/>
  <c r="L31" i="1"/>
  <c r="K32" i="1"/>
  <c r="M32" i="1"/>
  <c r="J33" i="1"/>
  <c r="L33" i="1"/>
  <c r="K34" i="1"/>
  <c r="M34" i="1"/>
  <c r="J35" i="1"/>
  <c r="L35" i="1"/>
  <c r="K36" i="1"/>
  <c r="M36" i="1"/>
  <c r="J37" i="1"/>
  <c r="L37" i="1"/>
  <c r="K38" i="1"/>
  <c r="M38" i="1"/>
  <c r="J39" i="1"/>
  <c r="L39" i="1"/>
  <c r="I40" i="1"/>
  <c r="J41" i="1"/>
  <c r="L41" i="1"/>
  <c r="K42" i="1"/>
  <c r="M42" i="1"/>
  <c r="J43" i="1"/>
  <c r="L43" i="1"/>
  <c r="K44" i="1"/>
  <c r="M44" i="1"/>
  <c r="J45" i="1"/>
  <c r="L45" i="1"/>
  <c r="J46" i="1"/>
  <c r="L46" i="1"/>
  <c r="K47" i="1"/>
  <c r="M47" i="1"/>
  <c r="J48" i="1"/>
  <c r="L48" i="1"/>
  <c r="K49" i="1"/>
  <c r="M49" i="1"/>
  <c r="J50" i="1"/>
  <c r="L50" i="1"/>
  <c r="K51" i="1"/>
  <c r="M51" i="1"/>
  <c r="J52" i="1"/>
  <c r="L52" i="1"/>
  <c r="K53" i="1"/>
  <c r="M53" i="1"/>
  <c r="I54" i="1"/>
  <c r="J55" i="1"/>
  <c r="L55" i="1"/>
  <c r="K56" i="1"/>
  <c r="M56" i="1"/>
  <c r="J57" i="1"/>
  <c r="L57" i="1"/>
  <c r="K58" i="1"/>
  <c r="M58" i="1"/>
  <c r="J59" i="1"/>
  <c r="L59" i="1"/>
  <c r="K60" i="1"/>
  <c r="M60" i="1"/>
  <c r="J61" i="1"/>
  <c r="L61" i="1"/>
  <c r="K62" i="1"/>
  <c r="M62" i="1"/>
  <c r="J63" i="1"/>
  <c r="L63" i="1"/>
  <c r="K64" i="1"/>
  <c r="M64" i="1"/>
  <c r="J65" i="1"/>
  <c r="L65" i="1"/>
  <c r="O65" i="1"/>
  <c r="K67" i="1"/>
  <c r="O67" i="1"/>
  <c r="K69" i="1"/>
  <c r="O69" i="1"/>
  <c r="K71" i="1"/>
  <c r="O71" i="1"/>
  <c r="I72" i="1"/>
  <c r="K75" i="1"/>
  <c r="O75" i="1"/>
  <c r="K80" i="1"/>
  <c r="O80" i="1"/>
  <c r="K82" i="1"/>
  <c r="O82" i="1"/>
  <c r="K84" i="1"/>
  <c r="O84" i="1"/>
  <c r="K86" i="1"/>
  <c r="O86" i="1"/>
  <c r="K88" i="1"/>
  <c r="O88" i="1"/>
  <c r="K90" i="1"/>
  <c r="O90" i="1"/>
  <c r="K91" i="1"/>
  <c r="M91" i="1"/>
  <c r="O91" i="1"/>
  <c r="M93" i="1"/>
  <c r="M95" i="1"/>
  <c r="M97" i="1"/>
  <c r="M99" i="1"/>
  <c r="M101" i="1"/>
  <c r="M103" i="1"/>
  <c r="M105" i="1"/>
  <c r="M107" i="1"/>
  <c r="M109" i="1"/>
  <c r="M111" i="1"/>
  <c r="M113" i="1"/>
  <c r="M115" i="1"/>
  <c r="M117" i="1"/>
  <c r="M119" i="1"/>
  <c r="M121" i="1"/>
  <c r="M123" i="1"/>
  <c r="M125" i="1"/>
  <c r="M127" i="1"/>
  <c r="M129" i="1"/>
  <c r="M131" i="1"/>
  <c r="M133" i="1"/>
  <c r="M135" i="1"/>
  <c r="M137" i="1"/>
  <c r="M139" i="1"/>
  <c r="M141" i="1"/>
  <c r="M143" i="1"/>
  <c r="M145" i="1"/>
  <c r="I147" i="1"/>
  <c r="K66" i="1"/>
  <c r="M66" i="1"/>
  <c r="K68" i="1"/>
  <c r="M68" i="1"/>
  <c r="K70" i="1"/>
  <c r="M70" i="1"/>
  <c r="K76" i="1"/>
  <c r="M76" i="1"/>
  <c r="K79" i="1"/>
  <c r="M79" i="1"/>
  <c r="O79" i="1"/>
  <c r="K81" i="1"/>
  <c r="M81" i="1"/>
  <c r="K83" i="1"/>
  <c r="M83" i="1"/>
  <c r="K85" i="1"/>
  <c r="M85" i="1"/>
  <c r="K87" i="1"/>
  <c r="M87" i="1"/>
  <c r="K89" i="1"/>
  <c r="M89" i="1"/>
  <c r="K94" i="1"/>
  <c r="M94" i="1"/>
  <c r="K96" i="1"/>
  <c r="M96" i="1"/>
  <c r="K98" i="1"/>
  <c r="M98" i="1"/>
  <c r="K100" i="1"/>
  <c r="M100" i="1"/>
  <c r="K102" i="1"/>
  <c r="M102" i="1"/>
  <c r="K104" i="1"/>
  <c r="M104" i="1"/>
  <c r="K106" i="1"/>
  <c r="M106" i="1"/>
  <c r="K108" i="1"/>
  <c r="M108" i="1"/>
  <c r="K110" i="1"/>
  <c r="M110" i="1"/>
  <c r="K112" i="1"/>
  <c r="M112" i="1"/>
  <c r="K114" i="1"/>
  <c r="M114" i="1"/>
  <c r="K116" i="1"/>
  <c r="M116" i="1"/>
  <c r="K118" i="1"/>
  <c r="M118" i="1"/>
  <c r="K120" i="1"/>
  <c r="M120" i="1"/>
  <c r="K122" i="1"/>
  <c r="M122" i="1"/>
  <c r="K124" i="1"/>
  <c r="M124" i="1"/>
  <c r="K126" i="1"/>
  <c r="M126" i="1"/>
  <c r="K128" i="1"/>
  <c r="M128" i="1"/>
  <c r="K130" i="1"/>
  <c r="M130" i="1"/>
  <c r="K132" i="1"/>
  <c r="M132" i="1"/>
  <c r="K134" i="1"/>
  <c r="M134" i="1"/>
  <c r="K136" i="1"/>
  <c r="M136" i="1"/>
  <c r="K138" i="1"/>
  <c r="M138" i="1"/>
  <c r="K140" i="1"/>
  <c r="M140" i="1"/>
  <c r="K142" i="1"/>
  <c r="M142" i="1"/>
  <c r="K144" i="1"/>
  <c r="M144" i="1"/>
  <c r="K146" i="1"/>
  <c r="M146" i="1"/>
  <c r="K149" i="1"/>
  <c r="M149" i="1"/>
  <c r="M147" i="1" l="1"/>
  <c r="O147" i="1"/>
  <c r="K147" i="1"/>
  <c r="M40" i="1"/>
  <c r="N40" i="1"/>
  <c r="L40" i="1"/>
  <c r="J40" i="1"/>
  <c r="O77" i="1"/>
  <c r="K77" i="1"/>
  <c r="M77" i="1"/>
  <c r="I73" i="1"/>
  <c r="I152" i="1" s="1"/>
  <c r="L77" i="1"/>
  <c r="N147" i="1"/>
  <c r="L147" i="1"/>
  <c r="J147" i="1"/>
  <c r="K40" i="1"/>
  <c r="O40" i="1"/>
  <c r="N72" i="1"/>
  <c r="L72" i="1"/>
  <c r="J72" i="1"/>
  <c r="O72" i="1"/>
  <c r="K72" i="1"/>
  <c r="O54" i="1"/>
  <c r="M54" i="1"/>
  <c r="N54" i="1"/>
  <c r="L54" i="1"/>
  <c r="J54" i="1"/>
  <c r="K73" i="1"/>
  <c r="K54" i="1"/>
  <c r="M72" i="1"/>
  <c r="K152" i="1" l="1"/>
  <c r="O152" i="1"/>
  <c r="M152" i="1"/>
  <c r="L152" i="1"/>
  <c r="N152" i="1"/>
  <c r="J152" i="1"/>
  <c r="O73" i="1"/>
  <c r="N73" i="1"/>
  <c r="J73" i="1"/>
  <c r="L73" i="1"/>
  <c r="M73" i="1"/>
</calcChain>
</file>

<file path=xl/sharedStrings.xml><?xml version="1.0" encoding="utf-8"?>
<sst xmlns="http://schemas.openxmlformats.org/spreadsheetml/2006/main" count="166" uniqueCount="164">
  <si>
    <t>2010-2011</t>
  </si>
  <si>
    <t xml:space="preserve">Purchased Property Services - 
Object Code 400 - Expenditures by Fund Source </t>
  </si>
  <si>
    <t>LEA</t>
  </si>
  <si>
    <t>DISTRICT</t>
  </si>
  <si>
    <t>General Funds</t>
  </si>
  <si>
    <t xml:space="preserve">Special Fund Federal </t>
  </si>
  <si>
    <t>NCLB Federal Funds</t>
  </si>
  <si>
    <t>Other Special Funds</t>
  </si>
  <si>
    <t>Debt Service Funds</t>
  </si>
  <si>
    <t>Capital Project Funds</t>
  </si>
  <si>
    <t>Total Purchased Property Services Expenditures</t>
  </si>
  <si>
    <t>Percent              General Funds</t>
  </si>
  <si>
    <t xml:space="preserve">Percent            Special Fund Federal </t>
  </si>
  <si>
    <t>Percent                NCLB Federal Funds</t>
  </si>
  <si>
    <t>Percent             Other Special Funds</t>
  </si>
  <si>
    <t>Percent                   Debt Service Funds</t>
  </si>
  <si>
    <t>Percent             Capital Project Funds</t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</si>
  <si>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</si>
  <si>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</si>
  <si>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</si>
  <si>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</si>
  <si>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</si>
  <si>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</si>
  <si>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</si>
  <si>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</si>
  <si>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</si>
  <si>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</si>
  <si>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</si>
  <si>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</si>
  <si>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</si>
  <si>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</si>
  <si>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</si>
  <si>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</si>
  <si>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</si>
  <si>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</si>
  <si>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</si>
  <si>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</si>
  <si>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</si>
  <si>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</si>
  <si>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</si>
  <si>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</si>
  <si>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</si>
  <si>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</si>
  <si>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</si>
  <si>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</si>
  <si>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 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</si>
  <si>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</si>
  <si>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</si>
  <si>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</si>
  <si>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</si>
  <si>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</si>
  <si>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</si>
  <si>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</si>
  <si>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</si>
  <si>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</si>
  <si>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</si>
  <si>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</si>
  <si>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</si>
  <si>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</si>
  <si>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</si>
  <si>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</si>
  <si>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</si>
  <si>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</si>
  <si>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</si>
  <si>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</si>
  <si>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</si>
  <si>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</si>
  <si>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</si>
  <si>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</si>
  <si>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</si>
  <si>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</si>
  <si>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</si>
  <si>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</si>
  <si>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</si>
  <si>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</si>
  <si>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</si>
  <si>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</si>
  <si>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</si>
  <si>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</si>
  <si>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</si>
  <si>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</si>
  <si>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</si>
  <si>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</si>
  <si>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</si>
  <si>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</si>
  <si>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</si>
  <si>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</si>
  <si>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 xml:space="preserve">Total Districts 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</si>
  <si>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</si>
  <si>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</si>
  <si>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</si>
  <si>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</si>
  <si>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</si>
  <si>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</si>
  <si>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</si>
  <si>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</si>
  <si>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</si>
  <si>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</si>
  <si>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</si>
  <si>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 xml:space="preserve">D'arbonne Woods Charter School </t>
  </si>
  <si>
    <t>Children's Charter</t>
  </si>
  <si>
    <t>Madison Preparatory Academy</t>
  </si>
  <si>
    <t>International High School (VIBE)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</si>
  <si>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</si>
  <si>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</si>
  <si>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</si>
  <si>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</si>
  <si>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</si>
  <si>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</si>
  <si>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Spirit of Excellence Academy </t>
  </si>
  <si>
    <t xml:space="preserve">Morris Jeff Community School </t>
  </si>
  <si>
    <t xml:space="preserve">Batiste Cultural Arts Academy at Live Oak Elem. </t>
  </si>
  <si>
    <t>SciTech Academy at Laurel Elementary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</si>
  <si>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</si>
  <si>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</si>
  <si>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</si>
  <si>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</si>
  <si>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</si>
  <si>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</si>
  <si>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</si>
  <si>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</si>
  <si>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</si>
  <si>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</si>
  <si>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</si>
  <si>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</si>
  <si>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</si>
  <si>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</si>
  <si>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</si>
  <si>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</si>
  <si>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</si>
  <si>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</si>
  <si>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</si>
  <si>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</si>
  <si>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</si>
  <si>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</si>
  <si>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</si>
  <si>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</si>
  <si>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</si>
  <si>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</si>
  <si>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</si>
  <si>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</si>
  <si>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</si>
  <si>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</si>
  <si>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</si>
  <si>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</si>
  <si>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</si>
  <si>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</si>
  <si>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</si>
  <si>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</si>
  <si>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</si>
  <si>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</si>
  <si>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</si>
  <si>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</si>
  <si>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Renaissance High School</t>
  </si>
  <si>
    <t>KIPP New Orleans Leadership Academy</t>
  </si>
  <si>
    <t>Samuel J. Green (FirstLine)</t>
  </si>
  <si>
    <t>New Orleans Charter Middle School (FirstLine)</t>
  </si>
  <si>
    <t>John Dibert Community School (FirstLine)</t>
  </si>
  <si>
    <t>Total Type 5 Charter Schools</t>
  </si>
  <si>
    <t>A02</t>
  </si>
  <si>
    <t xml:space="preserve">Office of Juvenile Justice </t>
  </si>
  <si>
    <t>Total Office of Juvenile Justice Schools</t>
  </si>
  <si>
    <t>Total State</t>
  </si>
  <si>
    <t>* Excludes one-time Hurricane Related expenditures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</si>
</sst>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"/>
  </numFmts>
  <fonts count="10" x14ac:knownFonts="1">
    <font>
      <sz val="10"/>
      <name val="Arial"/>
    </font>
    <font>
      <sz val="11"/>
      <color theme="1"/>
      <name val="Calibri"/>
      <family val="2"/>
      <scheme val="minor"/>
    </font>
    <font>
      <sz val="20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10"/>
      <color theme="1"/>
      <name val="Courier New"/>
      <family val="2"/>
    </font>
    <font>
      <sz val="10"/>
      <name val="MS Sans Serif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" fillId="0" borderId="0"/>
    <xf numFmtId="0" fontId="1" fillId="0" borderId="0"/>
  </cellStyleXfs>
  <cellXfs count="7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6" fillId="0" borderId="3" xfId="1" applyFont="1" applyFill="1" applyBorder="1" applyAlignment="1">
      <alignment wrapText="1"/>
    </xf>
    <xf numFmtId="0" fontId="6" fillId="0" borderId="4" xfId="1" applyFont="1" applyFill="1" applyBorder="1" applyAlignment="1">
      <alignment wrapText="1"/>
    </xf>
    <xf numFmtId="164" fontId="6" fillId="0" borderId="3" xfId="1" applyNumberFormat="1" applyFont="1" applyFill="1" applyBorder="1" applyAlignment="1">
      <alignment horizontal="right" wrapText="1"/>
    </xf>
    <xf numFmtId="164" fontId="6" fillId="2" borderId="3" xfId="1" applyNumberFormat="1" applyFont="1" applyFill="1" applyBorder="1" applyAlignment="1">
      <alignment horizontal="right" wrapText="1"/>
    </xf>
    <xf numFmtId="10" fontId="6" fillId="0" borderId="3" xfId="1" applyNumberFormat="1" applyFont="1" applyFill="1" applyBorder="1" applyAlignment="1">
      <alignment horizontal="right" wrapText="1"/>
    </xf>
    <xf numFmtId="0" fontId="6" fillId="0" borderId="5" xfId="1" applyFont="1" applyFill="1" applyBorder="1" applyAlignment="1">
      <alignment horizontal="right" wrapText="1"/>
    </xf>
    <xf numFmtId="0" fontId="6" fillId="0" borderId="6" xfId="1" applyFont="1" applyFill="1" applyBorder="1" applyAlignment="1">
      <alignment wrapText="1"/>
    </xf>
    <xf numFmtId="164" fontId="6" fillId="0" borderId="5" xfId="1" applyNumberFormat="1" applyFont="1" applyFill="1" applyBorder="1" applyAlignment="1">
      <alignment horizontal="right" wrapText="1"/>
    </xf>
    <xf numFmtId="164" fontId="6" fillId="2" borderId="5" xfId="1" applyNumberFormat="1" applyFont="1" applyFill="1" applyBorder="1" applyAlignment="1">
      <alignment horizontal="right" wrapText="1"/>
    </xf>
    <xf numFmtId="10" fontId="6" fillId="0" borderId="5" xfId="1" applyNumberFormat="1" applyFont="1" applyFill="1" applyBorder="1" applyAlignment="1">
      <alignment horizontal="right" wrapText="1"/>
    </xf>
    <xf numFmtId="0" fontId="4" fillId="0" borderId="0" xfId="0" applyFont="1" applyBorder="1"/>
    <xf numFmtId="0" fontId="6" fillId="0" borderId="7" xfId="1" applyFont="1" applyFill="1" applyBorder="1" applyAlignment="1">
      <alignment horizontal="right" wrapText="1"/>
    </xf>
    <xf numFmtId="0" fontId="6" fillId="0" borderId="8" xfId="1" applyFont="1" applyFill="1" applyBorder="1" applyAlignment="1">
      <alignment horizontal="left" wrapText="1"/>
    </xf>
    <xf numFmtId="164" fontId="4" fillId="0" borderId="7" xfId="0" applyNumberFormat="1" applyFont="1" applyFill="1" applyBorder="1"/>
    <xf numFmtId="164" fontId="4" fillId="2" borderId="7" xfId="0" applyNumberFormat="1" applyFont="1" applyFill="1" applyBorder="1"/>
    <xf numFmtId="10" fontId="4" fillId="0" borderId="7" xfId="0" applyNumberFormat="1" applyFont="1" applyFill="1" applyBorder="1"/>
    <xf numFmtId="0" fontId="4" fillId="0" borderId="9" xfId="0" applyFont="1" applyBorder="1"/>
    <xf numFmtId="0" fontId="3" fillId="0" borderId="10" xfId="0" applyFont="1" applyBorder="1"/>
    <xf numFmtId="164" fontId="3" fillId="0" borderId="2" xfId="0" applyNumberFormat="1" applyFont="1" applyFill="1" applyBorder="1"/>
    <xf numFmtId="164" fontId="3" fillId="2" borderId="2" xfId="0" applyNumberFormat="1" applyFont="1" applyFill="1" applyBorder="1"/>
    <xf numFmtId="10" fontId="3" fillId="0" borderId="2" xfId="0" applyNumberFormat="1" applyFont="1" applyFill="1" applyBorder="1"/>
    <xf numFmtId="0" fontId="4" fillId="3" borderId="9" xfId="0" applyFont="1" applyFill="1" applyBorder="1"/>
    <xf numFmtId="0" fontId="4" fillId="3" borderId="10" xfId="0" applyFont="1" applyFill="1" applyBorder="1"/>
    <xf numFmtId="164" fontId="4" fillId="4" borderId="11" xfId="0" applyNumberFormat="1" applyFont="1" applyFill="1" applyBorder="1"/>
    <xf numFmtId="164" fontId="4" fillId="3" borderId="11" xfId="0" applyNumberFormat="1" applyFont="1" applyFill="1" applyBorder="1"/>
    <xf numFmtId="10" fontId="4" fillId="3" borderId="10" xfId="0" applyNumberFormat="1" applyFont="1" applyFill="1" applyBorder="1"/>
    <xf numFmtId="10" fontId="4" fillId="3" borderId="11" xfId="0" applyNumberFormat="1" applyFont="1" applyFill="1" applyBorder="1"/>
    <xf numFmtId="0" fontId="6" fillId="0" borderId="12" xfId="1" applyFont="1" applyFill="1" applyBorder="1" applyAlignment="1">
      <alignment horizontal="right" wrapText="1"/>
    </xf>
    <xf numFmtId="0" fontId="6" fillId="0" borderId="13" xfId="1" applyFont="1" applyFill="1" applyBorder="1" applyAlignment="1">
      <alignment horizontal="left" wrapText="1"/>
    </xf>
    <xf numFmtId="164" fontId="6" fillId="0" borderId="7" xfId="1" applyNumberFormat="1" applyFont="1" applyFill="1" applyBorder="1" applyAlignment="1">
      <alignment horizontal="right" wrapText="1"/>
    </xf>
    <xf numFmtId="164" fontId="6" fillId="2" borderId="7" xfId="1" applyNumberFormat="1" applyFont="1" applyFill="1" applyBorder="1" applyAlignment="1">
      <alignment horizontal="right" wrapText="1"/>
    </xf>
    <xf numFmtId="10" fontId="6" fillId="0" borderId="7" xfId="1" applyNumberFormat="1" applyFont="1" applyFill="1" applyBorder="1" applyAlignment="1">
      <alignment horizontal="right" wrapText="1"/>
    </xf>
    <xf numFmtId="0" fontId="4" fillId="0" borderId="13" xfId="0" applyFont="1" applyBorder="1"/>
    <xf numFmtId="0" fontId="3" fillId="0" borderId="14" xfId="0" applyFont="1" applyBorder="1" applyAlignment="1">
      <alignment horizontal="left"/>
    </xf>
    <xf numFmtId="164" fontId="3" fillId="0" borderId="12" xfId="0" applyNumberFormat="1" applyFont="1" applyFill="1" applyBorder="1"/>
    <xf numFmtId="164" fontId="3" fillId="2" borderId="12" xfId="0" applyNumberFormat="1" applyFont="1" applyFill="1" applyBorder="1"/>
    <xf numFmtId="10" fontId="3" fillId="0" borderId="12" xfId="0" applyNumberFormat="1" applyFont="1" applyFill="1" applyBorder="1"/>
    <xf numFmtId="0" fontId="4" fillId="3" borderId="15" xfId="0" applyFont="1" applyFill="1" applyBorder="1"/>
    <xf numFmtId="0" fontId="4" fillId="3" borderId="16" xfId="0" applyFont="1" applyFill="1" applyBorder="1"/>
    <xf numFmtId="0" fontId="4" fillId="0" borderId="1" xfId="0" applyFont="1" applyBorder="1"/>
    <xf numFmtId="0" fontId="6" fillId="0" borderId="5" xfId="1" applyFont="1" applyFill="1" applyBorder="1" applyAlignment="1">
      <alignment wrapText="1"/>
    </xf>
    <xf numFmtId="164" fontId="4" fillId="0" borderId="5" xfId="0" applyNumberFormat="1" applyFont="1" applyFill="1" applyBorder="1"/>
    <xf numFmtId="164" fontId="4" fillId="2" borderId="5" xfId="0" applyNumberFormat="1" applyFont="1" applyFill="1" applyBorder="1"/>
    <xf numFmtId="10" fontId="4" fillId="0" borderId="5" xfId="0" applyNumberFormat="1" applyFont="1" applyFill="1" applyBorder="1"/>
    <xf numFmtId="0" fontId="4" fillId="0" borderId="0" xfId="0" applyFont="1" applyFill="1" applyBorder="1"/>
    <xf numFmtId="0" fontId="4" fillId="5" borderId="0" xfId="0" applyFont="1" applyFill="1" applyBorder="1"/>
    <xf numFmtId="0" fontId="6" fillId="0" borderId="7" xfId="1" applyFont="1" applyFill="1" applyBorder="1" applyAlignment="1">
      <alignment wrapText="1"/>
    </xf>
    <xf numFmtId="0" fontId="4" fillId="0" borderId="1" xfId="0" applyFont="1" applyFill="1" applyBorder="1"/>
    <xf numFmtId="0" fontId="6" fillId="0" borderId="6" xfId="1" applyFont="1" applyFill="1" applyBorder="1" applyAlignment="1">
      <alignment horizontal="left" wrapText="1"/>
    </xf>
    <xf numFmtId="0" fontId="6" fillId="0" borderId="8" xfId="1" applyFont="1" applyFill="1" applyBorder="1" applyAlignment="1">
      <alignment wrapText="1"/>
    </xf>
    <xf numFmtId="0" fontId="4" fillId="5" borderId="1" xfId="0" applyFont="1" applyFill="1" applyBorder="1"/>
    <xf numFmtId="0" fontId="4" fillId="0" borderId="0" xfId="0" applyFont="1" applyFill="1"/>
    <xf numFmtId="10" fontId="3" fillId="0" borderId="17" xfId="0" applyNumberFormat="1" applyFont="1" applyBorder="1"/>
    <xf numFmtId="10" fontId="3" fillId="0" borderId="7" xfId="0" applyNumberFormat="1" applyFont="1" applyBorder="1"/>
    <xf numFmtId="10" fontId="3" fillId="0" borderId="18" xfId="0" applyNumberFormat="1" applyFont="1" applyBorder="1"/>
    <xf numFmtId="0" fontId="4" fillId="4" borderId="19" xfId="0" applyFont="1" applyFill="1" applyBorder="1"/>
    <xf numFmtId="0" fontId="4" fillId="3" borderId="19" xfId="0" applyFont="1" applyFill="1" applyBorder="1"/>
    <xf numFmtId="0" fontId="4" fillId="3" borderId="11" xfId="0" applyFont="1" applyFill="1" applyBorder="1"/>
    <xf numFmtId="0" fontId="4" fillId="0" borderId="20" xfId="0" applyFont="1" applyBorder="1"/>
    <xf numFmtId="0" fontId="3" fillId="0" borderId="21" xfId="0" applyFont="1" applyBorder="1" applyAlignment="1">
      <alignment horizontal="left"/>
    </xf>
    <xf numFmtId="164" fontId="3" fillId="0" borderId="22" xfId="0" applyNumberFormat="1" applyFont="1" applyFill="1" applyBorder="1"/>
    <xf numFmtId="164" fontId="3" fillId="2" borderId="22" xfId="0" applyNumberFormat="1" applyFont="1" applyFill="1" applyBorder="1"/>
    <xf numFmtId="10" fontId="3" fillId="0" borderId="23" xfId="0" applyNumberFormat="1" applyFont="1" applyBorder="1"/>
    <xf numFmtId="0" fontId="4" fillId="0" borderId="0" xfId="0" applyFont="1" applyAlignment="1">
      <alignment horizontal="left"/>
    </xf>
    <xf numFmtId="0" fontId="4" fillId="6" borderId="0" xfId="0" applyFont="1" applyFill="1"/>
    <xf numFmtId="164" fontId="4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8" fontId="4" fillId="0" borderId="0" xfId="2" applyNumberFormat="1" applyFont="1" applyFill="1" applyAlignment="1">
      <alignment horizontal="left" vertical="center" wrapText="1"/>
    </xf>
    <xf numFmtId="38" fontId="4" fillId="0" borderId="0" xfId="2" applyNumberFormat="1" applyFont="1" applyFill="1" applyAlignment="1">
      <alignment horizontal="left" vertical="top" wrapText="1"/>
    </xf>
  </cellXfs>
  <cellStyles count="25">
    <cellStyle name="Comma 2 2" xfId="3"/>
    <cellStyle name="Comma 3" xfId="4"/>
    <cellStyle name="Normal" xfId="0" builtinId="0"/>
    <cellStyle name="Normal 16 2" xfId="5"/>
    <cellStyle name="Normal 19 2" xfId="6"/>
    <cellStyle name="Normal 2 2" xfId="7"/>
    <cellStyle name="Normal 2 3" xfId="8"/>
    <cellStyle name="Normal 2 4" xfId="9"/>
    <cellStyle name="Normal 2 5" xfId="10"/>
    <cellStyle name="Normal 29" xfId="11"/>
    <cellStyle name="Normal 3 2" xfId="12"/>
    <cellStyle name="Normal 30" xfId="13"/>
    <cellStyle name="Normal 38" xfId="14"/>
    <cellStyle name="Normal 38 2" xfId="2"/>
    <cellStyle name="Normal 39" xfId="15"/>
    <cellStyle name="Normal 39 2" xfId="16"/>
    <cellStyle name="Normal 4 2" xfId="17"/>
    <cellStyle name="Normal 4 3" xfId="18"/>
    <cellStyle name="Normal 4 4" xfId="19"/>
    <cellStyle name="Normal 4 5" xfId="20"/>
    <cellStyle name="Normal 4 6" xfId="21"/>
    <cellStyle name="Normal 46" xfId="22"/>
    <cellStyle name="Normal 46 2" xfId="23"/>
    <cellStyle name="Normal 47" xfId="24"/>
    <cellStyle name="Normal_Sheet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Expenditures%20by%20Fund/25-FY10-11%20Object%20by%20Fund%20-%20400%20Purch%20Prop%20Svc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400 - Purch Prop - by fund"/>
      <sheetName val="Raw Data"/>
      <sheetName val="Hurricane Data"/>
      <sheetName val="Sheet1"/>
    </sheetNames>
    <sheetDataSet>
      <sheetData sheetId="0"/>
      <sheetData sheetId="1"/>
      <sheetData sheetId="2">
        <row r="6">
          <cell r="J6">
            <v>175074</v>
          </cell>
        </row>
        <row r="7">
          <cell r="F7">
            <v>851825</v>
          </cell>
          <cell r="J7">
            <v>26072325</v>
          </cell>
        </row>
        <row r="8">
          <cell r="F8">
            <v>47680115</v>
          </cell>
        </row>
        <row r="9">
          <cell r="F9">
            <v>3355615</v>
          </cell>
        </row>
        <row r="13">
          <cell r="F13">
            <v>1387221</v>
          </cell>
          <cell r="H13">
            <v>-232480</v>
          </cell>
          <cell r="J13">
            <v>42195042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8"/>
  <sheetViews>
    <sheetView tabSelected="1" view="pageBreakPreview" zoomScale="80" zoomScaleNormal="80" zoomScaleSheetLayoutView="8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158" sqref="A158:IV158"/>
    </sheetView>
  </sheetViews>
  <sheetFormatPr defaultRowHeight="12.75" x14ac:dyDescent="0.2"/>
  <cols>
    <col min="1" max="1" width="6.5703125" style="5" customWidth="1"/>
    <col min="2" max="2" width="35.28515625" style="5" customWidth="1"/>
    <col min="3" max="3" width="12.7109375" style="5" bestFit="1" customWidth="1"/>
    <col min="4" max="4" width="11.28515625" style="5" bestFit="1" customWidth="1"/>
    <col min="5" max="5" width="9.7109375" style="5" bestFit="1" customWidth="1"/>
    <col min="6" max="6" width="11.42578125" style="5" bestFit="1" customWidth="1"/>
    <col min="7" max="7" width="10.85546875" style="5" bestFit="1" customWidth="1"/>
    <col min="8" max="8" width="12.7109375" style="5" bestFit="1" customWidth="1"/>
    <col min="9" max="9" width="14" style="5" customWidth="1"/>
    <col min="10" max="15" width="11.7109375" style="5" customWidth="1"/>
    <col min="16" max="16384" width="9.140625" style="5"/>
  </cols>
  <sheetData>
    <row r="1" spans="1:15" s="1" customFormat="1" ht="66" customHeight="1" x14ac:dyDescent="0.2">
      <c r="A1" s="72" t="s">
        <v>0</v>
      </c>
      <c r="B1" s="72"/>
      <c r="C1" s="73" t="s">
        <v>1</v>
      </c>
      <c r="D1" s="72"/>
      <c r="E1" s="72"/>
      <c r="F1" s="72"/>
      <c r="G1" s="72"/>
      <c r="H1" s="72"/>
      <c r="I1" s="72"/>
      <c r="J1" s="73" t="s">
        <v>1</v>
      </c>
      <c r="K1" s="72"/>
      <c r="L1" s="72"/>
      <c r="M1" s="72"/>
      <c r="N1" s="72"/>
      <c r="O1" s="72"/>
    </row>
    <row r="2" spans="1:15" ht="72.75" customHeight="1" x14ac:dyDescent="0.2">
      <c r="A2" s="2" t="s">
        <v>2</v>
      </c>
      <c r="B2" s="2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4" t="s">
        <v>10</v>
      </c>
      <c r="J2" s="3" t="s">
        <v>11</v>
      </c>
      <c r="K2" s="3" t="s">
        <v>12</v>
      </c>
      <c r="L2" s="3" t="s">
        <v>13</v>
      </c>
      <c r="M2" s="3" t="s">
        <v>14</v>
      </c>
      <c r="N2" s="3" t="s">
        <v>15</v>
      </c>
      <c r="O2" s="3" t="s">
        <v>16</v>
      </c>
    </row>
    <row r="3" spans="1:15" x14ac:dyDescent="0.2">
      <c r="A3" s="6">
        <v>1</v>
      </c>
      <c r="B3" s="7" t="s">
        <v>17</v>
      </c>
      <c r="C3" s="8">
        <v>4380649</v>
      </c>
      <c r="D3" s="8">
        <v>129465</v>
      </c>
      <c r="E3" s="8">
        <v>52617</v>
      </c>
      <c r="F3" s="8">
        <v>156228</v>
      </c>
      <c r="G3" s="8">
        <v>0</v>
      </c>
      <c r="H3" s="8">
        <v>957416</v>
      </c>
      <c r="I3" s="9">
        <f>SUM(C3:H3)</f>
        <v>5676375</v>
      </c>
      <c r="J3" s="10">
        <f t="shared" ref="J3:O18" si="0">C3/$I3</f>
        <v>0.77173354473585698</v>
      </c>
      <c r="K3" s="10">
        <f t="shared" si="0"/>
        <v>2.2807689766796591E-2</v>
      </c>
      <c r="L3" s="10">
        <f t="shared" si="0"/>
        <v>9.2694721543238427E-3</v>
      </c>
      <c r="M3" s="10">
        <f t="shared" si="0"/>
        <v>2.7522494549778689E-2</v>
      </c>
      <c r="N3" s="10">
        <f t="shared" si="0"/>
        <v>0</v>
      </c>
      <c r="O3" s="10">
        <f t="shared" si="0"/>
        <v>0.16866679879324392</v>
      </c>
    </row>
    <row r="4" spans="1:15" s="16" customFormat="1" x14ac:dyDescent="0.2">
      <c r="A4" s="11">
        <v>2</v>
      </c>
      <c r="B4" s="12" t="s">
        <v>18</v>
      </c>
      <c r="C4" s="13">
        <v>269580</v>
      </c>
      <c r="D4" s="13">
        <v>32417</v>
      </c>
      <c r="E4" s="13">
        <v>19822</v>
      </c>
      <c r="F4" s="13">
        <v>1111028</v>
      </c>
      <c r="G4" s="13">
        <v>0</v>
      </c>
      <c r="H4" s="13">
        <v>16900</v>
      </c>
      <c r="I4" s="14">
        <f t="shared" ref="I4:I67" si="1">SUM(C4:H4)</f>
        <v>1449747</v>
      </c>
      <c r="J4" s="15">
        <f t="shared" si="0"/>
        <v>0.18594968639355694</v>
      </c>
      <c r="K4" s="15">
        <f t="shared" si="0"/>
        <v>2.2360453237702853E-2</v>
      </c>
      <c r="L4" s="15">
        <f t="shared" si="0"/>
        <v>1.3672730483318813E-2</v>
      </c>
      <c r="M4" s="15">
        <f t="shared" si="0"/>
        <v>0.76635992349009863</v>
      </c>
      <c r="N4" s="15">
        <f t="shared" si="0"/>
        <v>0</v>
      </c>
      <c r="O4" s="15">
        <f t="shared" si="0"/>
        <v>1.1657206395322771E-2</v>
      </c>
    </row>
    <row r="5" spans="1:15" s="16" customFormat="1" x14ac:dyDescent="0.2">
      <c r="A5" s="11">
        <v>3</v>
      </c>
      <c r="B5" s="12" t="s">
        <v>19</v>
      </c>
      <c r="C5" s="13">
        <v>4085440</v>
      </c>
      <c r="D5" s="13">
        <v>6830</v>
      </c>
      <c r="E5" s="13">
        <v>9516</v>
      </c>
      <c r="F5" s="13">
        <v>79716</v>
      </c>
      <c r="G5" s="13">
        <v>0</v>
      </c>
      <c r="H5" s="13">
        <v>10788771</v>
      </c>
      <c r="I5" s="14">
        <f t="shared" si="1"/>
        <v>14970273</v>
      </c>
      <c r="J5" s="15">
        <f t="shared" si="0"/>
        <v>0.27290350683651526</v>
      </c>
      <c r="K5" s="15">
        <f t="shared" si="0"/>
        <v>4.5623750482038636E-4</v>
      </c>
      <c r="L5" s="15">
        <f t="shared" si="0"/>
        <v>6.3565975049352812E-4</v>
      </c>
      <c r="M5" s="15">
        <f t="shared" si="0"/>
        <v>5.3249529918392271E-3</v>
      </c>
      <c r="N5" s="15">
        <f t="shared" si="0"/>
        <v>0</v>
      </c>
      <c r="O5" s="15">
        <f t="shared" si="0"/>
        <v>0.72067964291633158</v>
      </c>
    </row>
    <row r="6" spans="1:15" s="16" customFormat="1" x14ac:dyDescent="0.2">
      <c r="A6" s="11">
        <v>4</v>
      </c>
      <c r="B6" s="12" t="s">
        <v>20</v>
      </c>
      <c r="C6" s="13">
        <v>832125</v>
      </c>
      <c r="D6" s="13">
        <v>2747</v>
      </c>
      <c r="E6" s="13">
        <v>0</v>
      </c>
      <c r="F6" s="13">
        <v>274677</v>
      </c>
      <c r="G6" s="13">
        <v>0</v>
      </c>
      <c r="H6" s="13">
        <v>41000</v>
      </c>
      <c r="I6" s="14">
        <f t="shared" si="1"/>
        <v>1150549</v>
      </c>
      <c r="J6" s="15">
        <f t="shared" si="0"/>
        <v>0.72324168722931403</v>
      </c>
      <c r="K6" s="15">
        <f t="shared" si="0"/>
        <v>2.3875558537706783E-3</v>
      </c>
      <c r="L6" s="15">
        <f t="shared" si="0"/>
        <v>0</v>
      </c>
      <c r="M6" s="15">
        <f t="shared" si="0"/>
        <v>0.23873559492033802</v>
      </c>
      <c r="N6" s="15">
        <f t="shared" si="0"/>
        <v>0</v>
      </c>
      <c r="O6" s="15">
        <f t="shared" si="0"/>
        <v>3.5635161996577285E-2</v>
      </c>
    </row>
    <row r="7" spans="1:15" x14ac:dyDescent="0.2">
      <c r="A7" s="17">
        <v>5</v>
      </c>
      <c r="B7" s="18" t="s">
        <v>21</v>
      </c>
      <c r="C7" s="19">
        <v>1138008</v>
      </c>
      <c r="D7" s="19">
        <v>3497</v>
      </c>
      <c r="E7" s="19">
        <v>85072</v>
      </c>
      <c r="F7" s="19">
        <v>1521258</v>
      </c>
      <c r="G7" s="19">
        <v>0</v>
      </c>
      <c r="H7" s="19">
        <v>2741903</v>
      </c>
      <c r="I7" s="20">
        <f t="shared" si="1"/>
        <v>5489738</v>
      </c>
      <c r="J7" s="21">
        <f t="shared" si="0"/>
        <v>0.20729732457177374</v>
      </c>
      <c r="K7" s="21">
        <f t="shared" si="0"/>
        <v>6.370067205393044E-4</v>
      </c>
      <c r="L7" s="21">
        <f t="shared" si="0"/>
        <v>1.5496550108584417E-2</v>
      </c>
      <c r="M7" s="21">
        <f t="shared" si="0"/>
        <v>0.27710939939210216</v>
      </c>
      <c r="N7" s="21">
        <f t="shared" si="0"/>
        <v>0</v>
      </c>
      <c r="O7" s="21">
        <f t="shared" si="0"/>
        <v>0.49945971920700039</v>
      </c>
    </row>
    <row r="8" spans="1:15" x14ac:dyDescent="0.2">
      <c r="A8" s="6">
        <v>6</v>
      </c>
      <c r="B8" s="7" t="s">
        <v>22</v>
      </c>
      <c r="C8" s="8">
        <v>776676</v>
      </c>
      <c r="D8" s="8">
        <v>0</v>
      </c>
      <c r="E8" s="8">
        <v>0</v>
      </c>
      <c r="F8" s="8">
        <v>26908</v>
      </c>
      <c r="G8" s="8">
        <v>0</v>
      </c>
      <c r="H8" s="8">
        <v>14123321</v>
      </c>
      <c r="I8" s="9">
        <f t="shared" si="1"/>
        <v>14926905</v>
      </c>
      <c r="J8" s="10">
        <f t="shared" si="0"/>
        <v>5.2031951700637208E-2</v>
      </c>
      <c r="K8" s="10">
        <f t="shared" si="0"/>
        <v>0</v>
      </c>
      <c r="L8" s="10">
        <f t="shared" si="0"/>
        <v>0</v>
      </c>
      <c r="M8" s="10">
        <f t="shared" si="0"/>
        <v>1.8026509849161632E-3</v>
      </c>
      <c r="N8" s="10">
        <f t="shared" si="0"/>
        <v>0</v>
      </c>
      <c r="O8" s="10">
        <f t="shared" si="0"/>
        <v>0.9461653973144466</v>
      </c>
    </row>
    <row r="9" spans="1:15" s="16" customFormat="1" x14ac:dyDescent="0.2">
      <c r="A9" s="11">
        <v>7</v>
      </c>
      <c r="B9" s="12" t="s">
        <v>23</v>
      </c>
      <c r="C9" s="13">
        <v>0</v>
      </c>
      <c r="D9" s="13">
        <v>1898</v>
      </c>
      <c r="E9" s="13">
        <v>1064</v>
      </c>
      <c r="F9" s="13">
        <v>1446885</v>
      </c>
      <c r="G9" s="13">
        <v>0</v>
      </c>
      <c r="H9" s="13">
        <v>2061927</v>
      </c>
      <c r="I9" s="14">
        <f t="shared" si="1"/>
        <v>3511774</v>
      </c>
      <c r="J9" s="15">
        <f t="shared" si="0"/>
        <v>0</v>
      </c>
      <c r="K9" s="15">
        <f t="shared" si="0"/>
        <v>5.404675813420795E-4</v>
      </c>
      <c r="L9" s="15">
        <f t="shared" si="0"/>
        <v>3.0298077268070214E-4</v>
      </c>
      <c r="M9" s="15">
        <f t="shared" si="0"/>
        <v>0.41200971360913319</v>
      </c>
      <c r="N9" s="15">
        <f t="shared" si="0"/>
        <v>0</v>
      </c>
      <c r="O9" s="15">
        <f t="shared" si="0"/>
        <v>0.58714683803684409</v>
      </c>
    </row>
    <row r="10" spans="1:15" s="16" customFormat="1" x14ac:dyDescent="0.2">
      <c r="A10" s="11">
        <v>8</v>
      </c>
      <c r="B10" s="12" t="s">
        <v>24</v>
      </c>
      <c r="C10" s="13">
        <v>4718088</v>
      </c>
      <c r="D10" s="13">
        <v>9664</v>
      </c>
      <c r="E10" s="13">
        <v>9514</v>
      </c>
      <c r="F10" s="13">
        <v>122783</v>
      </c>
      <c r="G10" s="13">
        <v>0</v>
      </c>
      <c r="H10" s="13">
        <v>2120103</v>
      </c>
      <c r="I10" s="14">
        <f t="shared" si="1"/>
        <v>6980152</v>
      </c>
      <c r="J10" s="15">
        <f t="shared" si="0"/>
        <v>0.67592912016815676</v>
      </c>
      <c r="K10" s="15">
        <f t="shared" si="0"/>
        <v>1.3844970711239526E-3</v>
      </c>
      <c r="L10" s="15">
        <f t="shared" si="0"/>
        <v>1.3630075677435105E-3</v>
      </c>
      <c r="M10" s="15">
        <f t="shared" si="0"/>
        <v>1.7590304623738853E-2</v>
      </c>
      <c r="N10" s="15">
        <f t="shared" si="0"/>
        <v>0</v>
      </c>
      <c r="O10" s="15">
        <f t="shared" si="0"/>
        <v>0.30373307056923687</v>
      </c>
    </row>
    <row r="11" spans="1:15" s="16" customFormat="1" x14ac:dyDescent="0.2">
      <c r="A11" s="11">
        <v>9</v>
      </c>
      <c r="B11" s="12" t="s">
        <v>25</v>
      </c>
      <c r="C11" s="13">
        <v>3727772</v>
      </c>
      <c r="D11" s="13">
        <v>37989</v>
      </c>
      <c r="E11" s="13">
        <v>19695</v>
      </c>
      <c r="F11" s="13">
        <v>207680</v>
      </c>
      <c r="G11" s="13">
        <v>0</v>
      </c>
      <c r="H11" s="13">
        <v>18953807</v>
      </c>
      <c r="I11" s="14">
        <f t="shared" si="1"/>
        <v>22946943</v>
      </c>
      <c r="J11" s="15">
        <f t="shared" si="0"/>
        <v>0.16245179150878616</v>
      </c>
      <c r="K11" s="15">
        <f t="shared" si="0"/>
        <v>1.6555146365247867E-3</v>
      </c>
      <c r="L11" s="15">
        <f t="shared" si="0"/>
        <v>8.5828426034788166E-4</v>
      </c>
      <c r="M11" s="15">
        <f t="shared" si="0"/>
        <v>9.0504430154378299E-3</v>
      </c>
      <c r="N11" s="15">
        <f t="shared" si="0"/>
        <v>0</v>
      </c>
      <c r="O11" s="15">
        <f t="shared" si="0"/>
        <v>0.82598396657890338</v>
      </c>
    </row>
    <row r="12" spans="1:15" x14ac:dyDescent="0.2">
      <c r="A12" s="17">
        <v>10</v>
      </c>
      <c r="B12" s="18" t="s">
        <v>26</v>
      </c>
      <c r="C12" s="19">
        <v>4920083</v>
      </c>
      <c r="D12" s="19">
        <v>1692696</v>
      </c>
      <c r="E12" s="19">
        <v>135710</v>
      </c>
      <c r="F12" s="19">
        <v>156876</v>
      </c>
      <c r="G12" s="19">
        <v>0</v>
      </c>
      <c r="H12" s="19">
        <v>27308562</v>
      </c>
      <c r="I12" s="20">
        <f t="shared" si="1"/>
        <v>34213927</v>
      </c>
      <c r="J12" s="21">
        <f t="shared" si="0"/>
        <v>0.14380351603602826</v>
      </c>
      <c r="K12" s="21">
        <f t="shared" si="0"/>
        <v>4.9473888221015963E-2</v>
      </c>
      <c r="L12" s="21">
        <f t="shared" si="0"/>
        <v>3.9665134025684921E-3</v>
      </c>
      <c r="M12" s="21">
        <f t="shared" si="0"/>
        <v>4.5851503687372687E-3</v>
      </c>
      <c r="N12" s="21">
        <f t="shared" si="0"/>
        <v>0</v>
      </c>
      <c r="O12" s="21">
        <f t="shared" si="0"/>
        <v>0.79817093197165001</v>
      </c>
    </row>
    <row r="13" spans="1:15" x14ac:dyDescent="0.2">
      <c r="A13" s="6">
        <v>11</v>
      </c>
      <c r="B13" s="7" t="s">
        <v>27</v>
      </c>
      <c r="C13" s="8">
        <v>124994</v>
      </c>
      <c r="D13" s="8">
        <v>5515</v>
      </c>
      <c r="E13" s="8">
        <v>11166</v>
      </c>
      <c r="F13" s="8">
        <v>143791</v>
      </c>
      <c r="G13" s="8">
        <v>0</v>
      </c>
      <c r="H13" s="8">
        <v>4770182</v>
      </c>
      <c r="I13" s="9">
        <f t="shared" si="1"/>
        <v>5055648</v>
      </c>
      <c r="J13" s="10">
        <f t="shared" si="0"/>
        <v>2.4723635822747152E-2</v>
      </c>
      <c r="K13" s="10">
        <f t="shared" si="0"/>
        <v>1.0908591737399439E-3</v>
      </c>
      <c r="L13" s="10">
        <f t="shared" si="0"/>
        <v>2.208618954484173E-3</v>
      </c>
      <c r="M13" s="10">
        <f t="shared" si="0"/>
        <v>2.8441655748185E-2</v>
      </c>
      <c r="N13" s="10">
        <f t="shared" si="0"/>
        <v>0</v>
      </c>
      <c r="O13" s="10">
        <f t="shared" si="0"/>
        <v>0.94353523030084374</v>
      </c>
    </row>
    <row r="14" spans="1:15" s="16" customFormat="1" x14ac:dyDescent="0.2">
      <c r="A14" s="11">
        <v>12</v>
      </c>
      <c r="B14" s="12" t="s">
        <v>28</v>
      </c>
      <c r="C14" s="13">
        <v>615010</v>
      </c>
      <c r="D14" s="13">
        <v>0</v>
      </c>
      <c r="E14" s="13">
        <v>0</v>
      </c>
      <c r="F14" s="13">
        <v>13348223</v>
      </c>
      <c r="G14" s="13">
        <v>0</v>
      </c>
      <c r="H14" s="13">
        <v>74297</v>
      </c>
      <c r="I14" s="14">
        <f t="shared" si="1"/>
        <v>14037530</v>
      </c>
      <c r="J14" s="15">
        <f t="shared" si="0"/>
        <v>4.3811838692419537E-2</v>
      </c>
      <c r="K14" s="15">
        <f t="shared" si="0"/>
        <v>0</v>
      </c>
      <c r="L14" s="15">
        <f t="shared" si="0"/>
        <v>0</v>
      </c>
      <c r="M14" s="15">
        <f t="shared" si="0"/>
        <v>0.9508954210605427</v>
      </c>
      <c r="N14" s="15">
        <f t="shared" si="0"/>
        <v>0</v>
      </c>
      <c r="O14" s="15">
        <f t="shared" si="0"/>
        <v>5.2927402470377624E-3</v>
      </c>
    </row>
    <row r="15" spans="1:15" s="16" customFormat="1" x14ac:dyDescent="0.2">
      <c r="A15" s="11">
        <v>13</v>
      </c>
      <c r="B15" s="12" t="s">
        <v>29</v>
      </c>
      <c r="C15" s="13">
        <v>192646</v>
      </c>
      <c r="D15" s="13">
        <v>0</v>
      </c>
      <c r="E15" s="13">
        <v>10377</v>
      </c>
      <c r="F15" s="13">
        <v>69350</v>
      </c>
      <c r="G15" s="13">
        <v>0</v>
      </c>
      <c r="H15" s="13">
        <v>704145</v>
      </c>
      <c r="I15" s="14">
        <f t="shared" si="1"/>
        <v>976518</v>
      </c>
      <c r="J15" s="15">
        <f t="shared" si="0"/>
        <v>0.19727849358639574</v>
      </c>
      <c r="K15" s="15">
        <f t="shared" si="0"/>
        <v>0</v>
      </c>
      <c r="L15" s="15">
        <f t="shared" si="0"/>
        <v>1.0626532229820648E-2</v>
      </c>
      <c r="M15" s="15">
        <f t="shared" si="0"/>
        <v>7.1017636131643247E-2</v>
      </c>
      <c r="N15" s="15">
        <f t="shared" si="0"/>
        <v>0</v>
      </c>
      <c r="O15" s="15">
        <f t="shared" si="0"/>
        <v>0.72107733805214036</v>
      </c>
    </row>
    <row r="16" spans="1:15" s="16" customFormat="1" x14ac:dyDescent="0.2">
      <c r="A16" s="11">
        <v>14</v>
      </c>
      <c r="B16" s="12" t="s">
        <v>30</v>
      </c>
      <c r="C16" s="13">
        <v>96688</v>
      </c>
      <c r="D16" s="13">
        <v>2355</v>
      </c>
      <c r="E16" s="13">
        <v>2388</v>
      </c>
      <c r="F16" s="13">
        <v>234884</v>
      </c>
      <c r="G16" s="13">
        <v>0</v>
      </c>
      <c r="H16" s="13">
        <v>0</v>
      </c>
      <c r="I16" s="14">
        <f t="shared" si="1"/>
        <v>336315</v>
      </c>
      <c r="J16" s="15">
        <f t="shared" si="0"/>
        <v>0.28749238065504068</v>
      </c>
      <c r="K16" s="15">
        <f t="shared" si="0"/>
        <v>7.0023638553142146E-3</v>
      </c>
      <c r="L16" s="15">
        <f t="shared" si="0"/>
        <v>7.1004861513759418E-3</v>
      </c>
      <c r="M16" s="15">
        <f t="shared" si="0"/>
        <v>0.69840476933826923</v>
      </c>
      <c r="N16" s="15">
        <f t="shared" si="0"/>
        <v>0</v>
      </c>
      <c r="O16" s="15">
        <f t="shared" si="0"/>
        <v>0</v>
      </c>
    </row>
    <row r="17" spans="1:15" x14ac:dyDescent="0.2">
      <c r="A17" s="17">
        <v>15</v>
      </c>
      <c r="B17" s="18" t="s">
        <v>31</v>
      </c>
      <c r="C17" s="19">
        <v>327201</v>
      </c>
      <c r="D17" s="19">
        <v>7527</v>
      </c>
      <c r="E17" s="19">
        <v>17740</v>
      </c>
      <c r="F17" s="19">
        <v>641022</v>
      </c>
      <c r="G17" s="19">
        <v>0</v>
      </c>
      <c r="H17" s="19">
        <v>25399</v>
      </c>
      <c r="I17" s="20">
        <f t="shared" si="1"/>
        <v>1018889</v>
      </c>
      <c r="J17" s="21">
        <f t="shared" si="0"/>
        <v>0.32113507948363362</v>
      </c>
      <c r="K17" s="21">
        <f t="shared" si="0"/>
        <v>7.3874583001681243E-3</v>
      </c>
      <c r="L17" s="21">
        <f t="shared" si="0"/>
        <v>1.7411121329212506E-2</v>
      </c>
      <c r="M17" s="21">
        <f t="shared" si="0"/>
        <v>0.62913820838187473</v>
      </c>
      <c r="N17" s="21">
        <f t="shared" si="0"/>
        <v>0</v>
      </c>
      <c r="O17" s="21">
        <f t="shared" si="0"/>
        <v>2.4928132505110959E-2</v>
      </c>
    </row>
    <row r="18" spans="1:15" x14ac:dyDescent="0.2">
      <c r="A18" s="6">
        <v>16</v>
      </c>
      <c r="B18" s="7" t="s">
        <v>32</v>
      </c>
      <c r="C18" s="8">
        <v>578977</v>
      </c>
      <c r="D18" s="8">
        <v>1686</v>
      </c>
      <c r="E18" s="8">
        <v>0</v>
      </c>
      <c r="F18" s="8">
        <v>122926</v>
      </c>
      <c r="G18" s="8">
        <v>0</v>
      </c>
      <c r="H18" s="8">
        <v>15552609</v>
      </c>
      <c r="I18" s="9">
        <f t="shared" si="1"/>
        <v>16256198</v>
      </c>
      <c r="J18" s="10">
        <f t="shared" si="0"/>
        <v>3.5615769443753081E-2</v>
      </c>
      <c r="K18" s="10">
        <f t="shared" si="0"/>
        <v>1.0371428792882567E-4</v>
      </c>
      <c r="L18" s="10">
        <f t="shared" si="0"/>
        <v>0</v>
      </c>
      <c r="M18" s="10">
        <f t="shared" si="0"/>
        <v>7.5617927389909989E-3</v>
      </c>
      <c r="N18" s="10">
        <f t="shared" si="0"/>
        <v>0</v>
      </c>
      <c r="O18" s="10">
        <f t="shared" si="0"/>
        <v>0.95671872352932708</v>
      </c>
    </row>
    <row r="19" spans="1:15" s="16" customFormat="1" x14ac:dyDescent="0.2">
      <c r="A19" s="11">
        <v>17</v>
      </c>
      <c r="B19" s="12" t="s">
        <v>33</v>
      </c>
      <c r="C19" s="13">
        <v>32723057</v>
      </c>
      <c r="D19" s="13">
        <v>206807</v>
      </c>
      <c r="E19" s="13">
        <v>363648</v>
      </c>
      <c r="F19" s="13">
        <v>888350</v>
      </c>
      <c r="G19" s="13">
        <v>0</v>
      </c>
      <c r="H19" s="13">
        <v>58648408</v>
      </c>
      <c r="I19" s="14">
        <f t="shared" si="1"/>
        <v>92830270</v>
      </c>
      <c r="J19" s="15">
        <f t="shared" ref="J19:O61" si="2">C19/$I19</f>
        <v>0.35250416701362602</v>
      </c>
      <c r="K19" s="15">
        <f t="shared" si="2"/>
        <v>2.2277970321534129E-3</v>
      </c>
      <c r="L19" s="15">
        <f t="shared" si="2"/>
        <v>3.9173429098073292E-3</v>
      </c>
      <c r="M19" s="15">
        <f t="shared" si="2"/>
        <v>9.5696156006009683E-3</v>
      </c>
      <c r="N19" s="15">
        <f t="shared" si="2"/>
        <v>0</v>
      </c>
      <c r="O19" s="15">
        <f t="shared" si="2"/>
        <v>0.63178107744381229</v>
      </c>
    </row>
    <row r="20" spans="1:15" s="16" customFormat="1" x14ac:dyDescent="0.2">
      <c r="A20" s="11">
        <v>18</v>
      </c>
      <c r="B20" s="12" t="s">
        <v>34</v>
      </c>
      <c r="C20" s="13">
        <v>203885</v>
      </c>
      <c r="D20" s="13">
        <v>2897</v>
      </c>
      <c r="E20" s="13">
        <v>32137</v>
      </c>
      <c r="F20" s="13">
        <v>640</v>
      </c>
      <c r="G20" s="13">
        <v>0</v>
      </c>
      <c r="H20" s="13">
        <v>0</v>
      </c>
      <c r="I20" s="14">
        <f t="shared" si="1"/>
        <v>239559</v>
      </c>
      <c r="J20" s="15">
        <f t="shared" si="2"/>
        <v>0.85108470147228865</v>
      </c>
      <c r="K20" s="15">
        <f t="shared" si="2"/>
        <v>1.2093054320647523E-2</v>
      </c>
      <c r="L20" s="15">
        <f t="shared" si="2"/>
        <v>0.13415066852007229</v>
      </c>
      <c r="M20" s="15">
        <f t="shared" si="2"/>
        <v>2.6715756869915134E-3</v>
      </c>
      <c r="N20" s="15">
        <f t="shared" si="2"/>
        <v>0</v>
      </c>
      <c r="O20" s="15">
        <f t="shared" si="2"/>
        <v>0</v>
      </c>
    </row>
    <row r="21" spans="1:15" s="16" customFormat="1" x14ac:dyDescent="0.2">
      <c r="A21" s="11">
        <v>19</v>
      </c>
      <c r="B21" s="12" t="s">
        <v>35</v>
      </c>
      <c r="C21" s="13">
        <v>530076</v>
      </c>
      <c r="D21" s="13">
        <v>0</v>
      </c>
      <c r="E21" s="13">
        <v>55792</v>
      </c>
      <c r="F21" s="13">
        <v>17313</v>
      </c>
      <c r="G21" s="13">
        <v>0</v>
      </c>
      <c r="H21" s="13">
        <v>0</v>
      </c>
      <c r="I21" s="14">
        <f t="shared" si="1"/>
        <v>603181</v>
      </c>
      <c r="J21" s="15">
        <f t="shared" si="2"/>
        <v>0.87880089061160749</v>
      </c>
      <c r="K21" s="15">
        <f t="shared" si="2"/>
        <v>0</v>
      </c>
      <c r="L21" s="15">
        <f t="shared" si="2"/>
        <v>9.2496282210480771E-2</v>
      </c>
      <c r="M21" s="15">
        <f t="shared" si="2"/>
        <v>2.8702827177911772E-2</v>
      </c>
      <c r="N21" s="15">
        <f t="shared" si="2"/>
        <v>0</v>
      </c>
      <c r="O21" s="15">
        <f t="shared" si="2"/>
        <v>0</v>
      </c>
    </row>
    <row r="22" spans="1:15" x14ac:dyDescent="0.2">
      <c r="A22" s="17">
        <v>20</v>
      </c>
      <c r="B22" s="18" t="s">
        <v>36</v>
      </c>
      <c r="C22" s="19">
        <v>3798312</v>
      </c>
      <c r="D22" s="19">
        <v>29827</v>
      </c>
      <c r="E22" s="19">
        <v>8207</v>
      </c>
      <c r="F22" s="19">
        <v>88153</v>
      </c>
      <c r="G22" s="19">
        <v>0</v>
      </c>
      <c r="H22" s="19">
        <v>2440335</v>
      </c>
      <c r="I22" s="20">
        <f t="shared" si="1"/>
        <v>6364834</v>
      </c>
      <c r="J22" s="21">
        <f t="shared" si="2"/>
        <v>0.596765288772653</v>
      </c>
      <c r="K22" s="21">
        <f t="shared" si="2"/>
        <v>4.6862180537622818E-3</v>
      </c>
      <c r="L22" s="21">
        <f t="shared" si="2"/>
        <v>1.2894287580791581E-3</v>
      </c>
      <c r="M22" s="21">
        <f t="shared" si="2"/>
        <v>1.3850007714262461E-2</v>
      </c>
      <c r="N22" s="21">
        <f t="shared" si="2"/>
        <v>0</v>
      </c>
      <c r="O22" s="21">
        <f t="shared" si="2"/>
        <v>0.38340905670124309</v>
      </c>
    </row>
    <row r="23" spans="1:15" x14ac:dyDescent="0.2">
      <c r="A23" s="6">
        <v>21</v>
      </c>
      <c r="B23" s="7" t="s">
        <v>37</v>
      </c>
      <c r="C23" s="8">
        <v>678409</v>
      </c>
      <c r="D23" s="8">
        <v>47216</v>
      </c>
      <c r="E23" s="8">
        <v>3660</v>
      </c>
      <c r="F23" s="8">
        <v>55750</v>
      </c>
      <c r="G23" s="8">
        <v>0</v>
      </c>
      <c r="H23" s="8">
        <v>2508282</v>
      </c>
      <c r="I23" s="9">
        <f t="shared" si="1"/>
        <v>3293317</v>
      </c>
      <c r="J23" s="10">
        <f t="shared" si="2"/>
        <v>0.20599565726591154</v>
      </c>
      <c r="K23" s="10">
        <f t="shared" si="2"/>
        <v>1.4336913209387375E-2</v>
      </c>
      <c r="L23" s="10">
        <f t="shared" si="2"/>
        <v>1.1113415441027998E-3</v>
      </c>
      <c r="M23" s="10">
        <f t="shared" si="2"/>
        <v>1.6928221607576798E-2</v>
      </c>
      <c r="N23" s="10">
        <f t="shared" si="2"/>
        <v>0</v>
      </c>
      <c r="O23" s="10">
        <f t="shared" si="2"/>
        <v>0.76162786637302149</v>
      </c>
    </row>
    <row r="24" spans="1:15" s="16" customFormat="1" x14ac:dyDescent="0.2">
      <c r="A24" s="11">
        <v>22</v>
      </c>
      <c r="B24" s="12" t="s">
        <v>38</v>
      </c>
      <c r="C24" s="13">
        <v>124794</v>
      </c>
      <c r="D24" s="13">
        <v>5228</v>
      </c>
      <c r="E24" s="13">
        <v>22955</v>
      </c>
      <c r="F24" s="13">
        <v>445956</v>
      </c>
      <c r="G24" s="13">
        <v>0</v>
      </c>
      <c r="H24" s="13">
        <v>7922582</v>
      </c>
      <c r="I24" s="14">
        <f t="shared" si="1"/>
        <v>8521515</v>
      </c>
      <c r="J24" s="15">
        <f t="shared" si="2"/>
        <v>1.4644579044923349E-2</v>
      </c>
      <c r="K24" s="15">
        <f t="shared" si="2"/>
        <v>6.1350593175039882E-4</v>
      </c>
      <c r="L24" s="15">
        <f t="shared" si="2"/>
        <v>2.6937698284870706E-3</v>
      </c>
      <c r="M24" s="15">
        <f t="shared" si="2"/>
        <v>5.2332947838500551E-2</v>
      </c>
      <c r="N24" s="15">
        <f t="shared" si="2"/>
        <v>0</v>
      </c>
      <c r="O24" s="15">
        <f t="shared" si="2"/>
        <v>0.92971519735633867</v>
      </c>
    </row>
    <row r="25" spans="1:15" s="16" customFormat="1" x14ac:dyDescent="0.2">
      <c r="A25" s="11">
        <v>23</v>
      </c>
      <c r="B25" s="12" t="s">
        <v>39</v>
      </c>
      <c r="C25" s="13">
        <v>4714671</v>
      </c>
      <c r="D25" s="13">
        <v>31379</v>
      </c>
      <c r="E25" s="13">
        <v>16480</v>
      </c>
      <c r="F25" s="13">
        <v>1974931</v>
      </c>
      <c r="G25" s="13">
        <v>0</v>
      </c>
      <c r="H25" s="13">
        <v>20569427</v>
      </c>
      <c r="I25" s="14">
        <f t="shared" si="1"/>
        <v>27306888</v>
      </c>
      <c r="J25" s="15">
        <f t="shared" si="2"/>
        <v>0.1726550092416243</v>
      </c>
      <c r="K25" s="15">
        <f t="shared" si="2"/>
        <v>1.1491239865926868E-3</v>
      </c>
      <c r="L25" s="15">
        <f t="shared" si="2"/>
        <v>6.0351073326261125E-4</v>
      </c>
      <c r="M25" s="15">
        <f t="shared" si="2"/>
        <v>7.2323547084530468E-2</v>
      </c>
      <c r="N25" s="15">
        <f t="shared" si="2"/>
        <v>0</v>
      </c>
      <c r="O25" s="15">
        <f t="shared" si="2"/>
        <v>0.75326880895398995</v>
      </c>
    </row>
    <row r="26" spans="1:15" s="16" customFormat="1" x14ac:dyDescent="0.2">
      <c r="A26" s="11">
        <v>24</v>
      </c>
      <c r="B26" s="12" t="s">
        <v>40</v>
      </c>
      <c r="C26" s="13">
        <v>615531</v>
      </c>
      <c r="D26" s="13">
        <v>129</v>
      </c>
      <c r="E26" s="13">
        <v>132</v>
      </c>
      <c r="F26" s="13">
        <v>427342</v>
      </c>
      <c r="G26" s="13">
        <v>0</v>
      </c>
      <c r="H26" s="13">
        <v>18288084</v>
      </c>
      <c r="I26" s="14">
        <f t="shared" si="1"/>
        <v>19331218</v>
      </c>
      <c r="J26" s="15">
        <f t="shared" si="2"/>
        <v>3.1841294221605698E-2</v>
      </c>
      <c r="K26" s="15">
        <f t="shared" si="2"/>
        <v>6.673143927092437E-6</v>
      </c>
      <c r="L26" s="15">
        <f t="shared" si="2"/>
        <v>6.8283333207457491E-6</v>
      </c>
      <c r="M26" s="15">
        <f t="shared" si="2"/>
        <v>2.2106315287531288E-2</v>
      </c>
      <c r="N26" s="15">
        <f t="shared" si="2"/>
        <v>0</v>
      </c>
      <c r="O26" s="15">
        <f t="shared" si="2"/>
        <v>0.94603888901361521</v>
      </c>
    </row>
    <row r="27" spans="1:15" x14ac:dyDescent="0.2">
      <c r="A27" s="17">
        <v>25</v>
      </c>
      <c r="B27" s="18" t="s">
        <v>41</v>
      </c>
      <c r="C27" s="19">
        <v>598472</v>
      </c>
      <c r="D27" s="19">
        <v>10654</v>
      </c>
      <c r="E27" s="19">
        <v>5755</v>
      </c>
      <c r="F27" s="19">
        <v>23172</v>
      </c>
      <c r="G27" s="19">
        <v>0</v>
      </c>
      <c r="H27" s="19">
        <v>2928272</v>
      </c>
      <c r="I27" s="20">
        <f t="shared" si="1"/>
        <v>3566325</v>
      </c>
      <c r="J27" s="21">
        <f t="shared" si="2"/>
        <v>0.16781196329554934</v>
      </c>
      <c r="K27" s="21">
        <f t="shared" si="2"/>
        <v>2.9873889788507779E-3</v>
      </c>
      <c r="L27" s="21">
        <f t="shared" si="2"/>
        <v>1.6137059858537851E-3</v>
      </c>
      <c r="M27" s="21">
        <f t="shared" si="2"/>
        <v>6.4974448486887762E-3</v>
      </c>
      <c r="N27" s="21">
        <f t="shared" si="2"/>
        <v>0</v>
      </c>
      <c r="O27" s="21">
        <f t="shared" si="2"/>
        <v>0.82108949689105737</v>
      </c>
    </row>
    <row r="28" spans="1:15" x14ac:dyDescent="0.2">
      <c r="A28" s="6">
        <v>26</v>
      </c>
      <c r="B28" s="7" t="s">
        <v>42</v>
      </c>
      <c r="C28" s="8">
        <v>1647591</v>
      </c>
      <c r="D28" s="8">
        <v>34031559</v>
      </c>
      <c r="E28" s="8">
        <v>69288</v>
      </c>
      <c r="F28" s="8">
        <v>3043761</v>
      </c>
      <c r="G28" s="8">
        <v>0</v>
      </c>
      <c r="H28" s="8">
        <v>24159986</v>
      </c>
      <c r="I28" s="9">
        <f t="shared" si="1"/>
        <v>62952185</v>
      </c>
      <c r="J28" s="10">
        <f t="shared" si="2"/>
        <v>2.6172101889712009E-2</v>
      </c>
      <c r="K28" s="10">
        <f t="shared" si="2"/>
        <v>0.54059376969997153</v>
      </c>
      <c r="L28" s="10">
        <f t="shared" si="2"/>
        <v>1.1006448783310698E-3</v>
      </c>
      <c r="M28" s="10">
        <f t="shared" si="2"/>
        <v>4.8350363057294996E-2</v>
      </c>
      <c r="N28" s="10">
        <f t="shared" si="2"/>
        <v>0</v>
      </c>
      <c r="O28" s="10">
        <f t="shared" si="2"/>
        <v>0.38378312047469043</v>
      </c>
    </row>
    <row r="29" spans="1:15" s="16" customFormat="1" x14ac:dyDescent="0.2">
      <c r="A29" s="11">
        <v>27</v>
      </c>
      <c r="B29" s="12" t="s">
        <v>43</v>
      </c>
      <c r="C29" s="13">
        <v>820812</v>
      </c>
      <c r="D29" s="13">
        <v>936</v>
      </c>
      <c r="E29" s="13">
        <v>4698</v>
      </c>
      <c r="F29" s="13">
        <v>1045886</v>
      </c>
      <c r="G29" s="13">
        <v>0</v>
      </c>
      <c r="H29" s="13">
        <v>0</v>
      </c>
      <c r="I29" s="14">
        <f t="shared" si="1"/>
        <v>1872332</v>
      </c>
      <c r="J29" s="15">
        <f t="shared" si="2"/>
        <v>0.43839020002862739</v>
      </c>
      <c r="K29" s="15">
        <f t="shared" si="2"/>
        <v>4.9991134051012315E-4</v>
      </c>
      <c r="L29" s="15">
        <f t="shared" si="2"/>
        <v>2.5091703821758108E-3</v>
      </c>
      <c r="M29" s="15">
        <f t="shared" si="2"/>
        <v>0.55860071824868662</v>
      </c>
      <c r="N29" s="15">
        <f t="shared" si="2"/>
        <v>0</v>
      </c>
      <c r="O29" s="15">
        <f t="shared" si="2"/>
        <v>0</v>
      </c>
    </row>
    <row r="30" spans="1:15" s="16" customFormat="1" x14ac:dyDescent="0.2">
      <c r="A30" s="11">
        <v>28</v>
      </c>
      <c r="B30" s="12" t="s">
        <v>44</v>
      </c>
      <c r="C30" s="13">
        <v>3079897</v>
      </c>
      <c r="D30" s="13">
        <v>293748</v>
      </c>
      <c r="E30" s="13">
        <v>334037</v>
      </c>
      <c r="F30" s="13">
        <v>469574</v>
      </c>
      <c r="G30" s="13">
        <v>0</v>
      </c>
      <c r="H30" s="13">
        <v>8396047</v>
      </c>
      <c r="I30" s="14">
        <f t="shared" si="1"/>
        <v>12573303</v>
      </c>
      <c r="J30" s="15">
        <f t="shared" si="2"/>
        <v>0.24495528342870604</v>
      </c>
      <c r="K30" s="15">
        <f t="shared" si="2"/>
        <v>2.3362834730062579E-2</v>
      </c>
      <c r="L30" s="15">
        <f t="shared" si="2"/>
        <v>2.6567163775501154E-2</v>
      </c>
      <c r="M30" s="15">
        <f t="shared" si="2"/>
        <v>3.7346908763751262E-2</v>
      </c>
      <c r="N30" s="15">
        <f t="shared" si="2"/>
        <v>0</v>
      </c>
      <c r="O30" s="15">
        <f t="shared" si="2"/>
        <v>0.66776780930197899</v>
      </c>
    </row>
    <row r="31" spans="1:15" s="16" customFormat="1" x14ac:dyDescent="0.2">
      <c r="A31" s="11">
        <v>29</v>
      </c>
      <c r="B31" s="12" t="s">
        <v>45</v>
      </c>
      <c r="C31" s="13">
        <v>3515825</v>
      </c>
      <c r="D31" s="13">
        <v>19051</v>
      </c>
      <c r="E31" s="13">
        <v>5975</v>
      </c>
      <c r="F31" s="13">
        <v>1720707</v>
      </c>
      <c r="G31" s="13">
        <v>0</v>
      </c>
      <c r="H31" s="13">
        <f>9909114-'[1]Hurricane Data'!J6</f>
        <v>9734040</v>
      </c>
      <c r="I31" s="14">
        <f t="shared" si="1"/>
        <v>14995598</v>
      </c>
      <c r="J31" s="15">
        <f t="shared" si="2"/>
        <v>0.2344571386883004</v>
      </c>
      <c r="K31" s="15">
        <f t="shared" si="2"/>
        <v>1.2704394983114378E-3</v>
      </c>
      <c r="L31" s="15">
        <f t="shared" si="2"/>
        <v>3.9845026520449536E-4</v>
      </c>
      <c r="M31" s="15">
        <f t="shared" si="2"/>
        <v>0.1147474745588672</v>
      </c>
      <c r="N31" s="15">
        <f t="shared" si="2"/>
        <v>0</v>
      </c>
      <c r="O31" s="15">
        <f t="shared" si="2"/>
        <v>0.64912649698931646</v>
      </c>
    </row>
    <row r="32" spans="1:15" x14ac:dyDescent="0.2">
      <c r="A32" s="17">
        <v>30</v>
      </c>
      <c r="B32" s="18" t="s">
        <v>46</v>
      </c>
      <c r="C32" s="19">
        <v>555266</v>
      </c>
      <c r="D32" s="19">
        <v>7393</v>
      </c>
      <c r="E32" s="19">
        <v>24880</v>
      </c>
      <c r="F32" s="19">
        <v>29205</v>
      </c>
      <c r="G32" s="19">
        <v>0</v>
      </c>
      <c r="H32" s="19">
        <v>298567</v>
      </c>
      <c r="I32" s="20">
        <f t="shared" si="1"/>
        <v>915311</v>
      </c>
      <c r="J32" s="21">
        <f t="shared" si="2"/>
        <v>0.60664189548688918</v>
      </c>
      <c r="K32" s="21">
        <f t="shared" si="2"/>
        <v>8.0770361112233978E-3</v>
      </c>
      <c r="L32" s="21">
        <f t="shared" si="2"/>
        <v>2.7182017915222258E-2</v>
      </c>
      <c r="M32" s="21">
        <f t="shared" si="2"/>
        <v>3.190718783014735E-2</v>
      </c>
      <c r="N32" s="21">
        <f t="shared" si="2"/>
        <v>0</v>
      </c>
      <c r="O32" s="21">
        <f t="shared" si="2"/>
        <v>0.32619186265651784</v>
      </c>
    </row>
    <row r="33" spans="1:15" x14ac:dyDescent="0.2">
      <c r="A33" s="6">
        <v>31</v>
      </c>
      <c r="B33" s="7" t="s">
        <v>47</v>
      </c>
      <c r="C33" s="8">
        <v>134156</v>
      </c>
      <c r="D33" s="8">
        <v>21795</v>
      </c>
      <c r="E33" s="8">
        <v>12603</v>
      </c>
      <c r="F33" s="8">
        <v>1162472</v>
      </c>
      <c r="G33" s="8">
        <v>0</v>
      </c>
      <c r="H33" s="8">
        <v>7139854</v>
      </c>
      <c r="I33" s="9">
        <f t="shared" si="1"/>
        <v>8470880</v>
      </c>
      <c r="J33" s="10">
        <f t="shared" si="2"/>
        <v>1.5837315603573654E-2</v>
      </c>
      <c r="K33" s="10">
        <f t="shared" si="2"/>
        <v>2.5729322101127627E-3</v>
      </c>
      <c r="L33" s="10">
        <f t="shared" si="2"/>
        <v>1.4878029201216402E-3</v>
      </c>
      <c r="M33" s="10">
        <f t="shared" si="2"/>
        <v>0.13723155091324632</v>
      </c>
      <c r="N33" s="10">
        <f t="shared" si="2"/>
        <v>0</v>
      </c>
      <c r="O33" s="10">
        <f t="shared" si="2"/>
        <v>0.84287039835294564</v>
      </c>
    </row>
    <row r="34" spans="1:15" s="16" customFormat="1" x14ac:dyDescent="0.2">
      <c r="A34" s="11">
        <v>32</v>
      </c>
      <c r="B34" s="12" t="s">
        <v>48</v>
      </c>
      <c r="C34" s="13">
        <v>1597912</v>
      </c>
      <c r="D34" s="13">
        <v>18496</v>
      </c>
      <c r="E34" s="13">
        <v>3310</v>
      </c>
      <c r="F34" s="13">
        <v>3965771</v>
      </c>
      <c r="G34" s="13">
        <v>0</v>
      </c>
      <c r="H34" s="13">
        <v>2894480</v>
      </c>
      <c r="I34" s="14">
        <f t="shared" si="1"/>
        <v>8479969</v>
      </c>
      <c r="J34" s="15">
        <f t="shared" si="2"/>
        <v>0.1884337077175636</v>
      </c>
      <c r="K34" s="15">
        <f t="shared" si="2"/>
        <v>2.1811400489789527E-3</v>
      </c>
      <c r="L34" s="15">
        <f t="shared" si="2"/>
        <v>3.9033161559906646E-4</v>
      </c>
      <c r="M34" s="15">
        <f t="shared" si="2"/>
        <v>0.46766338414680525</v>
      </c>
      <c r="N34" s="15">
        <f t="shared" si="2"/>
        <v>0</v>
      </c>
      <c r="O34" s="15">
        <f t="shared" si="2"/>
        <v>0.34133143647105313</v>
      </c>
    </row>
    <row r="35" spans="1:15" s="16" customFormat="1" x14ac:dyDescent="0.2">
      <c r="A35" s="11">
        <v>33</v>
      </c>
      <c r="B35" s="12" t="s">
        <v>49</v>
      </c>
      <c r="C35" s="13">
        <v>353548</v>
      </c>
      <c r="D35" s="13">
        <v>564</v>
      </c>
      <c r="E35" s="13">
        <v>69329</v>
      </c>
      <c r="F35" s="13">
        <v>51160</v>
      </c>
      <c r="G35" s="13">
        <v>0</v>
      </c>
      <c r="H35" s="13">
        <v>240022</v>
      </c>
      <c r="I35" s="14">
        <f t="shared" si="1"/>
        <v>714623</v>
      </c>
      <c r="J35" s="15">
        <f t="shared" si="2"/>
        <v>0.49473358680031287</v>
      </c>
      <c r="K35" s="15">
        <f t="shared" si="2"/>
        <v>7.8922732685625851E-4</v>
      </c>
      <c r="L35" s="15">
        <f t="shared" si="2"/>
        <v>9.7014789616343161E-2</v>
      </c>
      <c r="M35" s="15">
        <f t="shared" si="2"/>
        <v>7.1590195109869123E-2</v>
      </c>
      <c r="N35" s="15">
        <f t="shared" si="2"/>
        <v>0</v>
      </c>
      <c r="O35" s="15">
        <f t="shared" si="2"/>
        <v>0.33587220114661859</v>
      </c>
    </row>
    <row r="36" spans="1:15" s="16" customFormat="1" x14ac:dyDescent="0.2">
      <c r="A36" s="11">
        <v>34</v>
      </c>
      <c r="B36" s="12" t="s">
        <v>50</v>
      </c>
      <c r="C36" s="13">
        <v>2088478</v>
      </c>
      <c r="D36" s="13">
        <v>7135</v>
      </c>
      <c r="E36" s="13">
        <v>0</v>
      </c>
      <c r="F36" s="13">
        <v>4323</v>
      </c>
      <c r="G36" s="13">
        <v>0</v>
      </c>
      <c r="H36" s="13">
        <v>25795</v>
      </c>
      <c r="I36" s="14">
        <f t="shared" si="1"/>
        <v>2125731</v>
      </c>
      <c r="J36" s="15">
        <f t="shared" si="2"/>
        <v>0.98247520500006824</v>
      </c>
      <c r="K36" s="15">
        <f t="shared" si="2"/>
        <v>3.3564924254291819E-3</v>
      </c>
      <c r="L36" s="15">
        <f t="shared" si="2"/>
        <v>0</v>
      </c>
      <c r="M36" s="15">
        <f t="shared" si="2"/>
        <v>2.0336533644191106E-3</v>
      </c>
      <c r="N36" s="15">
        <f t="shared" si="2"/>
        <v>0</v>
      </c>
      <c r="O36" s="15">
        <f t="shared" si="2"/>
        <v>1.2134649210083497E-2</v>
      </c>
    </row>
    <row r="37" spans="1:15" x14ac:dyDescent="0.2">
      <c r="A37" s="17">
        <v>35</v>
      </c>
      <c r="B37" s="18" t="s">
        <v>51</v>
      </c>
      <c r="C37" s="19">
        <v>2383090</v>
      </c>
      <c r="D37" s="19">
        <v>17986</v>
      </c>
      <c r="E37" s="19">
        <v>75591</v>
      </c>
      <c r="F37" s="19">
        <v>1184935</v>
      </c>
      <c r="G37" s="19">
        <v>0</v>
      </c>
      <c r="H37" s="19">
        <v>0</v>
      </c>
      <c r="I37" s="20">
        <f t="shared" si="1"/>
        <v>3661602</v>
      </c>
      <c r="J37" s="21">
        <f t="shared" si="2"/>
        <v>0.65083261370296386</v>
      </c>
      <c r="K37" s="21">
        <f t="shared" si="2"/>
        <v>4.9120576184959481E-3</v>
      </c>
      <c r="L37" s="21">
        <f t="shared" si="2"/>
        <v>2.0644242602008631E-2</v>
      </c>
      <c r="M37" s="21">
        <f t="shared" si="2"/>
        <v>0.32361108607653155</v>
      </c>
      <c r="N37" s="21">
        <f t="shared" si="2"/>
        <v>0</v>
      </c>
      <c r="O37" s="21">
        <f t="shared" si="2"/>
        <v>0</v>
      </c>
    </row>
    <row r="38" spans="1:15" x14ac:dyDescent="0.2">
      <c r="A38" s="6">
        <v>36</v>
      </c>
      <c r="B38" s="7" t="s">
        <v>52</v>
      </c>
      <c r="C38" s="8">
        <v>5175304</v>
      </c>
      <c r="D38" s="8">
        <v>-470798</v>
      </c>
      <c r="E38" s="8">
        <v>26506</v>
      </c>
      <c r="F38" s="8">
        <v>10267</v>
      </c>
      <c r="G38" s="8">
        <v>0</v>
      </c>
      <c r="H38" s="8">
        <v>22240176</v>
      </c>
      <c r="I38" s="9">
        <f t="shared" si="1"/>
        <v>26981455</v>
      </c>
      <c r="J38" s="10">
        <f t="shared" si="2"/>
        <v>0.19180967075348604</v>
      </c>
      <c r="K38" s="10">
        <f t="shared" si="2"/>
        <v>-1.7448947805075745E-2</v>
      </c>
      <c r="L38" s="10">
        <f t="shared" si="2"/>
        <v>9.8237845216279105E-4</v>
      </c>
      <c r="M38" s="10">
        <f t="shared" si="2"/>
        <v>3.8052062055215331E-4</v>
      </c>
      <c r="N38" s="10">
        <f t="shared" si="2"/>
        <v>0</v>
      </c>
      <c r="O38" s="10">
        <f t="shared" si="2"/>
        <v>0.82427637797887476</v>
      </c>
    </row>
    <row r="39" spans="1:15" s="16" customFormat="1" x14ac:dyDescent="0.2">
      <c r="A39" s="11">
        <v>37</v>
      </c>
      <c r="B39" s="12" t="s">
        <v>53</v>
      </c>
      <c r="C39" s="13">
        <v>4762699</v>
      </c>
      <c r="D39" s="13">
        <v>212453</v>
      </c>
      <c r="E39" s="13">
        <v>106323</v>
      </c>
      <c r="F39" s="13">
        <v>363047</v>
      </c>
      <c r="G39" s="13">
        <v>0</v>
      </c>
      <c r="H39" s="13">
        <v>14224628</v>
      </c>
      <c r="I39" s="14">
        <f t="shared" si="1"/>
        <v>19669150</v>
      </c>
      <c r="J39" s="15">
        <f t="shared" si="2"/>
        <v>0.24214056021739627</v>
      </c>
      <c r="K39" s="15">
        <f t="shared" si="2"/>
        <v>1.0801331018371409E-2</v>
      </c>
      <c r="L39" s="15">
        <f t="shared" si="2"/>
        <v>5.4055716693400578E-3</v>
      </c>
      <c r="M39" s="15">
        <f t="shared" si="2"/>
        <v>1.8457686275207622E-2</v>
      </c>
      <c r="N39" s="15">
        <f t="shared" si="2"/>
        <v>0</v>
      </c>
      <c r="O39" s="15">
        <f t="shared" si="2"/>
        <v>0.7231948508196846</v>
      </c>
    </row>
    <row r="40" spans="1:15" s="16" customFormat="1" x14ac:dyDescent="0.2">
      <c r="A40" s="11">
        <v>38</v>
      </c>
      <c r="B40" s="12" t="s">
        <v>54</v>
      </c>
      <c r="C40" s="13">
        <v>944102</v>
      </c>
      <c r="D40" s="13">
        <f>853937-'[1]Hurricane Data'!F7</f>
        <v>2112</v>
      </c>
      <c r="E40" s="13">
        <v>0</v>
      </c>
      <c r="F40" s="13">
        <v>60321</v>
      </c>
      <c r="G40" s="13">
        <v>0</v>
      </c>
      <c r="H40" s="13">
        <f>26072325-'[1]Hurricane Data'!J7</f>
        <v>0</v>
      </c>
      <c r="I40" s="14">
        <f t="shared" si="1"/>
        <v>1006535</v>
      </c>
      <c r="J40" s="15">
        <f t="shared" si="2"/>
        <v>0.93797235068825224</v>
      </c>
      <c r="K40" s="15">
        <f t="shared" si="2"/>
        <v>2.0982876899462016E-3</v>
      </c>
      <c r="L40" s="15">
        <f t="shared" si="2"/>
        <v>0</v>
      </c>
      <c r="M40" s="15">
        <f t="shared" si="2"/>
        <v>5.9929361621801527E-2</v>
      </c>
      <c r="N40" s="15">
        <f t="shared" si="2"/>
        <v>0</v>
      </c>
      <c r="O40" s="15">
        <f t="shared" si="2"/>
        <v>0</v>
      </c>
    </row>
    <row r="41" spans="1:15" s="16" customFormat="1" x14ac:dyDescent="0.2">
      <c r="A41" s="11">
        <v>39</v>
      </c>
      <c r="B41" s="12" t="s">
        <v>55</v>
      </c>
      <c r="C41" s="13">
        <v>474956</v>
      </c>
      <c r="D41" s="13">
        <v>15290</v>
      </c>
      <c r="E41" s="13">
        <v>61147</v>
      </c>
      <c r="F41" s="13">
        <v>47571</v>
      </c>
      <c r="G41" s="13">
        <v>0</v>
      </c>
      <c r="H41" s="13">
        <v>1583266</v>
      </c>
      <c r="I41" s="14">
        <f t="shared" si="1"/>
        <v>2182230</v>
      </c>
      <c r="J41" s="15">
        <f t="shared" si="2"/>
        <v>0.21764708577922584</v>
      </c>
      <c r="K41" s="15">
        <f t="shared" si="2"/>
        <v>7.0065941720166983E-3</v>
      </c>
      <c r="L41" s="15">
        <f t="shared" si="2"/>
        <v>2.8020419479156643E-2</v>
      </c>
      <c r="M41" s="15">
        <f t="shared" si="2"/>
        <v>2.1799260389601463E-2</v>
      </c>
      <c r="N41" s="15">
        <f t="shared" si="2"/>
        <v>0</v>
      </c>
      <c r="O41" s="15">
        <f t="shared" si="2"/>
        <v>0.72552664017999935</v>
      </c>
    </row>
    <row r="42" spans="1:15" x14ac:dyDescent="0.2">
      <c r="A42" s="17">
        <v>40</v>
      </c>
      <c r="B42" s="18" t="s">
        <v>56</v>
      </c>
      <c r="C42" s="19">
        <v>583639</v>
      </c>
      <c r="D42" s="19">
        <v>60751</v>
      </c>
      <c r="E42" s="19">
        <v>21551</v>
      </c>
      <c r="F42" s="19">
        <v>3594141</v>
      </c>
      <c r="G42" s="19">
        <v>0</v>
      </c>
      <c r="H42" s="19">
        <v>313563</v>
      </c>
      <c r="I42" s="20">
        <f t="shared" si="1"/>
        <v>4573645</v>
      </c>
      <c r="J42" s="21">
        <f t="shared" si="2"/>
        <v>0.12760916074596956</v>
      </c>
      <c r="K42" s="21">
        <f t="shared" si="2"/>
        <v>1.3282841147487397E-2</v>
      </c>
      <c r="L42" s="21">
        <f t="shared" si="2"/>
        <v>4.7119966678655645E-3</v>
      </c>
      <c r="M42" s="21">
        <f t="shared" si="2"/>
        <v>0.78583733542940037</v>
      </c>
      <c r="N42" s="21">
        <f t="shared" si="2"/>
        <v>0</v>
      </c>
      <c r="O42" s="21">
        <f t="shared" si="2"/>
        <v>6.8558666009277069E-2</v>
      </c>
    </row>
    <row r="43" spans="1:15" x14ac:dyDescent="0.2">
      <c r="A43" s="6">
        <v>41</v>
      </c>
      <c r="B43" s="7" t="s">
        <v>57</v>
      </c>
      <c r="C43" s="8">
        <v>254274</v>
      </c>
      <c r="D43" s="8">
        <v>976</v>
      </c>
      <c r="E43" s="8">
        <v>1830</v>
      </c>
      <c r="F43" s="8">
        <v>141944</v>
      </c>
      <c r="G43" s="8">
        <v>0</v>
      </c>
      <c r="H43" s="8">
        <v>0</v>
      </c>
      <c r="I43" s="9">
        <f t="shared" si="1"/>
        <v>399024</v>
      </c>
      <c r="J43" s="10">
        <f t="shared" si="2"/>
        <v>0.63723986527126186</v>
      </c>
      <c r="K43" s="10">
        <f t="shared" si="2"/>
        <v>2.445968162316051E-3</v>
      </c>
      <c r="L43" s="10">
        <f t="shared" si="2"/>
        <v>4.5861903043425958E-3</v>
      </c>
      <c r="M43" s="10">
        <f t="shared" si="2"/>
        <v>0.35572797626207947</v>
      </c>
      <c r="N43" s="10">
        <f t="shared" si="2"/>
        <v>0</v>
      </c>
      <c r="O43" s="10">
        <f t="shared" si="2"/>
        <v>0</v>
      </c>
    </row>
    <row r="44" spans="1:15" s="16" customFormat="1" x14ac:dyDescent="0.2">
      <c r="A44" s="11">
        <v>42</v>
      </c>
      <c r="B44" s="12" t="s">
        <v>58</v>
      </c>
      <c r="C44" s="13">
        <v>466271</v>
      </c>
      <c r="D44" s="13">
        <v>0</v>
      </c>
      <c r="E44" s="13">
        <v>8563</v>
      </c>
      <c r="F44" s="13">
        <v>6784</v>
      </c>
      <c r="G44" s="13">
        <v>0</v>
      </c>
      <c r="H44" s="13">
        <v>0</v>
      </c>
      <c r="I44" s="14">
        <f t="shared" si="1"/>
        <v>481618</v>
      </c>
      <c r="J44" s="15">
        <f t="shared" si="2"/>
        <v>0.96813449663426199</v>
      </c>
      <c r="K44" s="15">
        <f t="shared" si="2"/>
        <v>0</v>
      </c>
      <c r="L44" s="15">
        <f t="shared" si="2"/>
        <v>1.7779651092774771E-2</v>
      </c>
      <c r="M44" s="15">
        <f t="shared" si="2"/>
        <v>1.4085852272963219E-2</v>
      </c>
      <c r="N44" s="15">
        <f t="shared" si="2"/>
        <v>0</v>
      </c>
      <c r="O44" s="15">
        <f t="shared" si="2"/>
        <v>0</v>
      </c>
    </row>
    <row r="45" spans="1:15" s="16" customFormat="1" x14ac:dyDescent="0.2">
      <c r="A45" s="11">
        <v>43</v>
      </c>
      <c r="B45" s="12" t="s">
        <v>59</v>
      </c>
      <c r="C45" s="13">
        <v>289335</v>
      </c>
      <c r="D45" s="13">
        <v>36892</v>
      </c>
      <c r="E45" s="13">
        <v>130083</v>
      </c>
      <c r="F45" s="13">
        <v>1124789</v>
      </c>
      <c r="G45" s="13">
        <v>0</v>
      </c>
      <c r="H45" s="13">
        <v>730047</v>
      </c>
      <c r="I45" s="14">
        <f t="shared" si="1"/>
        <v>2311146</v>
      </c>
      <c r="J45" s="15">
        <f t="shared" si="2"/>
        <v>0.12519113894146022</v>
      </c>
      <c r="K45" s="15">
        <f t="shared" si="2"/>
        <v>1.5962643640860422E-2</v>
      </c>
      <c r="L45" s="15">
        <f t="shared" si="2"/>
        <v>5.6285063773556493E-2</v>
      </c>
      <c r="M45" s="15">
        <f t="shared" si="2"/>
        <v>0.48668020107773374</v>
      </c>
      <c r="N45" s="15">
        <f t="shared" si="2"/>
        <v>0</v>
      </c>
      <c r="O45" s="15">
        <f t="shared" si="2"/>
        <v>0.31588095256638915</v>
      </c>
    </row>
    <row r="46" spans="1:15" s="16" customFormat="1" x14ac:dyDescent="0.2">
      <c r="A46" s="11">
        <v>44</v>
      </c>
      <c r="B46" s="12" t="s">
        <v>60</v>
      </c>
      <c r="C46" s="13">
        <v>1226757</v>
      </c>
      <c r="D46" s="13">
        <f>47590643-'[1]Hurricane Data'!F8</f>
        <v>-89472</v>
      </c>
      <c r="E46" s="13">
        <v>2692</v>
      </c>
      <c r="F46" s="13">
        <v>133321</v>
      </c>
      <c r="G46" s="13">
        <v>0</v>
      </c>
      <c r="H46" s="13">
        <v>951299</v>
      </c>
      <c r="I46" s="14">
        <f t="shared" si="1"/>
        <v>2224597</v>
      </c>
      <c r="J46" s="15">
        <f t="shared" si="2"/>
        <v>0.55145134152388053</v>
      </c>
      <c r="K46" s="15">
        <f t="shared" si="2"/>
        <v>-4.0219419517332801E-2</v>
      </c>
      <c r="L46" s="15">
        <f t="shared" si="2"/>
        <v>1.2101068193475042E-3</v>
      </c>
      <c r="M46" s="15">
        <f t="shared" si="2"/>
        <v>5.9930405372298892E-2</v>
      </c>
      <c r="N46" s="15">
        <f t="shared" si="2"/>
        <v>0</v>
      </c>
      <c r="O46" s="15">
        <f t="shared" si="2"/>
        <v>0.42762756580180589</v>
      </c>
    </row>
    <row r="47" spans="1:15" x14ac:dyDescent="0.2">
      <c r="A47" s="17">
        <v>45</v>
      </c>
      <c r="B47" s="18" t="s">
        <v>61</v>
      </c>
      <c r="C47" s="19">
        <v>621201</v>
      </c>
      <c r="D47" s="19">
        <v>0</v>
      </c>
      <c r="E47" s="19">
        <v>3329</v>
      </c>
      <c r="F47" s="19">
        <v>55232</v>
      </c>
      <c r="G47" s="19">
        <v>0</v>
      </c>
      <c r="H47" s="19">
        <v>8663207</v>
      </c>
      <c r="I47" s="20">
        <f t="shared" si="1"/>
        <v>9342969</v>
      </c>
      <c r="J47" s="21">
        <f t="shared" si="2"/>
        <v>6.6488607636394817E-2</v>
      </c>
      <c r="K47" s="21">
        <f t="shared" si="2"/>
        <v>0</v>
      </c>
      <c r="L47" s="21">
        <f t="shared" si="2"/>
        <v>3.5631071878757171E-4</v>
      </c>
      <c r="M47" s="21">
        <f t="shared" si="2"/>
        <v>5.9116111805572729E-3</v>
      </c>
      <c r="N47" s="21">
        <f t="shared" si="2"/>
        <v>0</v>
      </c>
      <c r="O47" s="21">
        <f t="shared" si="2"/>
        <v>0.92724347046426037</v>
      </c>
    </row>
    <row r="48" spans="1:15" x14ac:dyDescent="0.2">
      <c r="A48" s="6">
        <v>46</v>
      </c>
      <c r="B48" s="7" t="s">
        <v>62</v>
      </c>
      <c r="C48" s="8">
        <v>176000</v>
      </c>
      <c r="D48" s="8">
        <v>68954</v>
      </c>
      <c r="E48" s="8">
        <v>24979</v>
      </c>
      <c r="F48" s="8">
        <v>22975</v>
      </c>
      <c r="G48" s="8">
        <v>0</v>
      </c>
      <c r="H48" s="8">
        <v>214311</v>
      </c>
      <c r="I48" s="9">
        <f t="shared" si="1"/>
        <v>507219</v>
      </c>
      <c r="J48" s="10">
        <f t="shared" si="2"/>
        <v>0.34699015612585493</v>
      </c>
      <c r="K48" s="10">
        <f t="shared" si="2"/>
        <v>0.13594522287217159</v>
      </c>
      <c r="L48" s="10">
        <f t="shared" si="2"/>
        <v>4.9246972215157558E-2</v>
      </c>
      <c r="M48" s="10">
        <f t="shared" si="2"/>
        <v>4.5296016119269977E-2</v>
      </c>
      <c r="N48" s="10">
        <f t="shared" si="2"/>
        <v>0</v>
      </c>
      <c r="O48" s="10">
        <f t="shared" si="2"/>
        <v>0.422521632667546</v>
      </c>
    </row>
    <row r="49" spans="1:15" s="16" customFormat="1" x14ac:dyDescent="0.2">
      <c r="A49" s="11">
        <v>47</v>
      </c>
      <c r="B49" s="12" t="s">
        <v>63</v>
      </c>
      <c r="C49" s="13">
        <v>1396379</v>
      </c>
      <c r="D49" s="13">
        <v>870</v>
      </c>
      <c r="E49" s="13">
        <v>8092</v>
      </c>
      <c r="F49" s="13">
        <v>1859836</v>
      </c>
      <c r="G49" s="13">
        <v>0</v>
      </c>
      <c r="H49" s="13">
        <v>1891344</v>
      </c>
      <c r="I49" s="14">
        <f t="shared" si="1"/>
        <v>5156521</v>
      </c>
      <c r="J49" s="15">
        <f t="shared" si="2"/>
        <v>0.27079866444837519</v>
      </c>
      <c r="K49" s="15">
        <f t="shared" si="2"/>
        <v>1.6871840529690465E-4</v>
      </c>
      <c r="L49" s="15">
        <f t="shared" si="2"/>
        <v>1.5692750984627039E-3</v>
      </c>
      <c r="M49" s="15">
        <f t="shared" si="2"/>
        <v>0.36067651038364817</v>
      </c>
      <c r="N49" s="15">
        <f t="shared" si="2"/>
        <v>0</v>
      </c>
      <c r="O49" s="15">
        <f t="shared" si="2"/>
        <v>0.36678683166421699</v>
      </c>
    </row>
    <row r="50" spans="1:15" s="16" customFormat="1" x14ac:dyDescent="0.2">
      <c r="A50" s="11">
        <v>48</v>
      </c>
      <c r="B50" s="12" t="s">
        <v>64</v>
      </c>
      <c r="C50" s="13">
        <v>885150</v>
      </c>
      <c r="D50" s="13">
        <v>2734</v>
      </c>
      <c r="E50" s="13">
        <v>5241</v>
      </c>
      <c r="F50" s="13">
        <v>124897</v>
      </c>
      <c r="G50" s="13">
        <v>0</v>
      </c>
      <c r="H50" s="13">
        <v>21256587</v>
      </c>
      <c r="I50" s="14">
        <f t="shared" si="1"/>
        <v>22274609</v>
      </c>
      <c r="J50" s="15">
        <f t="shared" si="2"/>
        <v>3.9738071272092813E-2</v>
      </c>
      <c r="K50" s="15">
        <f t="shared" si="2"/>
        <v>1.2274065057662741E-4</v>
      </c>
      <c r="L50" s="15">
        <f t="shared" si="2"/>
        <v>2.3529032541042582E-4</v>
      </c>
      <c r="M50" s="15">
        <f t="shared" si="2"/>
        <v>5.6071466843705311E-3</v>
      </c>
      <c r="N50" s="15">
        <f t="shared" si="2"/>
        <v>0</v>
      </c>
      <c r="O50" s="15">
        <f t="shared" si="2"/>
        <v>0.95429675106754963</v>
      </c>
    </row>
    <row r="51" spans="1:15" s="16" customFormat="1" x14ac:dyDescent="0.2">
      <c r="A51" s="11">
        <v>49</v>
      </c>
      <c r="B51" s="12" t="s">
        <v>65</v>
      </c>
      <c r="C51" s="13">
        <v>2740286</v>
      </c>
      <c r="D51" s="13">
        <v>35680</v>
      </c>
      <c r="E51" s="13">
        <v>0</v>
      </c>
      <c r="F51" s="13">
        <v>223347</v>
      </c>
      <c r="G51" s="13">
        <v>0</v>
      </c>
      <c r="H51" s="13">
        <v>5917957</v>
      </c>
      <c r="I51" s="14">
        <f t="shared" si="1"/>
        <v>8917270</v>
      </c>
      <c r="J51" s="15">
        <f t="shared" si="2"/>
        <v>0.30730100131542504</v>
      </c>
      <c r="K51" s="15">
        <f t="shared" si="2"/>
        <v>4.0012245900370854E-3</v>
      </c>
      <c r="L51" s="15">
        <f t="shared" si="2"/>
        <v>0</v>
      </c>
      <c r="M51" s="15">
        <f t="shared" si="2"/>
        <v>2.5046566942573231E-2</v>
      </c>
      <c r="N51" s="15">
        <f t="shared" si="2"/>
        <v>0</v>
      </c>
      <c r="O51" s="15">
        <f t="shared" si="2"/>
        <v>0.66365120715196468</v>
      </c>
    </row>
    <row r="52" spans="1:15" x14ac:dyDescent="0.2">
      <c r="A52" s="17">
        <v>50</v>
      </c>
      <c r="B52" s="18" t="s">
        <v>66</v>
      </c>
      <c r="C52" s="19">
        <v>1441028</v>
      </c>
      <c r="D52" s="19">
        <v>27056</v>
      </c>
      <c r="E52" s="19">
        <v>90</v>
      </c>
      <c r="F52" s="19">
        <v>19718</v>
      </c>
      <c r="G52" s="19">
        <v>0</v>
      </c>
      <c r="H52" s="19">
        <v>1127243</v>
      </c>
      <c r="I52" s="20">
        <f t="shared" si="1"/>
        <v>2615135</v>
      </c>
      <c r="J52" s="21">
        <f t="shared" si="2"/>
        <v>0.55103388543994858</v>
      </c>
      <c r="K52" s="21">
        <f t="shared" si="2"/>
        <v>1.0345928604068241E-2</v>
      </c>
      <c r="L52" s="21">
        <f t="shared" si="2"/>
        <v>3.4415049318677623E-5</v>
      </c>
      <c r="M52" s="21">
        <f t="shared" si="2"/>
        <v>7.5399549162853928E-3</v>
      </c>
      <c r="N52" s="21">
        <f t="shared" si="2"/>
        <v>0</v>
      </c>
      <c r="O52" s="21">
        <f t="shared" si="2"/>
        <v>0.43104581599037906</v>
      </c>
    </row>
    <row r="53" spans="1:15" x14ac:dyDescent="0.2">
      <c r="A53" s="6">
        <v>51</v>
      </c>
      <c r="B53" s="7" t="s">
        <v>67</v>
      </c>
      <c r="C53" s="8">
        <v>2331309</v>
      </c>
      <c r="D53" s="8">
        <v>28174</v>
      </c>
      <c r="E53" s="8">
        <v>5530</v>
      </c>
      <c r="F53" s="8">
        <v>158922</v>
      </c>
      <c r="G53" s="8">
        <v>1851</v>
      </c>
      <c r="H53" s="8">
        <v>4039540</v>
      </c>
      <c r="I53" s="9">
        <f t="shared" si="1"/>
        <v>6565326</v>
      </c>
      <c r="J53" s="10">
        <f t="shared" si="2"/>
        <v>0.35509417201826687</v>
      </c>
      <c r="K53" s="10">
        <f t="shared" si="2"/>
        <v>4.2913329817894797E-3</v>
      </c>
      <c r="L53" s="10">
        <f t="shared" si="2"/>
        <v>8.4230394652146752E-4</v>
      </c>
      <c r="M53" s="10">
        <f t="shared" si="2"/>
        <v>2.4206261806344422E-2</v>
      </c>
      <c r="N53" s="10">
        <f t="shared" si="2"/>
        <v>2.8193573327508792E-4</v>
      </c>
      <c r="O53" s="10">
        <f t="shared" si="2"/>
        <v>0.6152839935138027</v>
      </c>
    </row>
    <row r="54" spans="1:15" s="16" customFormat="1" x14ac:dyDescent="0.2">
      <c r="A54" s="11">
        <v>52</v>
      </c>
      <c r="B54" s="12" t="s">
        <v>68</v>
      </c>
      <c r="C54" s="13">
        <v>5285939</v>
      </c>
      <c r="D54" s="13">
        <f>3364943-'[1]Hurricane Data'!F9</f>
        <v>9328</v>
      </c>
      <c r="E54" s="13">
        <v>40133</v>
      </c>
      <c r="F54" s="13">
        <v>267043</v>
      </c>
      <c r="G54" s="13">
        <v>0</v>
      </c>
      <c r="H54" s="13">
        <v>52223005</v>
      </c>
      <c r="I54" s="14">
        <f t="shared" si="1"/>
        <v>57825448</v>
      </c>
      <c r="J54" s="15">
        <f t="shared" si="2"/>
        <v>9.1411985256041592E-2</v>
      </c>
      <c r="K54" s="15">
        <f t="shared" si="2"/>
        <v>1.6131306064416483E-4</v>
      </c>
      <c r="L54" s="15">
        <f t="shared" si="2"/>
        <v>6.9403699215611788E-4</v>
      </c>
      <c r="M54" s="15">
        <f t="shared" si="2"/>
        <v>4.6180878702401064E-3</v>
      </c>
      <c r="N54" s="15">
        <f t="shared" si="2"/>
        <v>0</v>
      </c>
      <c r="O54" s="15">
        <f t="shared" si="2"/>
        <v>0.903114576820918</v>
      </c>
    </row>
    <row r="55" spans="1:15" s="16" customFormat="1" x14ac:dyDescent="0.2">
      <c r="A55" s="11">
        <v>53</v>
      </c>
      <c r="B55" s="12" t="s">
        <v>69</v>
      </c>
      <c r="C55" s="13">
        <v>4140558</v>
      </c>
      <c r="D55" s="13">
        <v>53509</v>
      </c>
      <c r="E55" s="13">
        <v>162442</v>
      </c>
      <c r="F55" s="13">
        <v>1936377</v>
      </c>
      <c r="G55" s="13">
        <v>0</v>
      </c>
      <c r="H55" s="13">
        <v>1463311</v>
      </c>
      <c r="I55" s="14">
        <f t="shared" si="1"/>
        <v>7756197</v>
      </c>
      <c r="J55" s="15">
        <f t="shared" si="2"/>
        <v>0.5338386840870597</v>
      </c>
      <c r="K55" s="15">
        <f t="shared" si="2"/>
        <v>6.8988706707681612E-3</v>
      </c>
      <c r="L55" s="15">
        <f t="shared" si="2"/>
        <v>2.0943511362591743E-2</v>
      </c>
      <c r="M55" s="15">
        <f t="shared" si="2"/>
        <v>0.24965546903978844</v>
      </c>
      <c r="N55" s="15">
        <f t="shared" si="2"/>
        <v>0</v>
      </c>
      <c r="O55" s="15">
        <f t="shared" si="2"/>
        <v>0.18866346483979199</v>
      </c>
    </row>
    <row r="56" spans="1:15" s="16" customFormat="1" x14ac:dyDescent="0.2">
      <c r="A56" s="11">
        <v>54</v>
      </c>
      <c r="B56" s="12" t="s">
        <v>70</v>
      </c>
      <c r="C56" s="13">
        <v>190075</v>
      </c>
      <c r="D56" s="13">
        <v>0</v>
      </c>
      <c r="E56" s="13">
        <v>335</v>
      </c>
      <c r="F56" s="13">
        <v>11360</v>
      </c>
      <c r="G56" s="13">
        <v>0</v>
      </c>
      <c r="H56" s="13">
        <v>22311</v>
      </c>
      <c r="I56" s="14">
        <f t="shared" si="1"/>
        <v>224081</v>
      </c>
      <c r="J56" s="15">
        <f t="shared" si="2"/>
        <v>0.84824237664058977</v>
      </c>
      <c r="K56" s="15">
        <f t="shared" si="2"/>
        <v>0</v>
      </c>
      <c r="L56" s="15">
        <f t="shared" si="2"/>
        <v>1.4949951133741816E-3</v>
      </c>
      <c r="M56" s="15">
        <f t="shared" si="2"/>
        <v>5.0695953695315536E-2</v>
      </c>
      <c r="N56" s="15">
        <f t="shared" si="2"/>
        <v>0</v>
      </c>
      <c r="O56" s="15">
        <f t="shared" si="2"/>
        <v>9.9566674550720505E-2</v>
      </c>
    </row>
    <row r="57" spans="1:15" x14ac:dyDescent="0.2">
      <c r="A57" s="17">
        <v>55</v>
      </c>
      <c r="B57" s="18" t="s">
        <v>71</v>
      </c>
      <c r="C57" s="19">
        <v>4786999</v>
      </c>
      <c r="D57" s="19">
        <v>51369</v>
      </c>
      <c r="E57" s="19">
        <v>4756</v>
      </c>
      <c r="F57" s="19">
        <v>279334</v>
      </c>
      <c r="G57" s="19">
        <v>0</v>
      </c>
      <c r="H57" s="19">
        <v>311998</v>
      </c>
      <c r="I57" s="20">
        <f t="shared" si="1"/>
        <v>5434456</v>
      </c>
      <c r="J57" s="21">
        <f t="shared" si="2"/>
        <v>0.88086075220776472</v>
      </c>
      <c r="K57" s="21">
        <f t="shared" si="2"/>
        <v>9.4524640552798665E-3</v>
      </c>
      <c r="L57" s="21">
        <f t="shared" si="2"/>
        <v>8.7515659341063756E-4</v>
      </c>
      <c r="M57" s="21">
        <f t="shared" si="2"/>
        <v>5.1400544967150345E-2</v>
      </c>
      <c r="N57" s="21">
        <f t="shared" si="2"/>
        <v>0</v>
      </c>
      <c r="O57" s="21">
        <f t="shared" si="2"/>
        <v>5.7411082176394471E-2</v>
      </c>
    </row>
    <row r="58" spans="1:15" x14ac:dyDescent="0.2">
      <c r="A58" s="6">
        <v>56</v>
      </c>
      <c r="B58" s="7" t="s">
        <v>72</v>
      </c>
      <c r="C58" s="8">
        <v>285925</v>
      </c>
      <c r="D58" s="8">
        <v>0</v>
      </c>
      <c r="E58" s="8">
        <v>2832</v>
      </c>
      <c r="F58" s="8">
        <v>459007</v>
      </c>
      <c r="G58" s="8">
        <v>0</v>
      </c>
      <c r="H58" s="8">
        <v>0</v>
      </c>
      <c r="I58" s="9">
        <f t="shared" si="1"/>
        <v>747764</v>
      </c>
      <c r="J58" s="10">
        <f t="shared" si="2"/>
        <v>0.38237331564504307</v>
      </c>
      <c r="K58" s="10">
        <f t="shared" si="2"/>
        <v>0</v>
      </c>
      <c r="L58" s="10">
        <f t="shared" si="2"/>
        <v>3.7872911774303121E-3</v>
      </c>
      <c r="M58" s="10">
        <f t="shared" si="2"/>
        <v>0.61383939317752656</v>
      </c>
      <c r="N58" s="10">
        <f t="shared" si="2"/>
        <v>0</v>
      </c>
      <c r="O58" s="10">
        <f t="shared" si="2"/>
        <v>0</v>
      </c>
    </row>
    <row r="59" spans="1:15" s="16" customFormat="1" x14ac:dyDescent="0.2">
      <c r="A59" s="11">
        <v>57</v>
      </c>
      <c r="B59" s="12" t="s">
        <v>73</v>
      </c>
      <c r="C59" s="13">
        <v>919976</v>
      </c>
      <c r="D59" s="13">
        <v>45284</v>
      </c>
      <c r="E59" s="13">
        <v>2343</v>
      </c>
      <c r="F59" s="13">
        <v>1754634</v>
      </c>
      <c r="G59" s="13">
        <v>0</v>
      </c>
      <c r="H59" s="13">
        <v>8254802</v>
      </c>
      <c r="I59" s="14">
        <f t="shared" si="1"/>
        <v>10977039</v>
      </c>
      <c r="J59" s="15">
        <f t="shared" si="2"/>
        <v>8.3809121931697608E-2</v>
      </c>
      <c r="K59" s="15">
        <f t="shared" si="2"/>
        <v>4.1253383539950981E-3</v>
      </c>
      <c r="L59" s="15">
        <f t="shared" si="2"/>
        <v>2.134455384553157E-4</v>
      </c>
      <c r="M59" s="15">
        <f t="shared" si="2"/>
        <v>0.15984583820828185</v>
      </c>
      <c r="N59" s="15">
        <f t="shared" si="2"/>
        <v>0</v>
      </c>
      <c r="O59" s="15">
        <f t="shared" si="2"/>
        <v>0.75200625596757009</v>
      </c>
    </row>
    <row r="60" spans="1:15" s="16" customFormat="1" x14ac:dyDescent="0.2">
      <c r="A60" s="11">
        <v>58</v>
      </c>
      <c r="B60" s="12" t="s">
        <v>74</v>
      </c>
      <c r="C60" s="13">
        <v>1119292</v>
      </c>
      <c r="D60" s="13">
        <v>14970</v>
      </c>
      <c r="E60" s="13">
        <v>2659</v>
      </c>
      <c r="F60" s="13">
        <v>270886</v>
      </c>
      <c r="G60" s="13">
        <v>0</v>
      </c>
      <c r="H60" s="13">
        <v>2552587</v>
      </c>
      <c r="I60" s="14">
        <f t="shared" si="1"/>
        <v>3960394</v>
      </c>
      <c r="J60" s="15">
        <f t="shared" si="2"/>
        <v>0.28262137555000844</v>
      </c>
      <c r="K60" s="15">
        <f t="shared" si="2"/>
        <v>3.7799269466623777E-3</v>
      </c>
      <c r="L60" s="15">
        <f t="shared" si="2"/>
        <v>6.7139784576989055E-4</v>
      </c>
      <c r="M60" s="15">
        <f t="shared" si="2"/>
        <v>6.8398750225356367E-2</v>
      </c>
      <c r="N60" s="15">
        <f t="shared" si="2"/>
        <v>0</v>
      </c>
      <c r="O60" s="15">
        <f t="shared" si="2"/>
        <v>0.64452854943220295</v>
      </c>
    </row>
    <row r="61" spans="1:15" s="16" customFormat="1" x14ac:dyDescent="0.2">
      <c r="A61" s="11">
        <v>59</v>
      </c>
      <c r="B61" s="12" t="s">
        <v>75</v>
      </c>
      <c r="C61" s="13">
        <v>1799430</v>
      </c>
      <c r="D61" s="13">
        <v>6938</v>
      </c>
      <c r="E61" s="13">
        <v>16332</v>
      </c>
      <c r="F61" s="13">
        <v>431137</v>
      </c>
      <c r="G61" s="13">
        <v>0</v>
      </c>
      <c r="H61" s="13">
        <v>516460</v>
      </c>
      <c r="I61" s="14">
        <f t="shared" si="1"/>
        <v>2770297</v>
      </c>
      <c r="J61" s="15">
        <f t="shared" si="2"/>
        <v>0.64954407415522597</v>
      </c>
      <c r="K61" s="15">
        <f t="shared" si="2"/>
        <v>2.5044246158444383E-3</v>
      </c>
      <c r="L61" s="15">
        <f t="shared" si="2"/>
        <v>5.8953967751472136E-3</v>
      </c>
      <c r="M61" s="15">
        <f t="shared" ref="M61:O67" si="3">F61/$I61</f>
        <v>0.15562843983876096</v>
      </c>
      <c r="N61" s="15">
        <f t="shared" si="3"/>
        <v>0</v>
      </c>
      <c r="O61" s="15">
        <f t="shared" si="3"/>
        <v>0.18642766461502142</v>
      </c>
    </row>
    <row r="62" spans="1:15" x14ac:dyDescent="0.2">
      <c r="A62" s="17">
        <v>60</v>
      </c>
      <c r="B62" s="18" t="s">
        <v>76</v>
      </c>
      <c r="C62" s="19">
        <v>327160</v>
      </c>
      <c r="D62" s="19">
        <v>18819</v>
      </c>
      <c r="E62" s="19">
        <v>4273</v>
      </c>
      <c r="F62" s="19">
        <v>723332</v>
      </c>
      <c r="G62" s="19">
        <v>0</v>
      </c>
      <c r="H62" s="19">
        <v>1464026</v>
      </c>
      <c r="I62" s="20">
        <f t="shared" si="1"/>
        <v>2537610</v>
      </c>
      <c r="J62" s="21">
        <f t="shared" ref="J62:O73" si="4">C62/$I62</f>
        <v>0.12892446041747943</v>
      </c>
      <c r="K62" s="21">
        <f t="shared" si="4"/>
        <v>7.4160331965904928E-3</v>
      </c>
      <c r="L62" s="21">
        <f t="shared" si="4"/>
        <v>1.6838678914411593E-3</v>
      </c>
      <c r="M62" s="21">
        <f t="shared" si="3"/>
        <v>0.28504458920007408</v>
      </c>
      <c r="N62" s="21">
        <f t="shared" si="3"/>
        <v>0</v>
      </c>
      <c r="O62" s="21">
        <f t="shared" si="3"/>
        <v>0.57693104929441485</v>
      </c>
    </row>
    <row r="63" spans="1:15" x14ac:dyDescent="0.2">
      <c r="A63" s="6">
        <v>61</v>
      </c>
      <c r="B63" s="7" t="s">
        <v>77</v>
      </c>
      <c r="C63" s="8">
        <v>967994</v>
      </c>
      <c r="D63" s="8">
        <v>12595</v>
      </c>
      <c r="E63" s="8">
        <v>10519</v>
      </c>
      <c r="F63" s="8">
        <v>121157</v>
      </c>
      <c r="G63" s="8">
        <v>0</v>
      </c>
      <c r="H63" s="8">
        <v>0</v>
      </c>
      <c r="I63" s="9">
        <f t="shared" si="1"/>
        <v>1112265</v>
      </c>
      <c r="J63" s="10">
        <f t="shared" si="4"/>
        <v>0.87029080300108341</v>
      </c>
      <c r="K63" s="10">
        <f t="shared" si="4"/>
        <v>1.1323740295702912E-2</v>
      </c>
      <c r="L63" s="10">
        <f t="shared" si="4"/>
        <v>9.4572786161571214E-3</v>
      </c>
      <c r="M63" s="10">
        <f t="shared" si="3"/>
        <v>0.1089281780870566</v>
      </c>
      <c r="N63" s="10">
        <f t="shared" si="3"/>
        <v>0</v>
      </c>
      <c r="O63" s="10">
        <f t="shared" si="3"/>
        <v>0</v>
      </c>
    </row>
    <row r="64" spans="1:15" s="16" customFormat="1" x14ac:dyDescent="0.2">
      <c r="A64" s="11">
        <v>62</v>
      </c>
      <c r="B64" s="12" t="s">
        <v>78</v>
      </c>
      <c r="C64" s="13">
        <v>166764</v>
      </c>
      <c r="D64" s="13">
        <v>1871</v>
      </c>
      <c r="E64" s="13">
        <v>6100</v>
      </c>
      <c r="F64" s="13">
        <v>236501</v>
      </c>
      <c r="G64" s="13">
        <v>0</v>
      </c>
      <c r="H64" s="13">
        <v>0</v>
      </c>
      <c r="I64" s="14">
        <f t="shared" si="1"/>
        <v>411236</v>
      </c>
      <c r="J64" s="15">
        <f t="shared" si="4"/>
        <v>0.40551897207442927</v>
      </c>
      <c r="K64" s="15">
        <f t="shared" si="4"/>
        <v>4.5496989563170538E-3</v>
      </c>
      <c r="L64" s="15">
        <f t="shared" si="4"/>
        <v>1.4833331712204184E-2</v>
      </c>
      <c r="M64" s="15">
        <f t="shared" si="3"/>
        <v>0.57509799725704946</v>
      </c>
      <c r="N64" s="15">
        <f t="shared" si="3"/>
        <v>0</v>
      </c>
      <c r="O64" s="15">
        <f t="shared" si="3"/>
        <v>0</v>
      </c>
    </row>
    <row r="65" spans="1:15" s="16" customFormat="1" x14ac:dyDescent="0.2">
      <c r="A65" s="11">
        <v>63</v>
      </c>
      <c r="B65" s="12" t="s">
        <v>79</v>
      </c>
      <c r="C65" s="13">
        <v>529429</v>
      </c>
      <c r="D65" s="13">
        <v>2714</v>
      </c>
      <c r="E65" s="13">
        <v>1373</v>
      </c>
      <c r="F65" s="13">
        <v>1799</v>
      </c>
      <c r="G65" s="13">
        <v>0</v>
      </c>
      <c r="H65" s="13">
        <v>0</v>
      </c>
      <c r="I65" s="14">
        <f t="shared" si="1"/>
        <v>535315</v>
      </c>
      <c r="J65" s="15">
        <f t="shared" si="4"/>
        <v>0.98900460476541852</v>
      </c>
      <c r="K65" s="15">
        <f t="shared" si="4"/>
        <v>5.0699121078243651E-3</v>
      </c>
      <c r="L65" s="15">
        <f t="shared" si="4"/>
        <v>2.5648449978050306E-3</v>
      </c>
      <c r="M65" s="15">
        <f t="shared" si="3"/>
        <v>3.3606381289521124E-3</v>
      </c>
      <c r="N65" s="15">
        <f t="shared" si="3"/>
        <v>0</v>
      </c>
      <c r="O65" s="15">
        <f t="shared" si="3"/>
        <v>0</v>
      </c>
    </row>
    <row r="66" spans="1:15" s="16" customFormat="1" x14ac:dyDescent="0.2">
      <c r="A66" s="11">
        <v>64</v>
      </c>
      <c r="B66" s="12" t="s">
        <v>80</v>
      </c>
      <c r="C66" s="13">
        <v>90964</v>
      </c>
      <c r="D66" s="13">
        <v>11169</v>
      </c>
      <c r="E66" s="13">
        <v>6390</v>
      </c>
      <c r="F66" s="13">
        <v>353318</v>
      </c>
      <c r="G66" s="13">
        <v>0</v>
      </c>
      <c r="H66" s="13">
        <v>0</v>
      </c>
      <c r="I66" s="14">
        <f t="shared" si="1"/>
        <v>461841</v>
      </c>
      <c r="J66" s="15">
        <f t="shared" si="4"/>
        <v>0.19695955967529952</v>
      </c>
      <c r="K66" s="15">
        <f t="shared" si="4"/>
        <v>2.4183647618985754E-2</v>
      </c>
      <c r="L66" s="15">
        <f t="shared" si="4"/>
        <v>1.3835930547526097E-2</v>
      </c>
      <c r="M66" s="15">
        <f t="shared" si="3"/>
        <v>0.76502086215818865</v>
      </c>
      <c r="N66" s="15">
        <f t="shared" si="3"/>
        <v>0</v>
      </c>
      <c r="O66" s="15">
        <f t="shared" si="3"/>
        <v>0</v>
      </c>
    </row>
    <row r="67" spans="1:15" x14ac:dyDescent="0.2">
      <c r="A67" s="17">
        <v>65</v>
      </c>
      <c r="B67" s="18" t="s">
        <v>81</v>
      </c>
      <c r="C67" s="19">
        <v>1067072</v>
      </c>
      <c r="D67" s="19">
        <v>1651</v>
      </c>
      <c r="E67" s="19">
        <v>43348</v>
      </c>
      <c r="F67" s="19">
        <v>1832196</v>
      </c>
      <c r="G67" s="19">
        <v>0</v>
      </c>
      <c r="H67" s="19">
        <v>9433440</v>
      </c>
      <c r="I67" s="20">
        <f t="shared" si="1"/>
        <v>12377707</v>
      </c>
      <c r="J67" s="21">
        <f t="shared" si="4"/>
        <v>8.6209182363098436E-2</v>
      </c>
      <c r="K67" s="21">
        <f t="shared" si="4"/>
        <v>1.3338496379014303E-4</v>
      </c>
      <c r="L67" s="21">
        <f t="shared" si="4"/>
        <v>3.5021026107662752E-3</v>
      </c>
      <c r="M67" s="21">
        <f t="shared" si="3"/>
        <v>0.1480238625781011</v>
      </c>
      <c r="N67" s="21">
        <f t="shared" si="3"/>
        <v>0</v>
      </c>
      <c r="O67" s="21">
        <f t="shared" si="3"/>
        <v>0.7621314674842441</v>
      </c>
    </row>
    <row r="68" spans="1:15" x14ac:dyDescent="0.2">
      <c r="A68" s="6">
        <v>66</v>
      </c>
      <c r="B68" s="7" t="s">
        <v>82</v>
      </c>
      <c r="C68" s="8">
        <v>747691</v>
      </c>
      <c r="D68" s="8">
        <v>3935</v>
      </c>
      <c r="E68" s="8">
        <v>3079</v>
      </c>
      <c r="F68" s="8">
        <v>29042</v>
      </c>
      <c r="G68" s="8">
        <v>0</v>
      </c>
      <c r="H68" s="8">
        <v>0</v>
      </c>
      <c r="I68" s="9">
        <f>SUM(C68:H68)</f>
        <v>783747</v>
      </c>
      <c r="J68" s="10">
        <f t="shared" si="4"/>
        <v>0.95399535819594838</v>
      </c>
      <c r="K68" s="10">
        <f t="shared" si="4"/>
        <v>5.0207528705054055E-3</v>
      </c>
      <c r="L68" s="10">
        <f t="shared" si="4"/>
        <v>3.9285636819024507E-3</v>
      </c>
      <c r="M68" s="10">
        <f t="shared" si="4"/>
        <v>3.7055325251643706E-2</v>
      </c>
      <c r="N68" s="10">
        <f t="shared" si="4"/>
        <v>0</v>
      </c>
      <c r="O68" s="10">
        <f t="shared" si="4"/>
        <v>0</v>
      </c>
    </row>
    <row r="69" spans="1:15" s="16" customFormat="1" x14ac:dyDescent="0.2">
      <c r="A69" s="11">
        <v>67</v>
      </c>
      <c r="B69" s="12" t="s">
        <v>83</v>
      </c>
      <c r="C69" s="13">
        <v>1544322</v>
      </c>
      <c r="D69" s="13">
        <v>1938</v>
      </c>
      <c r="E69" s="13">
        <v>0</v>
      </c>
      <c r="F69" s="13">
        <v>4702</v>
      </c>
      <c r="G69" s="13">
        <v>0</v>
      </c>
      <c r="H69" s="13">
        <v>11748692</v>
      </c>
      <c r="I69" s="14">
        <f>SUM(C69:H69)</f>
        <v>13299654</v>
      </c>
      <c r="J69" s="15">
        <f t="shared" si="4"/>
        <v>0.11611745689023188</v>
      </c>
      <c r="K69" s="15">
        <f t="shared" si="4"/>
        <v>1.4571807657552595E-4</v>
      </c>
      <c r="L69" s="15">
        <f t="shared" si="4"/>
        <v>0</v>
      </c>
      <c r="M69" s="15">
        <f t="shared" si="4"/>
        <v>3.5354303202173531E-4</v>
      </c>
      <c r="N69" s="15">
        <f t="shared" si="4"/>
        <v>0</v>
      </c>
      <c r="O69" s="15">
        <f t="shared" si="4"/>
        <v>0.88338328200117089</v>
      </c>
    </row>
    <row r="70" spans="1:15" s="16" customFormat="1" x14ac:dyDescent="0.2">
      <c r="A70" s="11">
        <v>68</v>
      </c>
      <c r="B70" s="12" t="s">
        <v>84</v>
      </c>
      <c r="C70" s="13">
        <v>1108945</v>
      </c>
      <c r="D70" s="13">
        <v>7615</v>
      </c>
      <c r="E70" s="13">
        <v>40993</v>
      </c>
      <c r="F70" s="13">
        <v>212208</v>
      </c>
      <c r="G70" s="13">
        <v>0</v>
      </c>
      <c r="H70" s="13">
        <v>711621</v>
      </c>
      <c r="I70" s="14">
        <f>SUM(C70:H70)</f>
        <v>2081382</v>
      </c>
      <c r="J70" s="15">
        <f t="shared" si="4"/>
        <v>0.53279263489354667</v>
      </c>
      <c r="K70" s="15">
        <f t="shared" si="4"/>
        <v>3.6586268162211453E-3</v>
      </c>
      <c r="L70" s="15">
        <f t="shared" si="4"/>
        <v>1.9695087206481079E-2</v>
      </c>
      <c r="M70" s="15">
        <f t="shared" si="4"/>
        <v>0.10195533544539157</v>
      </c>
      <c r="N70" s="15">
        <f t="shared" si="4"/>
        <v>0</v>
      </c>
      <c r="O70" s="15">
        <f t="shared" si="4"/>
        <v>0.34189831563835954</v>
      </c>
    </row>
    <row r="71" spans="1:15" s="16" customFormat="1" x14ac:dyDescent="0.2">
      <c r="A71" s="11">
        <v>69</v>
      </c>
      <c r="B71" s="12" t="s">
        <v>85</v>
      </c>
      <c r="C71" s="13">
        <v>2779012</v>
      </c>
      <c r="D71" s="13">
        <v>0</v>
      </c>
      <c r="E71" s="13">
        <v>8792</v>
      </c>
      <c r="F71" s="13">
        <v>46050</v>
      </c>
      <c r="G71" s="13">
        <v>0</v>
      </c>
      <c r="H71" s="13">
        <v>19139914</v>
      </c>
      <c r="I71" s="14">
        <f>SUM(C71:H71)</f>
        <v>21973768</v>
      </c>
      <c r="J71" s="15">
        <f t="shared" si="4"/>
        <v>0.12646952493536839</v>
      </c>
      <c r="K71" s="15">
        <f t="shared" si="4"/>
        <v>0</v>
      </c>
      <c r="L71" s="15">
        <f t="shared" si="4"/>
        <v>4.0011344435783613E-4</v>
      </c>
      <c r="M71" s="15">
        <f t="shared" si="4"/>
        <v>2.0956806315603222E-3</v>
      </c>
      <c r="N71" s="15">
        <f t="shared" si="4"/>
        <v>0</v>
      </c>
      <c r="O71" s="15">
        <f t="shared" si="4"/>
        <v>0.87103468098871351</v>
      </c>
    </row>
    <row r="72" spans="1:15" x14ac:dyDescent="0.2">
      <c r="A72" s="17">
        <v>396</v>
      </c>
      <c r="B72" s="18" t="s">
        <v>86</v>
      </c>
      <c r="C72" s="13">
        <v>9928369</v>
      </c>
      <c r="D72" s="13">
        <f>1917818-'[1]Hurricane Data'!F13</f>
        <v>530597</v>
      </c>
      <c r="E72" s="13">
        <v>34330</v>
      </c>
      <c r="F72" s="13">
        <f>-157068-'[1]Hurricane Data'!H13</f>
        <v>75412</v>
      </c>
      <c r="G72" s="13">
        <v>0</v>
      </c>
      <c r="H72" s="13">
        <f>42195042-'[1]Hurricane Data'!J13</f>
        <v>0</v>
      </c>
      <c r="I72" s="20">
        <f>SUM(C72:H72)</f>
        <v>10568708</v>
      </c>
      <c r="J72" s="21">
        <f t="shared" si="4"/>
        <v>0.93941179943660091</v>
      </c>
      <c r="K72" s="21">
        <f t="shared" si="4"/>
        <v>5.0204528311312981E-2</v>
      </c>
      <c r="L72" s="21">
        <f t="shared" si="4"/>
        <v>3.24826837868924E-3</v>
      </c>
      <c r="M72" s="21">
        <f t="shared" si="4"/>
        <v>7.1354038733968238E-3</v>
      </c>
      <c r="N72" s="21">
        <f t="shared" si="4"/>
        <v>0</v>
      </c>
      <c r="O72" s="21">
        <f t="shared" si="4"/>
        <v>0</v>
      </c>
    </row>
    <row r="73" spans="1:15" x14ac:dyDescent="0.2">
      <c r="A73" s="22"/>
      <c r="B73" s="23" t="s">
        <v>87</v>
      </c>
      <c r="C73" s="24">
        <f t="shared" ref="C73:I73" si="5">SUM(C3:C72)</f>
        <v>148502325</v>
      </c>
      <c r="D73" s="24">
        <f t="shared" si="5"/>
        <v>37393060</v>
      </c>
      <c r="E73" s="24">
        <f t="shared" si="5"/>
        <v>2280143</v>
      </c>
      <c r="F73" s="24">
        <f t="shared" si="5"/>
        <v>53256243</v>
      </c>
      <c r="G73" s="24">
        <f t="shared" si="5"/>
        <v>1851</v>
      </c>
      <c r="H73" s="24">
        <f t="shared" si="5"/>
        <v>457429858</v>
      </c>
      <c r="I73" s="25">
        <f t="shared" si="5"/>
        <v>698863480</v>
      </c>
      <c r="J73" s="26">
        <f t="shared" si="4"/>
        <v>0.21249117925005898</v>
      </c>
      <c r="K73" s="26">
        <f t="shared" si="4"/>
        <v>5.3505528719285773E-2</v>
      </c>
      <c r="L73" s="26">
        <f t="shared" si="4"/>
        <v>3.2626443722599441E-3</v>
      </c>
      <c r="M73" s="26">
        <f t="shared" si="4"/>
        <v>7.6204072074276943E-2</v>
      </c>
      <c r="N73" s="26">
        <f t="shared" si="4"/>
        <v>2.6485859584478501E-6</v>
      </c>
      <c r="O73" s="26">
        <f t="shared" si="4"/>
        <v>0.65453392699815993</v>
      </c>
    </row>
    <row r="74" spans="1:15" x14ac:dyDescent="0.2">
      <c r="A74" s="27"/>
      <c r="B74" s="28"/>
      <c r="C74" s="29"/>
      <c r="D74" s="29"/>
      <c r="E74" s="29"/>
      <c r="F74" s="29"/>
      <c r="G74" s="29"/>
      <c r="H74" s="29"/>
      <c r="I74" s="30"/>
      <c r="J74" s="31"/>
      <c r="K74" s="31"/>
      <c r="L74" s="31"/>
      <c r="M74" s="31"/>
      <c r="N74" s="31"/>
      <c r="O74" s="32"/>
    </row>
    <row r="75" spans="1:15" s="16" customFormat="1" x14ac:dyDescent="0.2">
      <c r="A75" s="11">
        <v>318</v>
      </c>
      <c r="B75" s="12" t="s">
        <v>88</v>
      </c>
      <c r="C75" s="8">
        <v>400909</v>
      </c>
      <c r="D75" s="8">
        <v>0</v>
      </c>
      <c r="E75" s="8">
        <v>0</v>
      </c>
      <c r="F75" s="8">
        <v>25365</v>
      </c>
      <c r="G75" s="8">
        <v>0</v>
      </c>
      <c r="H75" s="8">
        <v>263804</v>
      </c>
      <c r="I75" s="9">
        <f>SUM(C75:H75)</f>
        <v>690078</v>
      </c>
      <c r="J75" s="10">
        <f t="shared" ref="J75:O77" si="6">C75/$I75</f>
        <v>0.58096186228223479</v>
      </c>
      <c r="K75" s="10">
        <f t="shared" si="6"/>
        <v>0</v>
      </c>
      <c r="L75" s="10">
        <f t="shared" si="6"/>
        <v>0</v>
      </c>
      <c r="M75" s="10">
        <f t="shared" si="6"/>
        <v>3.6756714458365577E-2</v>
      </c>
      <c r="N75" s="10">
        <f t="shared" si="6"/>
        <v>0</v>
      </c>
      <c r="O75" s="10">
        <f t="shared" si="6"/>
        <v>0.38228142325939968</v>
      </c>
    </row>
    <row r="76" spans="1:15" x14ac:dyDescent="0.2">
      <c r="A76" s="33">
        <v>319</v>
      </c>
      <c r="B76" s="34" t="s">
        <v>89</v>
      </c>
      <c r="C76" s="35">
        <v>1479</v>
      </c>
      <c r="D76" s="35">
        <v>0</v>
      </c>
      <c r="E76" s="35">
        <v>0</v>
      </c>
      <c r="F76" s="35">
        <v>0</v>
      </c>
      <c r="G76" s="35">
        <v>0</v>
      </c>
      <c r="H76" s="35">
        <v>0</v>
      </c>
      <c r="I76" s="36">
        <f>SUM(C76:H76)</f>
        <v>1479</v>
      </c>
      <c r="J76" s="37">
        <f t="shared" si="6"/>
        <v>1</v>
      </c>
      <c r="K76" s="37">
        <f t="shared" si="6"/>
        <v>0</v>
      </c>
      <c r="L76" s="37">
        <f t="shared" si="6"/>
        <v>0</v>
      </c>
      <c r="M76" s="37">
        <f t="shared" si="6"/>
        <v>0</v>
      </c>
      <c r="N76" s="37">
        <f t="shared" si="6"/>
        <v>0</v>
      </c>
      <c r="O76" s="37">
        <f t="shared" si="6"/>
        <v>0</v>
      </c>
    </row>
    <row r="77" spans="1:15" x14ac:dyDescent="0.2">
      <c r="A77" s="38"/>
      <c r="B77" s="39" t="s">
        <v>90</v>
      </c>
      <c r="C77" s="40">
        <f t="shared" ref="C77:I77" si="7">SUM(C75:C76)</f>
        <v>402388</v>
      </c>
      <c r="D77" s="40">
        <f t="shared" si="7"/>
        <v>0</v>
      </c>
      <c r="E77" s="40">
        <f t="shared" si="7"/>
        <v>0</v>
      </c>
      <c r="F77" s="40">
        <f t="shared" si="7"/>
        <v>25365</v>
      </c>
      <c r="G77" s="40">
        <f t="shared" si="7"/>
        <v>0</v>
      </c>
      <c r="H77" s="40">
        <f t="shared" si="7"/>
        <v>263804</v>
      </c>
      <c r="I77" s="41">
        <f t="shared" si="7"/>
        <v>691557</v>
      </c>
      <c r="J77" s="42">
        <f t="shared" si="6"/>
        <v>0.58185803917826007</v>
      </c>
      <c r="K77" s="42">
        <f t="shared" si="6"/>
        <v>0</v>
      </c>
      <c r="L77" s="42">
        <f t="shared" si="6"/>
        <v>0</v>
      </c>
      <c r="M77" s="42">
        <f t="shared" si="6"/>
        <v>3.6678104624781473E-2</v>
      </c>
      <c r="N77" s="42">
        <f t="shared" si="6"/>
        <v>0</v>
      </c>
      <c r="O77" s="42">
        <f t="shared" si="6"/>
        <v>0.38146385619695844</v>
      </c>
    </row>
    <row r="78" spans="1:15" x14ac:dyDescent="0.2">
      <c r="A78" s="43"/>
      <c r="B78" s="44"/>
      <c r="C78" s="29"/>
      <c r="D78" s="29"/>
      <c r="E78" s="29"/>
      <c r="F78" s="29"/>
      <c r="G78" s="29"/>
      <c r="H78" s="29"/>
      <c r="I78" s="30"/>
      <c r="J78" s="31"/>
      <c r="K78" s="31"/>
      <c r="L78" s="31"/>
      <c r="M78" s="31"/>
      <c r="N78" s="31"/>
      <c r="O78" s="32"/>
    </row>
    <row r="79" spans="1:15" x14ac:dyDescent="0.2">
      <c r="A79" s="6">
        <v>321001</v>
      </c>
      <c r="B79" s="7" t="s">
        <v>91</v>
      </c>
      <c r="C79" s="8">
        <v>295428</v>
      </c>
      <c r="D79" s="8">
        <v>4007</v>
      </c>
      <c r="E79" s="8">
        <v>39913</v>
      </c>
      <c r="F79" s="8">
        <v>0</v>
      </c>
      <c r="G79" s="8">
        <v>0</v>
      </c>
      <c r="H79" s="8">
        <v>0</v>
      </c>
      <c r="I79" s="9">
        <f t="shared" ref="I79:I85" si="8">SUM(C79:H79)</f>
        <v>339348</v>
      </c>
      <c r="J79" s="10">
        <f t="shared" ref="J79:O91" si="9">C79/$I79</f>
        <v>0.87057533859047354</v>
      </c>
      <c r="K79" s="10">
        <f t="shared" si="9"/>
        <v>1.1807937574407392E-2</v>
      </c>
      <c r="L79" s="10">
        <f t="shared" si="9"/>
        <v>0.11761672383511911</v>
      </c>
      <c r="M79" s="10">
        <f t="shared" si="9"/>
        <v>0</v>
      </c>
      <c r="N79" s="10">
        <f t="shared" si="9"/>
        <v>0</v>
      </c>
      <c r="O79" s="10">
        <f t="shared" si="9"/>
        <v>0</v>
      </c>
    </row>
    <row r="80" spans="1:15" s="16" customFormat="1" x14ac:dyDescent="0.2">
      <c r="A80" s="11">
        <v>329001</v>
      </c>
      <c r="B80" s="12" t="s">
        <v>92</v>
      </c>
      <c r="C80" s="13">
        <v>83910</v>
      </c>
      <c r="D80" s="13">
        <v>0</v>
      </c>
      <c r="E80" s="13">
        <v>0</v>
      </c>
      <c r="F80" s="13">
        <v>7056</v>
      </c>
      <c r="G80" s="13">
        <v>0</v>
      </c>
      <c r="H80" s="13">
        <v>0</v>
      </c>
      <c r="I80" s="14">
        <f t="shared" si="8"/>
        <v>90966</v>
      </c>
      <c r="J80" s="15">
        <f t="shared" si="9"/>
        <v>0.92243255721918083</v>
      </c>
      <c r="K80" s="15">
        <f t="shared" si="9"/>
        <v>0</v>
      </c>
      <c r="L80" s="15">
        <f t="shared" si="9"/>
        <v>0</v>
      </c>
      <c r="M80" s="15">
        <f t="shared" si="9"/>
        <v>7.7567442780819201E-2</v>
      </c>
      <c r="N80" s="15">
        <f t="shared" si="9"/>
        <v>0</v>
      </c>
      <c r="O80" s="15">
        <f t="shared" si="9"/>
        <v>0</v>
      </c>
    </row>
    <row r="81" spans="1:15" s="16" customFormat="1" x14ac:dyDescent="0.2">
      <c r="A81" s="11">
        <v>331001</v>
      </c>
      <c r="B81" s="12" t="s">
        <v>93</v>
      </c>
      <c r="C81" s="13">
        <v>134747</v>
      </c>
      <c r="D81" s="13">
        <v>0</v>
      </c>
      <c r="E81" s="13">
        <v>1681</v>
      </c>
      <c r="F81" s="13">
        <v>96822</v>
      </c>
      <c r="G81" s="13">
        <v>0</v>
      </c>
      <c r="H81" s="13">
        <v>0</v>
      </c>
      <c r="I81" s="14">
        <f t="shared" si="8"/>
        <v>233250</v>
      </c>
      <c r="J81" s="15">
        <f t="shared" si="9"/>
        <v>0.57769346195069671</v>
      </c>
      <c r="K81" s="15">
        <f t="shared" si="9"/>
        <v>0</v>
      </c>
      <c r="L81" s="15">
        <f t="shared" si="9"/>
        <v>7.206859592711683E-3</v>
      </c>
      <c r="M81" s="15">
        <f t="shared" si="9"/>
        <v>0.41509967845659163</v>
      </c>
      <c r="N81" s="15">
        <f t="shared" si="9"/>
        <v>0</v>
      </c>
      <c r="O81" s="15">
        <f t="shared" si="9"/>
        <v>0</v>
      </c>
    </row>
    <row r="82" spans="1:15" s="16" customFormat="1" x14ac:dyDescent="0.2">
      <c r="A82" s="11">
        <v>333001</v>
      </c>
      <c r="B82" s="12" t="s">
        <v>94</v>
      </c>
      <c r="C82" s="13">
        <v>83292</v>
      </c>
      <c r="D82" s="13">
        <v>0</v>
      </c>
      <c r="E82" s="13">
        <v>0</v>
      </c>
      <c r="F82" s="13">
        <v>0</v>
      </c>
      <c r="G82" s="13">
        <v>0</v>
      </c>
      <c r="H82" s="13">
        <v>0</v>
      </c>
      <c r="I82" s="14">
        <f t="shared" si="8"/>
        <v>83292</v>
      </c>
      <c r="J82" s="15">
        <f t="shared" si="9"/>
        <v>1</v>
      </c>
      <c r="K82" s="15">
        <f t="shared" si="9"/>
        <v>0</v>
      </c>
      <c r="L82" s="15">
        <f t="shared" si="9"/>
        <v>0</v>
      </c>
      <c r="M82" s="15">
        <f t="shared" si="9"/>
        <v>0</v>
      </c>
      <c r="N82" s="15">
        <f t="shared" si="9"/>
        <v>0</v>
      </c>
      <c r="O82" s="15">
        <f t="shared" si="9"/>
        <v>0</v>
      </c>
    </row>
    <row r="83" spans="1:15" s="45" customFormat="1" x14ac:dyDescent="0.2">
      <c r="A83" s="17">
        <v>336001</v>
      </c>
      <c r="B83" s="18" t="s">
        <v>95</v>
      </c>
      <c r="C83" s="19">
        <v>172570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20">
        <f t="shared" si="8"/>
        <v>172570</v>
      </c>
      <c r="J83" s="21">
        <f t="shared" si="9"/>
        <v>1</v>
      </c>
      <c r="K83" s="21">
        <f t="shared" si="9"/>
        <v>0</v>
      </c>
      <c r="L83" s="21">
        <f t="shared" si="9"/>
        <v>0</v>
      </c>
      <c r="M83" s="21">
        <f t="shared" si="9"/>
        <v>0</v>
      </c>
      <c r="N83" s="21">
        <f t="shared" si="9"/>
        <v>0</v>
      </c>
      <c r="O83" s="21">
        <f t="shared" si="9"/>
        <v>0</v>
      </c>
    </row>
    <row r="84" spans="1:15" s="16" customFormat="1" x14ac:dyDescent="0.2">
      <c r="A84" s="46">
        <v>337001</v>
      </c>
      <c r="B84" s="12" t="s">
        <v>96</v>
      </c>
      <c r="C84" s="13">
        <v>245558</v>
      </c>
      <c r="D84" s="13">
        <v>0</v>
      </c>
      <c r="E84" s="13">
        <v>0</v>
      </c>
      <c r="F84" s="13">
        <v>0</v>
      </c>
      <c r="G84" s="13">
        <v>0</v>
      </c>
      <c r="H84" s="13">
        <v>0</v>
      </c>
      <c r="I84" s="14">
        <f t="shared" si="8"/>
        <v>245558</v>
      </c>
      <c r="J84" s="15">
        <f t="shared" si="9"/>
        <v>1</v>
      </c>
      <c r="K84" s="15">
        <f t="shared" si="9"/>
        <v>0</v>
      </c>
      <c r="L84" s="15">
        <f t="shared" si="9"/>
        <v>0</v>
      </c>
      <c r="M84" s="15">
        <f t="shared" si="9"/>
        <v>0</v>
      </c>
      <c r="N84" s="15">
        <f t="shared" si="9"/>
        <v>0</v>
      </c>
      <c r="O84" s="15">
        <f t="shared" si="9"/>
        <v>0</v>
      </c>
    </row>
    <row r="85" spans="1:15" s="16" customFormat="1" x14ac:dyDescent="0.2">
      <c r="A85" s="11">
        <v>339001</v>
      </c>
      <c r="B85" s="12" t="s">
        <v>97</v>
      </c>
      <c r="C85" s="13">
        <v>455479</v>
      </c>
      <c r="D85" s="13">
        <v>0</v>
      </c>
      <c r="E85" s="13">
        <v>1851</v>
      </c>
      <c r="F85" s="13">
        <v>1410</v>
      </c>
      <c r="G85" s="13">
        <v>0</v>
      </c>
      <c r="H85" s="13">
        <v>0</v>
      </c>
      <c r="I85" s="14">
        <f t="shared" si="8"/>
        <v>458740</v>
      </c>
      <c r="J85" s="15">
        <f t="shared" si="9"/>
        <v>0.99289139817761696</v>
      </c>
      <c r="K85" s="15">
        <f t="shared" si="9"/>
        <v>0</v>
      </c>
      <c r="L85" s="15">
        <f t="shared" si="9"/>
        <v>4.0349653398439201E-3</v>
      </c>
      <c r="M85" s="15">
        <f t="shared" si="9"/>
        <v>3.0736364825391291E-3</v>
      </c>
      <c r="N85" s="15">
        <f t="shared" si="9"/>
        <v>0</v>
      </c>
      <c r="O85" s="15">
        <f t="shared" si="9"/>
        <v>0</v>
      </c>
    </row>
    <row r="86" spans="1:15" s="16" customFormat="1" x14ac:dyDescent="0.2">
      <c r="A86" s="11">
        <v>340001</v>
      </c>
      <c r="B86" s="12" t="s">
        <v>98</v>
      </c>
      <c r="C86" s="13">
        <v>14349</v>
      </c>
      <c r="D86" s="13">
        <v>0</v>
      </c>
      <c r="E86" s="13">
        <v>0</v>
      </c>
      <c r="F86" s="13">
        <v>0</v>
      </c>
      <c r="G86" s="13">
        <v>0</v>
      </c>
      <c r="H86" s="13">
        <v>0</v>
      </c>
      <c r="I86" s="14">
        <f>SUM(C86:H86)</f>
        <v>14349</v>
      </c>
      <c r="J86" s="15">
        <f t="shared" si="9"/>
        <v>1</v>
      </c>
      <c r="K86" s="15">
        <f t="shared" si="9"/>
        <v>0</v>
      </c>
      <c r="L86" s="15">
        <f t="shared" si="9"/>
        <v>0</v>
      </c>
      <c r="M86" s="15">
        <f t="shared" si="9"/>
        <v>0</v>
      </c>
      <c r="N86" s="15">
        <f t="shared" si="9"/>
        <v>0</v>
      </c>
      <c r="O86" s="15">
        <f t="shared" si="9"/>
        <v>0</v>
      </c>
    </row>
    <row r="87" spans="1:15" s="16" customFormat="1" x14ac:dyDescent="0.2">
      <c r="A87" s="11">
        <v>341001</v>
      </c>
      <c r="B87" s="12" t="s">
        <v>99</v>
      </c>
      <c r="C87" s="13">
        <v>238925</v>
      </c>
      <c r="D87" s="13">
        <v>27858</v>
      </c>
      <c r="E87" s="13">
        <v>0</v>
      </c>
      <c r="F87" s="13">
        <v>0</v>
      </c>
      <c r="G87" s="13">
        <v>0</v>
      </c>
      <c r="H87" s="13">
        <v>0</v>
      </c>
      <c r="I87" s="14">
        <f>SUM(C87:H87)</f>
        <v>266783</v>
      </c>
      <c r="J87" s="15">
        <f t="shared" si="9"/>
        <v>0.89557805407391022</v>
      </c>
      <c r="K87" s="15">
        <f t="shared" si="9"/>
        <v>0.10442194592608975</v>
      </c>
      <c r="L87" s="15">
        <f t="shared" si="9"/>
        <v>0</v>
      </c>
      <c r="M87" s="15">
        <f t="shared" si="9"/>
        <v>0</v>
      </c>
      <c r="N87" s="15">
        <f t="shared" si="9"/>
        <v>0</v>
      </c>
      <c r="O87" s="15">
        <f t="shared" si="9"/>
        <v>0</v>
      </c>
    </row>
    <row r="88" spans="1:15" s="45" customFormat="1" x14ac:dyDescent="0.2">
      <c r="A88" s="17">
        <v>342001</v>
      </c>
      <c r="B88" s="18" t="s">
        <v>100</v>
      </c>
      <c r="C88" s="35">
        <v>98318</v>
      </c>
      <c r="D88" s="35">
        <v>0</v>
      </c>
      <c r="E88" s="35">
        <v>0</v>
      </c>
      <c r="F88" s="35">
        <v>0</v>
      </c>
      <c r="G88" s="35">
        <v>0</v>
      </c>
      <c r="H88" s="35">
        <v>0</v>
      </c>
      <c r="I88" s="36">
        <f>SUM(C88:H88)</f>
        <v>98318</v>
      </c>
      <c r="J88" s="37">
        <f t="shared" si="9"/>
        <v>1</v>
      </c>
      <c r="K88" s="37">
        <f t="shared" si="9"/>
        <v>0</v>
      </c>
      <c r="L88" s="37">
        <f t="shared" si="9"/>
        <v>0</v>
      </c>
      <c r="M88" s="37">
        <f t="shared" si="9"/>
        <v>0</v>
      </c>
      <c r="N88" s="37">
        <f t="shared" si="9"/>
        <v>0</v>
      </c>
      <c r="O88" s="37">
        <f t="shared" si="9"/>
        <v>0</v>
      </c>
    </row>
    <row r="89" spans="1:15" s="16" customFormat="1" x14ac:dyDescent="0.2">
      <c r="A89" s="11">
        <v>343001</v>
      </c>
      <c r="B89" s="12" t="s">
        <v>101</v>
      </c>
      <c r="C89" s="47">
        <v>6646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8">
        <f>SUM(C89:H89)</f>
        <v>6646</v>
      </c>
      <c r="J89" s="49">
        <f t="shared" si="9"/>
        <v>1</v>
      </c>
      <c r="K89" s="49">
        <f t="shared" si="9"/>
        <v>0</v>
      </c>
      <c r="L89" s="49">
        <f t="shared" si="9"/>
        <v>0</v>
      </c>
      <c r="M89" s="49">
        <f t="shared" si="9"/>
        <v>0</v>
      </c>
      <c r="N89" s="49">
        <f t="shared" si="9"/>
        <v>0</v>
      </c>
      <c r="O89" s="49">
        <f t="shared" si="9"/>
        <v>0</v>
      </c>
    </row>
    <row r="90" spans="1:15" s="50" customFormat="1" x14ac:dyDescent="0.2">
      <c r="A90" s="17">
        <v>344001</v>
      </c>
      <c r="B90" s="18" t="s">
        <v>102</v>
      </c>
      <c r="C90" s="35">
        <v>176356</v>
      </c>
      <c r="D90" s="35">
        <v>398</v>
      </c>
      <c r="E90" s="35">
        <v>875</v>
      </c>
      <c r="F90" s="35">
        <v>11912</v>
      </c>
      <c r="G90" s="35">
        <v>0</v>
      </c>
      <c r="H90" s="35">
        <v>0</v>
      </c>
      <c r="I90" s="36">
        <f>SUM(C90:H90)</f>
        <v>189541</v>
      </c>
      <c r="J90" s="37">
        <f t="shared" si="9"/>
        <v>0.93043721411198632</v>
      </c>
      <c r="K90" s="37">
        <f t="shared" si="9"/>
        <v>2.0998095398884675E-3</v>
      </c>
      <c r="L90" s="37">
        <f t="shared" si="9"/>
        <v>4.6164154457346961E-3</v>
      </c>
      <c r="M90" s="37">
        <f t="shared" si="9"/>
        <v>6.2846560902390505E-2</v>
      </c>
      <c r="N90" s="37">
        <f t="shared" si="9"/>
        <v>0</v>
      </c>
      <c r="O90" s="37">
        <f t="shared" si="9"/>
        <v>0</v>
      </c>
    </row>
    <row r="91" spans="1:15" x14ac:dyDescent="0.2">
      <c r="A91" s="38"/>
      <c r="B91" s="39" t="s">
        <v>103</v>
      </c>
      <c r="C91" s="40">
        <f t="shared" ref="C91:I91" si="10">SUM(C79:C90)</f>
        <v>2005578</v>
      </c>
      <c r="D91" s="40">
        <f t="shared" si="10"/>
        <v>32263</v>
      </c>
      <c r="E91" s="40">
        <f t="shared" si="10"/>
        <v>44320</v>
      </c>
      <c r="F91" s="40">
        <f t="shared" si="10"/>
        <v>117200</v>
      </c>
      <c r="G91" s="40">
        <f t="shared" si="10"/>
        <v>0</v>
      </c>
      <c r="H91" s="40">
        <f t="shared" si="10"/>
        <v>0</v>
      </c>
      <c r="I91" s="41">
        <f t="shared" si="10"/>
        <v>2199361</v>
      </c>
      <c r="J91" s="42">
        <f t="shared" si="9"/>
        <v>0.9118912265880863</v>
      </c>
      <c r="K91" s="42">
        <f t="shared" si="9"/>
        <v>1.4669260753464301E-2</v>
      </c>
      <c r="L91" s="42">
        <f t="shared" si="9"/>
        <v>2.0151307584339268E-2</v>
      </c>
      <c r="M91" s="42">
        <f t="shared" si="9"/>
        <v>5.3288205074110161E-2</v>
      </c>
      <c r="N91" s="42">
        <f t="shared" si="9"/>
        <v>0</v>
      </c>
      <c r="O91" s="42">
        <f>H91/$I91</f>
        <v>0</v>
      </c>
    </row>
    <row r="92" spans="1:15" x14ac:dyDescent="0.2">
      <c r="A92" s="27"/>
      <c r="B92" s="44"/>
      <c r="C92" s="29"/>
      <c r="D92" s="29"/>
      <c r="E92" s="29"/>
      <c r="F92" s="29"/>
      <c r="G92" s="29"/>
      <c r="H92" s="29"/>
      <c r="I92" s="30"/>
      <c r="J92" s="31"/>
      <c r="K92" s="31"/>
      <c r="L92" s="31"/>
      <c r="M92" s="31"/>
      <c r="N92" s="31"/>
      <c r="O92" s="32"/>
    </row>
    <row r="93" spans="1:15" s="51" customFormat="1" ht="12.75" customHeight="1" x14ac:dyDescent="0.2">
      <c r="A93" s="6">
        <v>300001</v>
      </c>
      <c r="B93" s="6" t="s">
        <v>104</v>
      </c>
      <c r="C93" s="8">
        <v>111318</v>
      </c>
      <c r="D93" s="8">
        <v>118518</v>
      </c>
      <c r="E93" s="8">
        <v>0</v>
      </c>
      <c r="F93" s="8">
        <v>0</v>
      </c>
      <c r="G93" s="8">
        <v>0</v>
      </c>
      <c r="H93" s="8">
        <v>0</v>
      </c>
      <c r="I93" s="9">
        <f t="shared" ref="I93:I146" si="11">SUM(C93:H93)</f>
        <v>229836</v>
      </c>
      <c r="J93" s="10">
        <f t="shared" ref="J93:O122" si="12">C93/$I93</f>
        <v>0.48433665744269827</v>
      </c>
      <c r="K93" s="10">
        <f t="shared" si="12"/>
        <v>0.51566334255730173</v>
      </c>
      <c r="L93" s="10">
        <f t="shared" si="12"/>
        <v>0</v>
      </c>
      <c r="M93" s="10">
        <f t="shared" si="12"/>
        <v>0</v>
      </c>
      <c r="N93" s="10">
        <f t="shared" si="12"/>
        <v>0</v>
      </c>
      <c r="O93" s="10">
        <f t="shared" si="12"/>
        <v>0</v>
      </c>
    </row>
    <row r="94" spans="1:15" s="16" customFormat="1" ht="12.75" customHeight="1" x14ac:dyDescent="0.2">
      <c r="A94" s="11">
        <v>300002</v>
      </c>
      <c r="B94" s="12" t="s">
        <v>105</v>
      </c>
      <c r="C94" s="13">
        <v>124490</v>
      </c>
      <c r="D94" s="13">
        <v>137619</v>
      </c>
      <c r="E94" s="13">
        <v>0</v>
      </c>
      <c r="F94" s="13">
        <v>0</v>
      </c>
      <c r="G94" s="13">
        <v>0</v>
      </c>
      <c r="H94" s="13">
        <v>0</v>
      </c>
      <c r="I94" s="14">
        <f t="shared" si="11"/>
        <v>262109</v>
      </c>
      <c r="J94" s="15">
        <f t="shared" si="12"/>
        <v>0.4749550759416884</v>
      </c>
      <c r="K94" s="15">
        <f t="shared" si="12"/>
        <v>0.5250449240583116</v>
      </c>
      <c r="L94" s="15">
        <f t="shared" si="12"/>
        <v>0</v>
      </c>
      <c r="M94" s="15">
        <f t="shared" si="12"/>
        <v>0</v>
      </c>
      <c r="N94" s="15">
        <f t="shared" si="12"/>
        <v>0</v>
      </c>
      <c r="O94" s="15">
        <f t="shared" si="12"/>
        <v>0</v>
      </c>
    </row>
    <row r="95" spans="1:15" s="16" customFormat="1" ht="12.75" customHeight="1" x14ac:dyDescent="0.2">
      <c r="A95" s="11">
        <v>300003</v>
      </c>
      <c r="B95" s="12" t="s">
        <v>106</v>
      </c>
      <c r="C95" s="47">
        <v>202897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14">
        <f t="shared" si="11"/>
        <v>202897</v>
      </c>
      <c r="J95" s="49">
        <f t="shared" si="12"/>
        <v>1</v>
      </c>
      <c r="K95" s="49">
        <f t="shared" si="12"/>
        <v>0</v>
      </c>
      <c r="L95" s="49">
        <f t="shared" si="12"/>
        <v>0</v>
      </c>
      <c r="M95" s="49">
        <f t="shared" si="12"/>
        <v>0</v>
      </c>
      <c r="N95" s="49">
        <f t="shared" si="12"/>
        <v>0</v>
      </c>
      <c r="O95" s="49">
        <f t="shared" si="12"/>
        <v>0</v>
      </c>
    </row>
    <row r="96" spans="1:15" s="50" customFormat="1" ht="12.75" customHeight="1" x14ac:dyDescent="0.2">
      <c r="A96" s="11">
        <v>300004</v>
      </c>
      <c r="B96" s="12" t="s">
        <v>107</v>
      </c>
      <c r="C96" s="13">
        <v>138408</v>
      </c>
      <c r="D96" s="13">
        <v>58045</v>
      </c>
      <c r="E96" s="13">
        <v>0</v>
      </c>
      <c r="F96" s="13">
        <v>0</v>
      </c>
      <c r="G96" s="13">
        <v>0</v>
      </c>
      <c r="H96" s="13">
        <v>0</v>
      </c>
      <c r="I96" s="14">
        <f t="shared" si="11"/>
        <v>196453</v>
      </c>
      <c r="J96" s="15">
        <f t="shared" si="12"/>
        <v>0.70453492692908737</v>
      </c>
      <c r="K96" s="15">
        <f t="shared" si="12"/>
        <v>0.29546507307091263</v>
      </c>
      <c r="L96" s="15">
        <f t="shared" si="12"/>
        <v>0</v>
      </c>
      <c r="M96" s="15">
        <f t="shared" si="12"/>
        <v>0</v>
      </c>
      <c r="N96" s="15">
        <f t="shared" si="12"/>
        <v>0</v>
      </c>
      <c r="O96" s="15">
        <f t="shared" si="12"/>
        <v>0</v>
      </c>
    </row>
    <row r="97" spans="1:15" s="53" customFormat="1" ht="12.75" customHeight="1" x14ac:dyDescent="0.2">
      <c r="A97" s="17">
        <v>366001</v>
      </c>
      <c r="B97" s="52" t="s">
        <v>108</v>
      </c>
      <c r="C97" s="35">
        <v>232869</v>
      </c>
      <c r="D97" s="35">
        <v>778</v>
      </c>
      <c r="E97" s="35">
        <v>0</v>
      </c>
      <c r="F97" s="35">
        <v>0</v>
      </c>
      <c r="G97" s="35">
        <v>0</v>
      </c>
      <c r="H97" s="35">
        <v>0</v>
      </c>
      <c r="I97" s="36">
        <f t="shared" si="11"/>
        <v>233647</v>
      </c>
      <c r="J97" s="37">
        <f t="shared" si="12"/>
        <v>0.99667019050105499</v>
      </c>
      <c r="K97" s="37">
        <f t="shared" si="12"/>
        <v>3.3298094989449895E-3</v>
      </c>
      <c r="L97" s="37">
        <f t="shared" si="12"/>
        <v>0</v>
      </c>
      <c r="M97" s="37">
        <f t="shared" si="12"/>
        <v>0</v>
      </c>
      <c r="N97" s="37">
        <f t="shared" si="12"/>
        <v>0</v>
      </c>
      <c r="O97" s="37">
        <f t="shared" si="12"/>
        <v>0</v>
      </c>
    </row>
    <row r="98" spans="1:15" s="50" customFormat="1" ht="12.75" customHeight="1" x14ac:dyDescent="0.2">
      <c r="A98" s="11">
        <v>367001</v>
      </c>
      <c r="B98" s="46" t="s">
        <v>109</v>
      </c>
      <c r="C98" s="13">
        <v>150360</v>
      </c>
      <c r="D98" s="13">
        <v>0</v>
      </c>
      <c r="E98" s="13">
        <v>0</v>
      </c>
      <c r="F98" s="13">
        <v>0</v>
      </c>
      <c r="G98" s="13">
        <v>0</v>
      </c>
      <c r="H98" s="13">
        <v>0</v>
      </c>
      <c r="I98" s="14">
        <f t="shared" si="11"/>
        <v>150360</v>
      </c>
      <c r="J98" s="15">
        <f t="shared" si="12"/>
        <v>1</v>
      </c>
      <c r="K98" s="15">
        <f t="shared" si="12"/>
        <v>0</v>
      </c>
      <c r="L98" s="15">
        <f t="shared" si="12"/>
        <v>0</v>
      </c>
      <c r="M98" s="15">
        <f t="shared" si="12"/>
        <v>0</v>
      </c>
      <c r="N98" s="15">
        <f t="shared" si="12"/>
        <v>0</v>
      </c>
      <c r="O98" s="15">
        <f t="shared" si="12"/>
        <v>0</v>
      </c>
    </row>
    <row r="99" spans="1:15" s="50" customFormat="1" ht="12.75" customHeight="1" x14ac:dyDescent="0.2">
      <c r="A99" s="11">
        <v>368001</v>
      </c>
      <c r="B99" s="46" t="s">
        <v>110</v>
      </c>
      <c r="C99" s="13">
        <v>52256</v>
      </c>
      <c r="D99" s="13">
        <v>8077</v>
      </c>
      <c r="E99" s="13">
        <v>0</v>
      </c>
      <c r="F99" s="13">
        <v>0</v>
      </c>
      <c r="G99" s="13">
        <v>0</v>
      </c>
      <c r="H99" s="13">
        <v>0</v>
      </c>
      <c r="I99" s="14">
        <f t="shared" si="11"/>
        <v>60333</v>
      </c>
      <c r="J99" s="15">
        <f t="shared" si="12"/>
        <v>0.8661263321896806</v>
      </c>
      <c r="K99" s="15">
        <f t="shared" si="12"/>
        <v>0.1338736678103194</v>
      </c>
      <c r="L99" s="15">
        <f t="shared" si="12"/>
        <v>0</v>
      </c>
      <c r="M99" s="15">
        <f t="shared" si="12"/>
        <v>0</v>
      </c>
      <c r="N99" s="15">
        <f t="shared" si="12"/>
        <v>0</v>
      </c>
      <c r="O99" s="15">
        <f t="shared" si="12"/>
        <v>0</v>
      </c>
    </row>
    <row r="100" spans="1:15" s="50" customFormat="1" ht="12.75" customHeight="1" x14ac:dyDescent="0.2">
      <c r="A100" s="11">
        <v>369001</v>
      </c>
      <c r="B100" s="46" t="s">
        <v>111</v>
      </c>
      <c r="C100" s="13">
        <v>314889</v>
      </c>
      <c r="D100" s="13">
        <v>0</v>
      </c>
      <c r="E100" s="13">
        <v>1409</v>
      </c>
      <c r="F100" s="13">
        <v>0</v>
      </c>
      <c r="G100" s="13">
        <v>0</v>
      </c>
      <c r="H100" s="13">
        <v>0</v>
      </c>
      <c r="I100" s="14">
        <f t="shared" si="11"/>
        <v>316298</v>
      </c>
      <c r="J100" s="15">
        <f t="shared" si="12"/>
        <v>0.9955453401539055</v>
      </c>
      <c r="K100" s="15">
        <f t="shared" si="12"/>
        <v>0</v>
      </c>
      <c r="L100" s="15">
        <f t="shared" si="12"/>
        <v>4.4546598460945058E-3</v>
      </c>
      <c r="M100" s="15">
        <f t="shared" si="12"/>
        <v>0</v>
      </c>
      <c r="N100" s="15">
        <f t="shared" si="12"/>
        <v>0</v>
      </c>
      <c r="O100" s="15">
        <f t="shared" si="12"/>
        <v>0</v>
      </c>
    </row>
    <row r="101" spans="1:15" s="50" customFormat="1" ht="12.75" customHeight="1" x14ac:dyDescent="0.2">
      <c r="A101" s="11">
        <v>369002</v>
      </c>
      <c r="B101" s="46" t="s">
        <v>112</v>
      </c>
      <c r="C101" s="47">
        <v>230243</v>
      </c>
      <c r="D101" s="47">
        <v>0</v>
      </c>
      <c r="E101" s="47">
        <v>3705</v>
      </c>
      <c r="F101" s="47">
        <v>0</v>
      </c>
      <c r="G101" s="47">
        <v>0</v>
      </c>
      <c r="H101" s="47">
        <v>0</v>
      </c>
      <c r="I101" s="14">
        <f t="shared" si="11"/>
        <v>233948</v>
      </c>
      <c r="J101" s="49">
        <f t="shared" si="12"/>
        <v>0.98416314736608135</v>
      </c>
      <c r="K101" s="49">
        <f t="shared" si="12"/>
        <v>0</v>
      </c>
      <c r="L101" s="49">
        <f t="shared" si="12"/>
        <v>1.5836852633918649E-2</v>
      </c>
      <c r="M101" s="49">
        <f t="shared" si="12"/>
        <v>0</v>
      </c>
      <c r="N101" s="49">
        <f t="shared" si="12"/>
        <v>0</v>
      </c>
      <c r="O101" s="49">
        <f t="shared" si="12"/>
        <v>0</v>
      </c>
    </row>
    <row r="102" spans="1:15" s="45" customFormat="1" ht="12.75" customHeight="1" x14ac:dyDescent="0.2">
      <c r="A102" s="17">
        <v>371001</v>
      </c>
      <c r="B102" s="18" t="s">
        <v>113</v>
      </c>
      <c r="C102" s="35">
        <v>159347</v>
      </c>
      <c r="D102" s="35">
        <v>0</v>
      </c>
      <c r="E102" s="35">
        <v>0</v>
      </c>
      <c r="F102" s="35">
        <v>0</v>
      </c>
      <c r="G102" s="35">
        <v>0</v>
      </c>
      <c r="H102" s="35">
        <v>0</v>
      </c>
      <c r="I102" s="36">
        <f t="shared" si="11"/>
        <v>159347</v>
      </c>
      <c r="J102" s="37">
        <f t="shared" si="12"/>
        <v>1</v>
      </c>
      <c r="K102" s="37">
        <f t="shared" si="12"/>
        <v>0</v>
      </c>
      <c r="L102" s="37">
        <f t="shared" si="12"/>
        <v>0</v>
      </c>
      <c r="M102" s="37">
        <f t="shared" si="12"/>
        <v>0</v>
      </c>
      <c r="N102" s="37">
        <f t="shared" si="12"/>
        <v>0</v>
      </c>
      <c r="O102" s="37">
        <f t="shared" si="12"/>
        <v>0</v>
      </c>
    </row>
    <row r="103" spans="1:15" s="16" customFormat="1" ht="12.75" customHeight="1" x14ac:dyDescent="0.2">
      <c r="A103" s="46">
        <v>372001</v>
      </c>
      <c r="B103" s="12" t="s">
        <v>114</v>
      </c>
      <c r="C103" s="13">
        <v>194035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4">
        <f t="shared" si="11"/>
        <v>194035</v>
      </c>
      <c r="J103" s="15">
        <f t="shared" si="12"/>
        <v>1</v>
      </c>
      <c r="K103" s="15">
        <f t="shared" si="12"/>
        <v>0</v>
      </c>
      <c r="L103" s="15">
        <f t="shared" si="12"/>
        <v>0</v>
      </c>
      <c r="M103" s="15">
        <f t="shared" si="12"/>
        <v>0</v>
      </c>
      <c r="N103" s="15">
        <f t="shared" si="12"/>
        <v>0</v>
      </c>
      <c r="O103" s="15">
        <f t="shared" si="12"/>
        <v>0</v>
      </c>
    </row>
    <row r="104" spans="1:15" s="16" customFormat="1" ht="12.75" customHeight="1" x14ac:dyDescent="0.2">
      <c r="A104" s="11">
        <v>373001</v>
      </c>
      <c r="B104" s="12" t="s">
        <v>115</v>
      </c>
      <c r="C104" s="13">
        <v>99649</v>
      </c>
      <c r="D104" s="13">
        <v>0</v>
      </c>
      <c r="E104" s="13">
        <v>0</v>
      </c>
      <c r="F104" s="13">
        <v>102000</v>
      </c>
      <c r="G104" s="13">
        <v>0</v>
      </c>
      <c r="H104" s="13">
        <v>0</v>
      </c>
      <c r="I104" s="14">
        <f t="shared" si="11"/>
        <v>201649</v>
      </c>
      <c r="J104" s="15">
        <f t="shared" si="12"/>
        <v>0.49417056370227475</v>
      </c>
      <c r="K104" s="15">
        <f t="shared" si="12"/>
        <v>0</v>
      </c>
      <c r="L104" s="15">
        <f t="shared" si="12"/>
        <v>0</v>
      </c>
      <c r="M104" s="15">
        <f t="shared" si="12"/>
        <v>0.50582943629772525</v>
      </c>
      <c r="N104" s="15">
        <f t="shared" si="12"/>
        <v>0</v>
      </c>
      <c r="O104" s="15">
        <f t="shared" si="12"/>
        <v>0</v>
      </c>
    </row>
    <row r="105" spans="1:15" s="16" customFormat="1" ht="12.75" customHeight="1" x14ac:dyDescent="0.2">
      <c r="A105" s="11">
        <v>374001</v>
      </c>
      <c r="B105" s="12" t="s">
        <v>116</v>
      </c>
      <c r="C105" s="13">
        <v>194923</v>
      </c>
      <c r="D105" s="13">
        <v>8828</v>
      </c>
      <c r="E105" s="13">
        <v>0</v>
      </c>
      <c r="F105" s="13">
        <v>62050</v>
      </c>
      <c r="G105" s="13">
        <v>0</v>
      </c>
      <c r="H105" s="13">
        <v>0</v>
      </c>
      <c r="I105" s="14">
        <f t="shared" si="11"/>
        <v>265801</v>
      </c>
      <c r="J105" s="15">
        <f t="shared" si="12"/>
        <v>0.73334186101632426</v>
      </c>
      <c r="K105" s="15">
        <f t="shared" si="12"/>
        <v>3.3212817107535333E-2</v>
      </c>
      <c r="L105" s="15">
        <f t="shared" si="12"/>
        <v>0</v>
      </c>
      <c r="M105" s="15">
        <f t="shared" si="12"/>
        <v>0.23344532187614042</v>
      </c>
      <c r="N105" s="15">
        <f t="shared" si="12"/>
        <v>0</v>
      </c>
      <c r="O105" s="15">
        <f t="shared" si="12"/>
        <v>0</v>
      </c>
    </row>
    <row r="106" spans="1:15" s="16" customFormat="1" ht="12.75" customHeight="1" x14ac:dyDescent="0.2">
      <c r="A106" s="11">
        <v>375001</v>
      </c>
      <c r="B106" s="12" t="s">
        <v>117</v>
      </c>
      <c r="C106" s="47">
        <v>131025</v>
      </c>
      <c r="D106" s="47">
        <v>535</v>
      </c>
      <c r="E106" s="47">
        <v>0</v>
      </c>
      <c r="F106" s="47">
        <v>0</v>
      </c>
      <c r="G106" s="47">
        <v>0</v>
      </c>
      <c r="H106" s="47">
        <v>0</v>
      </c>
      <c r="I106" s="48">
        <f t="shared" si="11"/>
        <v>131560</v>
      </c>
      <c r="J106" s="49">
        <f t="shared" si="12"/>
        <v>0.99593341441167527</v>
      </c>
      <c r="K106" s="49">
        <f t="shared" si="12"/>
        <v>4.066585588324719E-3</v>
      </c>
      <c r="L106" s="49">
        <f t="shared" si="12"/>
        <v>0</v>
      </c>
      <c r="M106" s="49">
        <f t="shared" si="12"/>
        <v>0</v>
      </c>
      <c r="N106" s="49">
        <f t="shared" si="12"/>
        <v>0</v>
      </c>
      <c r="O106" s="49">
        <f t="shared" si="12"/>
        <v>0</v>
      </c>
    </row>
    <row r="107" spans="1:15" s="45" customFormat="1" ht="12.75" customHeight="1" x14ac:dyDescent="0.2">
      <c r="A107" s="17">
        <v>376001</v>
      </c>
      <c r="B107" s="18" t="s">
        <v>118</v>
      </c>
      <c r="C107" s="35">
        <v>69105</v>
      </c>
      <c r="D107" s="35">
        <v>15389</v>
      </c>
      <c r="E107" s="35">
        <v>0</v>
      </c>
      <c r="F107" s="35">
        <v>0</v>
      </c>
      <c r="G107" s="35">
        <v>0</v>
      </c>
      <c r="H107" s="35">
        <v>0</v>
      </c>
      <c r="I107" s="36">
        <f t="shared" si="11"/>
        <v>84494</v>
      </c>
      <c r="J107" s="37">
        <f t="shared" si="12"/>
        <v>0.81786872440646674</v>
      </c>
      <c r="K107" s="37">
        <f t="shared" si="12"/>
        <v>0.18213127559353326</v>
      </c>
      <c r="L107" s="37">
        <f t="shared" si="12"/>
        <v>0</v>
      </c>
      <c r="M107" s="37">
        <f t="shared" si="12"/>
        <v>0</v>
      </c>
      <c r="N107" s="37">
        <f t="shared" si="12"/>
        <v>0</v>
      </c>
      <c r="O107" s="37">
        <f t="shared" si="12"/>
        <v>0</v>
      </c>
    </row>
    <row r="108" spans="1:15" s="16" customFormat="1" ht="12.75" customHeight="1" x14ac:dyDescent="0.2">
      <c r="A108" s="46">
        <v>377001</v>
      </c>
      <c r="B108" s="12" t="s">
        <v>119</v>
      </c>
      <c r="C108" s="13">
        <v>398095</v>
      </c>
      <c r="D108" s="13">
        <v>0</v>
      </c>
      <c r="E108" s="13">
        <v>0</v>
      </c>
      <c r="F108" s="13">
        <v>0</v>
      </c>
      <c r="G108" s="13">
        <v>0</v>
      </c>
      <c r="H108" s="13">
        <v>0</v>
      </c>
      <c r="I108" s="14">
        <f t="shared" si="11"/>
        <v>398095</v>
      </c>
      <c r="J108" s="15">
        <f t="shared" si="12"/>
        <v>1</v>
      </c>
      <c r="K108" s="15">
        <f t="shared" si="12"/>
        <v>0</v>
      </c>
      <c r="L108" s="15">
        <f t="shared" si="12"/>
        <v>0</v>
      </c>
      <c r="M108" s="15">
        <f t="shared" si="12"/>
        <v>0</v>
      </c>
      <c r="N108" s="15">
        <f t="shared" si="12"/>
        <v>0</v>
      </c>
      <c r="O108" s="15">
        <f t="shared" si="12"/>
        <v>0</v>
      </c>
    </row>
    <row r="109" spans="1:15" s="16" customFormat="1" ht="12.75" customHeight="1" x14ac:dyDescent="0.2">
      <c r="A109" s="11">
        <v>377002</v>
      </c>
      <c r="B109" s="12" t="s">
        <v>120</v>
      </c>
      <c r="C109" s="13">
        <v>270529</v>
      </c>
      <c r="D109" s="13">
        <v>0</v>
      </c>
      <c r="E109" s="13">
        <v>0</v>
      </c>
      <c r="F109" s="13">
        <v>0</v>
      </c>
      <c r="G109" s="13">
        <v>0</v>
      </c>
      <c r="H109" s="13">
        <v>0</v>
      </c>
      <c r="I109" s="14">
        <f t="shared" si="11"/>
        <v>270529</v>
      </c>
      <c r="J109" s="15">
        <f t="shared" si="12"/>
        <v>1</v>
      </c>
      <c r="K109" s="15">
        <f t="shared" si="12"/>
        <v>0</v>
      </c>
      <c r="L109" s="15">
        <f t="shared" si="12"/>
        <v>0</v>
      </c>
      <c r="M109" s="15">
        <f t="shared" si="12"/>
        <v>0</v>
      </c>
      <c r="N109" s="15">
        <f t="shared" si="12"/>
        <v>0</v>
      </c>
      <c r="O109" s="15">
        <f t="shared" si="12"/>
        <v>0</v>
      </c>
    </row>
    <row r="110" spans="1:15" s="16" customFormat="1" ht="12.75" customHeight="1" x14ac:dyDescent="0.2">
      <c r="A110" s="11">
        <v>377003</v>
      </c>
      <c r="B110" s="12" t="s">
        <v>121</v>
      </c>
      <c r="C110" s="13">
        <v>254304</v>
      </c>
      <c r="D110" s="13">
        <v>0</v>
      </c>
      <c r="E110" s="13">
        <v>0</v>
      </c>
      <c r="F110" s="13">
        <v>0</v>
      </c>
      <c r="G110" s="13">
        <v>0</v>
      </c>
      <c r="H110" s="13">
        <v>0</v>
      </c>
      <c r="I110" s="14">
        <f t="shared" si="11"/>
        <v>254304</v>
      </c>
      <c r="J110" s="15">
        <f t="shared" si="12"/>
        <v>1</v>
      </c>
      <c r="K110" s="15">
        <f t="shared" si="12"/>
        <v>0</v>
      </c>
      <c r="L110" s="15">
        <f t="shared" si="12"/>
        <v>0</v>
      </c>
      <c r="M110" s="15">
        <f t="shared" si="12"/>
        <v>0</v>
      </c>
      <c r="N110" s="15">
        <f t="shared" si="12"/>
        <v>0</v>
      </c>
      <c r="O110" s="15">
        <f t="shared" si="12"/>
        <v>0</v>
      </c>
    </row>
    <row r="111" spans="1:15" s="16" customFormat="1" ht="12.75" customHeight="1" x14ac:dyDescent="0.2">
      <c r="A111" s="11">
        <v>377004</v>
      </c>
      <c r="B111" s="12" t="s">
        <v>122</v>
      </c>
      <c r="C111" s="13">
        <v>212096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4">
        <f t="shared" si="11"/>
        <v>212096</v>
      </c>
      <c r="J111" s="15">
        <f t="shared" si="12"/>
        <v>1</v>
      </c>
      <c r="K111" s="15">
        <f t="shared" si="12"/>
        <v>0</v>
      </c>
      <c r="L111" s="15">
        <f t="shared" si="12"/>
        <v>0</v>
      </c>
      <c r="M111" s="15">
        <f t="shared" si="12"/>
        <v>0</v>
      </c>
      <c r="N111" s="15">
        <f t="shared" si="12"/>
        <v>0</v>
      </c>
      <c r="O111" s="15">
        <f t="shared" si="12"/>
        <v>0</v>
      </c>
    </row>
    <row r="112" spans="1:15" s="45" customFormat="1" ht="12.75" customHeight="1" x14ac:dyDescent="0.2">
      <c r="A112" s="17">
        <v>377005</v>
      </c>
      <c r="B112" s="18" t="s">
        <v>123</v>
      </c>
      <c r="C112" s="35">
        <v>327419</v>
      </c>
      <c r="D112" s="35">
        <v>0</v>
      </c>
      <c r="E112" s="35">
        <v>0</v>
      </c>
      <c r="F112" s="35">
        <v>0</v>
      </c>
      <c r="G112" s="35">
        <v>0</v>
      </c>
      <c r="H112" s="35">
        <v>0</v>
      </c>
      <c r="I112" s="36">
        <f t="shared" si="11"/>
        <v>327419</v>
      </c>
      <c r="J112" s="37">
        <f t="shared" si="12"/>
        <v>1</v>
      </c>
      <c r="K112" s="37">
        <f t="shared" si="12"/>
        <v>0</v>
      </c>
      <c r="L112" s="37">
        <f t="shared" si="12"/>
        <v>0</v>
      </c>
      <c r="M112" s="37">
        <f t="shared" si="12"/>
        <v>0</v>
      </c>
      <c r="N112" s="37">
        <f t="shared" si="12"/>
        <v>0</v>
      </c>
      <c r="O112" s="37">
        <f t="shared" si="12"/>
        <v>0</v>
      </c>
    </row>
    <row r="113" spans="1:15" s="16" customFormat="1" ht="12.75" customHeight="1" x14ac:dyDescent="0.2">
      <c r="A113" s="11">
        <v>379001</v>
      </c>
      <c r="B113" s="12" t="s">
        <v>124</v>
      </c>
      <c r="C113" s="13">
        <v>9934</v>
      </c>
      <c r="D113" s="13">
        <v>0</v>
      </c>
      <c r="E113" s="13">
        <v>0</v>
      </c>
      <c r="F113" s="13">
        <v>0</v>
      </c>
      <c r="G113" s="13">
        <v>0</v>
      </c>
      <c r="H113" s="13">
        <v>0</v>
      </c>
      <c r="I113" s="14">
        <f t="shared" si="11"/>
        <v>9934</v>
      </c>
      <c r="J113" s="15">
        <f t="shared" si="12"/>
        <v>1</v>
      </c>
      <c r="K113" s="15">
        <f t="shared" si="12"/>
        <v>0</v>
      </c>
      <c r="L113" s="15">
        <f t="shared" si="12"/>
        <v>0</v>
      </c>
      <c r="M113" s="15">
        <f t="shared" si="12"/>
        <v>0</v>
      </c>
      <c r="N113" s="15">
        <f t="shared" si="12"/>
        <v>0</v>
      </c>
      <c r="O113" s="15">
        <f t="shared" si="12"/>
        <v>0</v>
      </c>
    </row>
    <row r="114" spans="1:15" s="16" customFormat="1" ht="12.75" customHeight="1" x14ac:dyDescent="0.2">
      <c r="A114" s="11">
        <v>380001</v>
      </c>
      <c r="B114" s="12" t="s">
        <v>125</v>
      </c>
      <c r="C114" s="13">
        <v>473666</v>
      </c>
      <c r="D114" s="13">
        <v>196</v>
      </c>
      <c r="E114" s="13">
        <v>659</v>
      </c>
      <c r="F114" s="13">
        <v>0</v>
      </c>
      <c r="G114" s="13">
        <v>0</v>
      </c>
      <c r="H114" s="13">
        <v>0</v>
      </c>
      <c r="I114" s="14">
        <f t="shared" si="11"/>
        <v>474521</v>
      </c>
      <c r="J114" s="15">
        <f t="shared" si="12"/>
        <v>0.99819818300981411</v>
      </c>
      <c r="K114" s="15">
        <f t="shared" si="12"/>
        <v>4.1304810535255552E-4</v>
      </c>
      <c r="L114" s="15">
        <f t="shared" si="12"/>
        <v>1.3887688848333371E-3</v>
      </c>
      <c r="M114" s="15">
        <f t="shared" si="12"/>
        <v>0</v>
      </c>
      <c r="N114" s="15">
        <f t="shared" si="12"/>
        <v>0</v>
      </c>
      <c r="O114" s="15">
        <f t="shared" si="12"/>
        <v>0</v>
      </c>
    </row>
    <row r="115" spans="1:15" s="16" customFormat="1" ht="12.75" customHeight="1" x14ac:dyDescent="0.2">
      <c r="A115" s="11">
        <v>381001</v>
      </c>
      <c r="B115" s="54" t="s">
        <v>126</v>
      </c>
      <c r="C115" s="13">
        <v>85749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4">
        <f t="shared" si="11"/>
        <v>85749</v>
      </c>
      <c r="J115" s="15">
        <f t="shared" si="12"/>
        <v>1</v>
      </c>
      <c r="K115" s="15">
        <f t="shared" si="12"/>
        <v>0</v>
      </c>
      <c r="L115" s="15">
        <f t="shared" si="12"/>
        <v>0</v>
      </c>
      <c r="M115" s="15">
        <f t="shared" si="12"/>
        <v>0</v>
      </c>
      <c r="N115" s="15">
        <f t="shared" si="12"/>
        <v>0</v>
      </c>
      <c r="O115" s="15">
        <f t="shared" si="12"/>
        <v>0</v>
      </c>
    </row>
    <row r="116" spans="1:15" s="16" customFormat="1" ht="12.75" customHeight="1" x14ac:dyDescent="0.2">
      <c r="A116" s="46">
        <v>382001</v>
      </c>
      <c r="B116" s="12" t="s">
        <v>127</v>
      </c>
      <c r="C116" s="13">
        <v>75702</v>
      </c>
      <c r="D116" s="13">
        <v>0</v>
      </c>
      <c r="E116" s="13">
        <v>0</v>
      </c>
      <c r="F116" s="13">
        <v>0</v>
      </c>
      <c r="G116" s="13">
        <v>0</v>
      </c>
      <c r="H116" s="13">
        <v>0</v>
      </c>
      <c r="I116" s="14">
        <f t="shared" si="11"/>
        <v>75702</v>
      </c>
      <c r="J116" s="15">
        <f t="shared" si="12"/>
        <v>1</v>
      </c>
      <c r="K116" s="15">
        <f t="shared" si="12"/>
        <v>0</v>
      </c>
      <c r="L116" s="15">
        <f t="shared" si="12"/>
        <v>0</v>
      </c>
      <c r="M116" s="15">
        <f t="shared" si="12"/>
        <v>0</v>
      </c>
      <c r="N116" s="15">
        <f t="shared" si="12"/>
        <v>0</v>
      </c>
      <c r="O116" s="15">
        <f t="shared" si="12"/>
        <v>0</v>
      </c>
    </row>
    <row r="117" spans="1:15" s="45" customFormat="1" ht="12.75" customHeight="1" x14ac:dyDescent="0.2">
      <c r="A117" s="17">
        <v>383001</v>
      </c>
      <c r="B117" s="55" t="s">
        <v>128</v>
      </c>
      <c r="C117" s="19">
        <v>136633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20">
        <f t="shared" si="11"/>
        <v>136633</v>
      </c>
      <c r="J117" s="21">
        <f t="shared" si="12"/>
        <v>1</v>
      </c>
      <c r="K117" s="21">
        <f t="shared" si="12"/>
        <v>0</v>
      </c>
      <c r="L117" s="21">
        <f t="shared" si="12"/>
        <v>0</v>
      </c>
      <c r="M117" s="21">
        <f t="shared" si="12"/>
        <v>0</v>
      </c>
      <c r="N117" s="21">
        <f t="shared" si="12"/>
        <v>0</v>
      </c>
      <c r="O117" s="21">
        <f t="shared" si="12"/>
        <v>0</v>
      </c>
    </row>
    <row r="118" spans="1:15" s="16" customFormat="1" ht="12.75" customHeight="1" x14ac:dyDescent="0.2">
      <c r="A118" s="11">
        <v>384001</v>
      </c>
      <c r="B118" s="12" t="s">
        <v>129</v>
      </c>
      <c r="C118" s="47">
        <v>79130</v>
      </c>
      <c r="D118" s="47">
        <v>0</v>
      </c>
      <c r="E118" s="47">
        <v>18238</v>
      </c>
      <c r="F118" s="47">
        <v>10000</v>
      </c>
      <c r="G118" s="47">
        <v>0</v>
      </c>
      <c r="H118" s="47">
        <v>0</v>
      </c>
      <c r="I118" s="48">
        <f t="shared" si="11"/>
        <v>107368</v>
      </c>
      <c r="J118" s="49">
        <f t="shared" si="12"/>
        <v>0.73699798822740481</v>
      </c>
      <c r="K118" s="49">
        <f t="shared" si="12"/>
        <v>0</v>
      </c>
      <c r="L118" s="49">
        <f t="shared" si="12"/>
        <v>0.1698643916250652</v>
      </c>
      <c r="M118" s="49">
        <f t="shared" si="12"/>
        <v>9.3137620147529993E-2</v>
      </c>
      <c r="N118" s="49">
        <f t="shared" si="12"/>
        <v>0</v>
      </c>
      <c r="O118" s="49">
        <f t="shared" si="12"/>
        <v>0</v>
      </c>
    </row>
    <row r="119" spans="1:15" s="16" customFormat="1" ht="12.75" customHeight="1" x14ac:dyDescent="0.2">
      <c r="A119" s="11">
        <v>385001</v>
      </c>
      <c r="B119" s="12" t="s">
        <v>130</v>
      </c>
      <c r="C119" s="13">
        <v>172592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4">
        <f t="shared" si="11"/>
        <v>172592</v>
      </c>
      <c r="J119" s="15">
        <f t="shared" si="12"/>
        <v>1</v>
      </c>
      <c r="K119" s="15">
        <f t="shared" si="12"/>
        <v>0</v>
      </c>
      <c r="L119" s="15">
        <f t="shared" si="12"/>
        <v>0</v>
      </c>
      <c r="M119" s="15">
        <f t="shared" si="12"/>
        <v>0</v>
      </c>
      <c r="N119" s="15">
        <f t="shared" si="12"/>
        <v>0</v>
      </c>
      <c r="O119" s="15">
        <f t="shared" si="12"/>
        <v>0</v>
      </c>
    </row>
    <row r="120" spans="1:15" s="16" customFormat="1" ht="12.75" customHeight="1" x14ac:dyDescent="0.2">
      <c r="A120" s="46">
        <v>387001</v>
      </c>
      <c r="B120" s="12" t="s">
        <v>131</v>
      </c>
      <c r="C120" s="13">
        <v>200676</v>
      </c>
      <c r="D120" s="13">
        <v>0</v>
      </c>
      <c r="E120" s="13">
        <v>0</v>
      </c>
      <c r="F120" s="13">
        <v>0</v>
      </c>
      <c r="G120" s="13">
        <v>0</v>
      </c>
      <c r="H120" s="13">
        <v>0</v>
      </c>
      <c r="I120" s="14">
        <f t="shared" si="11"/>
        <v>200676</v>
      </c>
      <c r="J120" s="15">
        <f t="shared" si="12"/>
        <v>1</v>
      </c>
      <c r="K120" s="15">
        <f t="shared" si="12"/>
        <v>0</v>
      </c>
      <c r="L120" s="15">
        <f t="shared" si="12"/>
        <v>0</v>
      </c>
      <c r="M120" s="15">
        <f t="shared" si="12"/>
        <v>0</v>
      </c>
      <c r="N120" s="15">
        <f t="shared" si="12"/>
        <v>0</v>
      </c>
      <c r="O120" s="15">
        <f t="shared" si="12"/>
        <v>0</v>
      </c>
    </row>
    <row r="121" spans="1:15" s="16" customFormat="1" ht="12.75" customHeight="1" x14ac:dyDescent="0.2">
      <c r="A121" s="11">
        <v>388001</v>
      </c>
      <c r="B121" s="12" t="s">
        <v>132</v>
      </c>
      <c r="C121" s="13">
        <v>312270</v>
      </c>
      <c r="D121" s="13">
        <v>0</v>
      </c>
      <c r="E121" s="13">
        <v>0</v>
      </c>
      <c r="F121" s="13">
        <v>0</v>
      </c>
      <c r="G121" s="13">
        <v>0</v>
      </c>
      <c r="H121" s="13">
        <v>0</v>
      </c>
      <c r="I121" s="14">
        <f t="shared" si="11"/>
        <v>312270</v>
      </c>
      <c r="J121" s="15">
        <f t="shared" si="12"/>
        <v>1</v>
      </c>
      <c r="K121" s="15">
        <f t="shared" si="12"/>
        <v>0</v>
      </c>
      <c r="L121" s="15">
        <f t="shared" si="12"/>
        <v>0</v>
      </c>
      <c r="M121" s="15">
        <f t="shared" si="12"/>
        <v>0</v>
      </c>
      <c r="N121" s="15">
        <f t="shared" si="12"/>
        <v>0</v>
      </c>
      <c r="O121" s="15">
        <f t="shared" si="12"/>
        <v>0</v>
      </c>
    </row>
    <row r="122" spans="1:15" s="45" customFormat="1" ht="12.75" customHeight="1" x14ac:dyDescent="0.2">
      <c r="A122" s="17">
        <v>389001</v>
      </c>
      <c r="B122" s="55" t="s">
        <v>133</v>
      </c>
      <c r="C122" s="35">
        <v>392180</v>
      </c>
      <c r="D122" s="35">
        <v>0</v>
      </c>
      <c r="E122" s="35">
        <v>13144</v>
      </c>
      <c r="F122" s="35">
        <v>0</v>
      </c>
      <c r="G122" s="35">
        <v>0</v>
      </c>
      <c r="H122" s="35">
        <v>0</v>
      </c>
      <c r="I122" s="36">
        <f t="shared" si="11"/>
        <v>405324</v>
      </c>
      <c r="J122" s="37">
        <f t="shared" si="12"/>
        <v>0.96757162171497368</v>
      </c>
      <c r="K122" s="37">
        <f t="shared" si="12"/>
        <v>0</v>
      </c>
      <c r="L122" s="37">
        <f t="shared" si="12"/>
        <v>3.2428378285026302E-2</v>
      </c>
      <c r="M122" s="37">
        <f t="shared" si="12"/>
        <v>0</v>
      </c>
      <c r="N122" s="37">
        <f t="shared" si="12"/>
        <v>0</v>
      </c>
      <c r="O122" s="37">
        <f t="shared" si="12"/>
        <v>0</v>
      </c>
    </row>
    <row r="123" spans="1:15" s="16" customFormat="1" ht="12.75" customHeight="1" x14ac:dyDescent="0.2">
      <c r="A123" s="11">
        <v>389002</v>
      </c>
      <c r="B123" s="12" t="s">
        <v>134</v>
      </c>
      <c r="C123" s="47">
        <v>421489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8">
        <f t="shared" si="11"/>
        <v>421489</v>
      </c>
      <c r="J123" s="49">
        <f t="shared" ref="J123:O146" si="13">C123/$I123</f>
        <v>1</v>
      </c>
      <c r="K123" s="49">
        <f t="shared" si="13"/>
        <v>0</v>
      </c>
      <c r="L123" s="49">
        <f t="shared" si="13"/>
        <v>0</v>
      </c>
      <c r="M123" s="49">
        <f t="shared" si="13"/>
        <v>0</v>
      </c>
      <c r="N123" s="49">
        <f t="shared" si="13"/>
        <v>0</v>
      </c>
      <c r="O123" s="49">
        <f t="shared" si="13"/>
        <v>0</v>
      </c>
    </row>
    <row r="124" spans="1:15" s="16" customFormat="1" ht="12.75" customHeight="1" x14ac:dyDescent="0.2">
      <c r="A124" s="11">
        <v>390001</v>
      </c>
      <c r="B124" s="54" t="s">
        <v>135</v>
      </c>
      <c r="C124" s="13">
        <v>760879</v>
      </c>
      <c r="D124" s="13">
        <v>0</v>
      </c>
      <c r="E124" s="13">
        <v>0</v>
      </c>
      <c r="F124" s="13">
        <v>0</v>
      </c>
      <c r="G124" s="13">
        <v>0</v>
      </c>
      <c r="H124" s="13">
        <v>0</v>
      </c>
      <c r="I124" s="14">
        <f t="shared" si="11"/>
        <v>760879</v>
      </c>
      <c r="J124" s="15">
        <f t="shared" si="13"/>
        <v>1</v>
      </c>
      <c r="K124" s="15">
        <f t="shared" si="13"/>
        <v>0</v>
      </c>
      <c r="L124" s="15">
        <f t="shared" si="13"/>
        <v>0</v>
      </c>
      <c r="M124" s="15">
        <f t="shared" si="13"/>
        <v>0</v>
      </c>
      <c r="N124" s="15">
        <f t="shared" si="13"/>
        <v>0</v>
      </c>
      <c r="O124" s="15">
        <f t="shared" si="13"/>
        <v>0</v>
      </c>
    </row>
    <row r="125" spans="1:15" s="16" customFormat="1" ht="12.75" customHeight="1" x14ac:dyDescent="0.2">
      <c r="A125" s="46">
        <v>391001</v>
      </c>
      <c r="B125" s="12" t="s">
        <v>136</v>
      </c>
      <c r="C125" s="13">
        <v>55722</v>
      </c>
      <c r="D125" s="13">
        <v>0</v>
      </c>
      <c r="E125" s="13">
        <v>11790</v>
      </c>
      <c r="F125" s="13">
        <v>1374</v>
      </c>
      <c r="G125" s="13">
        <v>0</v>
      </c>
      <c r="H125" s="13">
        <v>0</v>
      </c>
      <c r="I125" s="14">
        <f t="shared" si="11"/>
        <v>68886</v>
      </c>
      <c r="J125" s="15">
        <f t="shared" si="13"/>
        <v>0.80890166361815175</v>
      </c>
      <c r="K125" s="15">
        <f t="shared" si="13"/>
        <v>0</v>
      </c>
      <c r="L125" s="15">
        <f t="shared" si="13"/>
        <v>0.17115233864645937</v>
      </c>
      <c r="M125" s="15">
        <f t="shared" si="13"/>
        <v>1.9945997735388903E-2</v>
      </c>
      <c r="N125" s="15">
        <f t="shared" si="13"/>
        <v>0</v>
      </c>
      <c r="O125" s="15">
        <f t="shared" si="13"/>
        <v>0</v>
      </c>
    </row>
    <row r="126" spans="1:15" s="16" customFormat="1" ht="12.75" customHeight="1" x14ac:dyDescent="0.2">
      <c r="A126" s="11">
        <v>392001</v>
      </c>
      <c r="B126" s="12" t="s">
        <v>137</v>
      </c>
      <c r="C126" s="13">
        <v>317410</v>
      </c>
      <c r="D126" s="13">
        <v>0</v>
      </c>
      <c r="E126" s="13">
        <v>0</v>
      </c>
      <c r="F126" s="13">
        <v>0</v>
      </c>
      <c r="G126" s="13">
        <v>0</v>
      </c>
      <c r="H126" s="13">
        <v>0</v>
      </c>
      <c r="I126" s="14">
        <f t="shared" si="11"/>
        <v>317410</v>
      </c>
      <c r="J126" s="15">
        <f t="shared" si="13"/>
        <v>1</v>
      </c>
      <c r="K126" s="15">
        <f t="shared" si="13"/>
        <v>0</v>
      </c>
      <c r="L126" s="15">
        <f t="shared" si="13"/>
        <v>0</v>
      </c>
      <c r="M126" s="15">
        <f t="shared" si="13"/>
        <v>0</v>
      </c>
      <c r="N126" s="15">
        <f t="shared" si="13"/>
        <v>0</v>
      </c>
      <c r="O126" s="15">
        <f t="shared" si="13"/>
        <v>0</v>
      </c>
    </row>
    <row r="127" spans="1:15" s="56" customFormat="1" ht="12.75" customHeight="1" x14ac:dyDescent="0.2">
      <c r="A127" s="17">
        <v>393001</v>
      </c>
      <c r="B127" s="55" t="s">
        <v>138</v>
      </c>
      <c r="C127" s="19">
        <v>315695</v>
      </c>
      <c r="D127" s="19">
        <v>0</v>
      </c>
      <c r="E127" s="19">
        <v>0</v>
      </c>
      <c r="F127" s="19">
        <v>3389</v>
      </c>
      <c r="G127" s="19">
        <v>0</v>
      </c>
      <c r="H127" s="19">
        <v>0</v>
      </c>
      <c r="I127" s="20">
        <f t="shared" si="11"/>
        <v>319084</v>
      </c>
      <c r="J127" s="21">
        <f t="shared" si="13"/>
        <v>0.98937897230823235</v>
      </c>
      <c r="K127" s="21">
        <f t="shared" si="13"/>
        <v>0</v>
      </c>
      <c r="L127" s="21">
        <f t="shared" si="13"/>
        <v>0</v>
      </c>
      <c r="M127" s="21">
        <f t="shared" si="13"/>
        <v>1.0621027691767685E-2</v>
      </c>
      <c r="N127" s="21">
        <f t="shared" si="13"/>
        <v>0</v>
      </c>
      <c r="O127" s="21">
        <f t="shared" si="13"/>
        <v>0</v>
      </c>
    </row>
    <row r="128" spans="1:15" s="50" customFormat="1" ht="12.75" customHeight="1" x14ac:dyDescent="0.2">
      <c r="A128" s="11">
        <v>393002</v>
      </c>
      <c r="B128" s="12" t="s">
        <v>139</v>
      </c>
      <c r="C128" s="13">
        <v>206742</v>
      </c>
      <c r="D128" s="13">
        <v>0</v>
      </c>
      <c r="E128" s="13">
        <v>0</v>
      </c>
      <c r="F128" s="13">
        <v>8789</v>
      </c>
      <c r="G128" s="13">
        <v>0</v>
      </c>
      <c r="H128" s="13">
        <v>0</v>
      </c>
      <c r="I128" s="48">
        <f t="shared" si="11"/>
        <v>215531</v>
      </c>
      <c r="J128" s="15">
        <f t="shared" si="13"/>
        <v>0.95922164329029236</v>
      </c>
      <c r="K128" s="15">
        <f t="shared" si="13"/>
        <v>0</v>
      </c>
      <c r="L128" s="15">
        <f t="shared" si="13"/>
        <v>0</v>
      </c>
      <c r="M128" s="15">
        <f t="shared" si="13"/>
        <v>4.0778356709707655E-2</v>
      </c>
      <c r="N128" s="15">
        <f t="shared" si="13"/>
        <v>0</v>
      </c>
      <c r="O128" s="15">
        <f t="shared" si="13"/>
        <v>0</v>
      </c>
    </row>
    <row r="129" spans="1:15" s="16" customFormat="1" ht="12.75" customHeight="1" x14ac:dyDescent="0.2">
      <c r="A129" s="11">
        <v>394003</v>
      </c>
      <c r="B129" s="12" t="s">
        <v>140</v>
      </c>
      <c r="C129" s="13">
        <v>152574</v>
      </c>
      <c r="D129" s="13">
        <v>0</v>
      </c>
      <c r="E129" s="13">
        <v>0</v>
      </c>
      <c r="F129" s="13">
        <v>0</v>
      </c>
      <c r="G129" s="13">
        <v>0</v>
      </c>
      <c r="H129" s="13">
        <v>0</v>
      </c>
      <c r="I129" s="14">
        <f t="shared" si="11"/>
        <v>152574</v>
      </c>
      <c r="J129" s="15">
        <f t="shared" si="13"/>
        <v>1</v>
      </c>
      <c r="K129" s="15">
        <f t="shared" si="13"/>
        <v>0</v>
      </c>
      <c r="L129" s="15">
        <f t="shared" si="13"/>
        <v>0</v>
      </c>
      <c r="M129" s="15">
        <f t="shared" si="13"/>
        <v>0</v>
      </c>
      <c r="N129" s="15">
        <f t="shared" si="13"/>
        <v>0</v>
      </c>
      <c r="O129" s="15">
        <f t="shared" si="13"/>
        <v>0</v>
      </c>
    </row>
    <row r="130" spans="1:15" s="16" customFormat="1" ht="12.75" customHeight="1" x14ac:dyDescent="0.2">
      <c r="A130" s="11">
        <v>395001</v>
      </c>
      <c r="B130" s="54" t="s">
        <v>141</v>
      </c>
      <c r="C130" s="47">
        <v>394870</v>
      </c>
      <c r="D130" s="47">
        <v>1437</v>
      </c>
      <c r="E130" s="47">
        <v>0</v>
      </c>
      <c r="F130" s="47">
        <v>20121</v>
      </c>
      <c r="G130" s="47">
        <v>0</v>
      </c>
      <c r="H130" s="47">
        <v>0</v>
      </c>
      <c r="I130" s="48">
        <f t="shared" si="11"/>
        <v>416428</v>
      </c>
      <c r="J130" s="49">
        <f t="shared" si="13"/>
        <v>0.9482311468008876</v>
      </c>
      <c r="K130" s="49">
        <f t="shared" si="13"/>
        <v>3.4507766048392521E-3</v>
      </c>
      <c r="L130" s="49">
        <f t="shared" si="13"/>
        <v>0</v>
      </c>
      <c r="M130" s="49">
        <f t="shared" si="13"/>
        <v>4.8318076594273202E-2</v>
      </c>
      <c r="N130" s="49">
        <f t="shared" si="13"/>
        <v>0</v>
      </c>
      <c r="O130" s="49">
        <f t="shared" si="13"/>
        <v>0</v>
      </c>
    </row>
    <row r="131" spans="1:15" s="16" customFormat="1" ht="12.75" customHeight="1" x14ac:dyDescent="0.2">
      <c r="A131" s="46">
        <v>395002</v>
      </c>
      <c r="B131" s="12" t="s">
        <v>142</v>
      </c>
      <c r="C131" s="13">
        <v>244344</v>
      </c>
      <c r="D131" s="13">
        <v>1290</v>
      </c>
      <c r="E131" s="13">
        <v>0</v>
      </c>
      <c r="F131" s="13">
        <v>15681</v>
      </c>
      <c r="G131" s="13">
        <v>0</v>
      </c>
      <c r="H131" s="13">
        <v>0</v>
      </c>
      <c r="I131" s="14">
        <f t="shared" si="11"/>
        <v>261315</v>
      </c>
      <c r="J131" s="15">
        <f t="shared" si="13"/>
        <v>0.9350553929165949</v>
      </c>
      <c r="K131" s="15">
        <f t="shared" si="13"/>
        <v>4.9365708053498653E-3</v>
      </c>
      <c r="L131" s="15">
        <f t="shared" si="13"/>
        <v>0</v>
      </c>
      <c r="M131" s="15">
        <f t="shared" si="13"/>
        <v>6.0008036278055218E-2</v>
      </c>
      <c r="N131" s="15">
        <f t="shared" si="13"/>
        <v>0</v>
      </c>
      <c r="O131" s="15">
        <f t="shared" si="13"/>
        <v>0</v>
      </c>
    </row>
    <row r="132" spans="1:15" s="45" customFormat="1" ht="12.75" customHeight="1" x14ac:dyDescent="0.2">
      <c r="A132" s="17">
        <v>395003</v>
      </c>
      <c r="B132" s="55" t="s">
        <v>143</v>
      </c>
      <c r="C132" s="35">
        <v>231105</v>
      </c>
      <c r="D132" s="35">
        <v>840</v>
      </c>
      <c r="E132" s="35">
        <v>0</v>
      </c>
      <c r="F132" s="35">
        <v>21472</v>
      </c>
      <c r="G132" s="35">
        <v>0</v>
      </c>
      <c r="H132" s="35">
        <v>0</v>
      </c>
      <c r="I132" s="36">
        <f t="shared" si="11"/>
        <v>253417</v>
      </c>
      <c r="J132" s="37">
        <f t="shared" si="13"/>
        <v>0.91195539367919276</v>
      </c>
      <c r="K132" s="37">
        <f t="shared" si="13"/>
        <v>3.3146947521279155E-3</v>
      </c>
      <c r="L132" s="37">
        <f t="shared" si="13"/>
        <v>0</v>
      </c>
      <c r="M132" s="37">
        <f t="shared" si="13"/>
        <v>8.4729911568679289E-2</v>
      </c>
      <c r="N132" s="37">
        <f t="shared" si="13"/>
        <v>0</v>
      </c>
      <c r="O132" s="37">
        <f t="shared" si="13"/>
        <v>0</v>
      </c>
    </row>
    <row r="133" spans="1:15" s="16" customFormat="1" ht="12.75" customHeight="1" x14ac:dyDescent="0.2">
      <c r="A133" s="11">
        <v>395004</v>
      </c>
      <c r="B133" s="12" t="s">
        <v>144</v>
      </c>
      <c r="C133" s="13">
        <v>225789</v>
      </c>
      <c r="D133" s="13">
        <v>1287</v>
      </c>
      <c r="E133" s="13">
        <v>0</v>
      </c>
      <c r="F133" s="13">
        <v>21560</v>
      </c>
      <c r="G133" s="13">
        <v>0</v>
      </c>
      <c r="H133" s="13">
        <v>0</v>
      </c>
      <c r="I133" s="14">
        <f t="shared" si="11"/>
        <v>248636</v>
      </c>
      <c r="J133" s="15">
        <f t="shared" si="13"/>
        <v>0.90811065171576122</v>
      </c>
      <c r="K133" s="15">
        <f t="shared" si="13"/>
        <v>5.1762415740278962E-3</v>
      </c>
      <c r="L133" s="15">
        <f t="shared" si="13"/>
        <v>0</v>
      </c>
      <c r="M133" s="15">
        <f t="shared" si="13"/>
        <v>8.6713106710210916E-2</v>
      </c>
      <c r="N133" s="15">
        <f t="shared" si="13"/>
        <v>0</v>
      </c>
      <c r="O133" s="15">
        <f t="shared" si="13"/>
        <v>0</v>
      </c>
    </row>
    <row r="134" spans="1:15" s="16" customFormat="1" ht="12.75" customHeight="1" x14ac:dyDescent="0.2">
      <c r="A134" s="11">
        <v>395005</v>
      </c>
      <c r="B134" s="12" t="s">
        <v>145</v>
      </c>
      <c r="C134" s="13">
        <v>565914</v>
      </c>
      <c r="D134" s="13">
        <v>1748</v>
      </c>
      <c r="E134" s="13">
        <v>0</v>
      </c>
      <c r="F134" s="13">
        <v>28420</v>
      </c>
      <c r="G134" s="13">
        <v>0</v>
      </c>
      <c r="H134" s="13">
        <v>0</v>
      </c>
      <c r="I134" s="14">
        <f t="shared" si="11"/>
        <v>596082</v>
      </c>
      <c r="J134" s="15">
        <f t="shared" si="13"/>
        <v>0.94938951352330725</v>
      </c>
      <c r="K134" s="15">
        <f t="shared" si="13"/>
        <v>2.932482443690633E-3</v>
      </c>
      <c r="L134" s="15">
        <f t="shared" si="13"/>
        <v>0</v>
      </c>
      <c r="M134" s="15">
        <f t="shared" si="13"/>
        <v>4.7678004033002173E-2</v>
      </c>
      <c r="N134" s="15">
        <f t="shared" si="13"/>
        <v>0</v>
      </c>
      <c r="O134" s="15">
        <f t="shared" si="13"/>
        <v>0</v>
      </c>
    </row>
    <row r="135" spans="1:15" s="16" customFormat="1" ht="12.75" customHeight="1" x14ac:dyDescent="0.2">
      <c r="A135" s="11">
        <v>395006</v>
      </c>
      <c r="B135" s="54" t="s">
        <v>146</v>
      </c>
      <c r="C135" s="13">
        <v>266214</v>
      </c>
      <c r="D135" s="13">
        <v>1384</v>
      </c>
      <c r="E135" s="13">
        <v>0</v>
      </c>
      <c r="F135" s="13">
        <v>20667</v>
      </c>
      <c r="G135" s="13">
        <v>0</v>
      </c>
      <c r="H135" s="13">
        <v>0</v>
      </c>
      <c r="I135" s="14">
        <f t="shared" si="11"/>
        <v>288265</v>
      </c>
      <c r="J135" s="15">
        <f t="shared" si="13"/>
        <v>0.92350441434097097</v>
      </c>
      <c r="K135" s="15">
        <f t="shared" si="13"/>
        <v>4.8011378419162924E-3</v>
      </c>
      <c r="L135" s="15">
        <f t="shared" si="13"/>
        <v>0</v>
      </c>
      <c r="M135" s="15">
        <f t="shared" si="13"/>
        <v>7.1694447817112733E-2</v>
      </c>
      <c r="N135" s="15">
        <f t="shared" si="13"/>
        <v>0</v>
      </c>
      <c r="O135" s="15">
        <f t="shared" si="13"/>
        <v>0</v>
      </c>
    </row>
    <row r="136" spans="1:15" s="16" customFormat="1" ht="12.75" customHeight="1" x14ac:dyDescent="0.2">
      <c r="A136" s="46">
        <v>395007</v>
      </c>
      <c r="B136" s="12" t="s">
        <v>147</v>
      </c>
      <c r="C136" s="13">
        <v>242374</v>
      </c>
      <c r="D136" s="13">
        <v>649</v>
      </c>
      <c r="E136" s="13">
        <v>0</v>
      </c>
      <c r="F136" s="13">
        <v>20013</v>
      </c>
      <c r="G136" s="13">
        <v>0</v>
      </c>
      <c r="H136" s="13">
        <v>0</v>
      </c>
      <c r="I136" s="14">
        <f t="shared" si="11"/>
        <v>263036</v>
      </c>
      <c r="J136" s="15">
        <f t="shared" si="13"/>
        <v>0.92144801472041848</v>
      </c>
      <c r="K136" s="15">
        <f t="shared" si="13"/>
        <v>2.4673428732188748E-3</v>
      </c>
      <c r="L136" s="15">
        <f t="shared" si="13"/>
        <v>0</v>
      </c>
      <c r="M136" s="15">
        <f t="shared" si="13"/>
        <v>7.6084642406362632E-2</v>
      </c>
      <c r="N136" s="15">
        <f t="shared" si="13"/>
        <v>0</v>
      </c>
      <c r="O136" s="15">
        <f t="shared" si="13"/>
        <v>0</v>
      </c>
    </row>
    <row r="137" spans="1:15" s="45" customFormat="1" ht="12.75" customHeight="1" x14ac:dyDescent="0.2">
      <c r="A137" s="17">
        <v>397001</v>
      </c>
      <c r="B137" s="55" t="s">
        <v>148</v>
      </c>
      <c r="C137" s="35">
        <v>49081</v>
      </c>
      <c r="D137" s="35">
        <v>0</v>
      </c>
      <c r="E137" s="35">
        <v>0</v>
      </c>
      <c r="F137" s="35">
        <v>0</v>
      </c>
      <c r="G137" s="35">
        <v>0</v>
      </c>
      <c r="H137" s="35">
        <v>0</v>
      </c>
      <c r="I137" s="36">
        <f t="shared" si="11"/>
        <v>49081</v>
      </c>
      <c r="J137" s="37">
        <f t="shared" si="13"/>
        <v>1</v>
      </c>
      <c r="K137" s="37">
        <f t="shared" si="13"/>
        <v>0</v>
      </c>
      <c r="L137" s="37">
        <f t="shared" si="13"/>
        <v>0</v>
      </c>
      <c r="M137" s="37">
        <f t="shared" si="13"/>
        <v>0</v>
      </c>
      <c r="N137" s="37">
        <f t="shared" si="13"/>
        <v>0</v>
      </c>
      <c r="O137" s="37">
        <f t="shared" si="13"/>
        <v>0</v>
      </c>
    </row>
    <row r="138" spans="1:15" s="16" customFormat="1" ht="12.75" customHeight="1" x14ac:dyDescent="0.2">
      <c r="A138" s="11">
        <v>398001</v>
      </c>
      <c r="B138" s="12" t="s">
        <v>149</v>
      </c>
      <c r="C138" s="47">
        <v>60701</v>
      </c>
      <c r="D138" s="47">
        <v>0</v>
      </c>
      <c r="E138" s="47">
        <v>0</v>
      </c>
      <c r="F138" s="47">
        <v>1723</v>
      </c>
      <c r="G138" s="47">
        <v>0</v>
      </c>
      <c r="H138" s="47">
        <v>0</v>
      </c>
      <c r="I138" s="48">
        <f t="shared" si="11"/>
        <v>62424</v>
      </c>
      <c r="J138" s="49">
        <f t="shared" si="13"/>
        <v>0.97239843649878255</v>
      </c>
      <c r="K138" s="49">
        <f t="shared" si="13"/>
        <v>0</v>
      </c>
      <c r="L138" s="49">
        <f t="shared" si="13"/>
        <v>0</v>
      </c>
      <c r="M138" s="49">
        <f t="shared" si="13"/>
        <v>2.760156350121748E-2</v>
      </c>
      <c r="N138" s="49">
        <f t="shared" si="13"/>
        <v>0</v>
      </c>
      <c r="O138" s="49">
        <f t="shared" si="13"/>
        <v>0</v>
      </c>
    </row>
    <row r="139" spans="1:15" s="16" customFormat="1" ht="12.75" customHeight="1" x14ac:dyDescent="0.2">
      <c r="A139" s="11">
        <v>398002</v>
      </c>
      <c r="B139" s="12" t="s">
        <v>150</v>
      </c>
      <c r="C139" s="13">
        <v>140328</v>
      </c>
      <c r="D139" s="13">
        <v>0</v>
      </c>
      <c r="E139" s="13">
        <v>0</v>
      </c>
      <c r="F139" s="13">
        <v>0</v>
      </c>
      <c r="G139" s="13">
        <v>0</v>
      </c>
      <c r="H139" s="13">
        <v>0</v>
      </c>
      <c r="I139" s="14">
        <f t="shared" si="11"/>
        <v>140328</v>
      </c>
      <c r="J139" s="15">
        <f t="shared" si="13"/>
        <v>1</v>
      </c>
      <c r="K139" s="15">
        <f t="shared" si="13"/>
        <v>0</v>
      </c>
      <c r="L139" s="15">
        <f t="shared" si="13"/>
        <v>0</v>
      </c>
      <c r="M139" s="15">
        <f t="shared" si="13"/>
        <v>0</v>
      </c>
      <c r="N139" s="15">
        <f t="shared" si="13"/>
        <v>0</v>
      </c>
      <c r="O139" s="15">
        <f t="shared" si="13"/>
        <v>0</v>
      </c>
    </row>
    <row r="140" spans="1:15" s="16" customFormat="1" ht="12.75" customHeight="1" x14ac:dyDescent="0.2">
      <c r="A140" s="11">
        <v>398003</v>
      </c>
      <c r="B140" s="54" t="s">
        <v>151</v>
      </c>
      <c r="C140" s="13">
        <v>117176</v>
      </c>
      <c r="D140" s="13">
        <v>0</v>
      </c>
      <c r="E140" s="13">
        <v>0</v>
      </c>
      <c r="F140" s="13">
        <v>0</v>
      </c>
      <c r="G140" s="13">
        <v>0</v>
      </c>
      <c r="H140" s="13">
        <v>0</v>
      </c>
      <c r="I140" s="14">
        <f t="shared" si="11"/>
        <v>117176</v>
      </c>
      <c r="J140" s="15">
        <f t="shared" si="13"/>
        <v>1</v>
      </c>
      <c r="K140" s="15">
        <f t="shared" si="13"/>
        <v>0</v>
      </c>
      <c r="L140" s="15">
        <f t="shared" si="13"/>
        <v>0</v>
      </c>
      <c r="M140" s="15">
        <f t="shared" si="13"/>
        <v>0</v>
      </c>
      <c r="N140" s="15">
        <f t="shared" si="13"/>
        <v>0</v>
      </c>
      <c r="O140" s="15">
        <f t="shared" si="13"/>
        <v>0</v>
      </c>
    </row>
    <row r="141" spans="1:15" s="16" customFormat="1" ht="12.75" customHeight="1" x14ac:dyDescent="0.2">
      <c r="A141" s="46">
        <v>398004</v>
      </c>
      <c r="B141" s="12" t="s">
        <v>152</v>
      </c>
      <c r="C141" s="13">
        <v>113558</v>
      </c>
      <c r="D141" s="13">
        <v>0</v>
      </c>
      <c r="E141" s="13">
        <v>0</v>
      </c>
      <c r="F141" s="13">
        <v>0</v>
      </c>
      <c r="G141" s="13">
        <v>0</v>
      </c>
      <c r="H141" s="13">
        <v>0</v>
      </c>
      <c r="I141" s="14">
        <f t="shared" si="11"/>
        <v>113558</v>
      </c>
      <c r="J141" s="15">
        <f t="shared" si="13"/>
        <v>1</v>
      </c>
      <c r="K141" s="15">
        <f t="shared" si="13"/>
        <v>0</v>
      </c>
      <c r="L141" s="15">
        <f t="shared" si="13"/>
        <v>0</v>
      </c>
      <c r="M141" s="15">
        <f t="shared" si="13"/>
        <v>0</v>
      </c>
      <c r="N141" s="15">
        <f t="shared" si="13"/>
        <v>0</v>
      </c>
      <c r="O141" s="15">
        <f t="shared" si="13"/>
        <v>0</v>
      </c>
    </row>
    <row r="142" spans="1:15" s="53" customFormat="1" ht="12.75" customHeight="1" x14ac:dyDescent="0.2">
      <c r="A142" s="17">
        <v>398004</v>
      </c>
      <c r="B142" s="55" t="s">
        <v>153</v>
      </c>
      <c r="C142" s="19">
        <v>54524</v>
      </c>
      <c r="D142" s="19">
        <v>0</v>
      </c>
      <c r="E142" s="19">
        <v>0</v>
      </c>
      <c r="F142" s="19">
        <v>0</v>
      </c>
      <c r="G142" s="19">
        <v>0</v>
      </c>
      <c r="H142" s="19">
        <v>0</v>
      </c>
      <c r="I142" s="36">
        <f t="shared" si="11"/>
        <v>54524</v>
      </c>
      <c r="J142" s="21">
        <f t="shared" si="13"/>
        <v>1</v>
      </c>
      <c r="K142" s="21">
        <f t="shared" si="13"/>
        <v>0</v>
      </c>
      <c r="L142" s="21">
        <f t="shared" si="13"/>
        <v>0</v>
      </c>
      <c r="M142" s="21">
        <f t="shared" si="13"/>
        <v>0</v>
      </c>
      <c r="N142" s="21">
        <f t="shared" si="13"/>
        <v>0</v>
      </c>
      <c r="O142" s="21">
        <f t="shared" si="13"/>
        <v>0</v>
      </c>
    </row>
    <row r="143" spans="1:15" s="50" customFormat="1" ht="12.75" customHeight="1" x14ac:dyDescent="0.2">
      <c r="A143" s="11">
        <v>398005</v>
      </c>
      <c r="B143" s="12" t="s">
        <v>154</v>
      </c>
      <c r="C143" s="13">
        <v>11988</v>
      </c>
      <c r="D143" s="13">
        <v>0</v>
      </c>
      <c r="E143" s="13">
        <v>1638</v>
      </c>
      <c r="F143" s="13">
        <v>0</v>
      </c>
      <c r="G143" s="13">
        <v>0</v>
      </c>
      <c r="H143" s="13">
        <v>0</v>
      </c>
      <c r="I143" s="14">
        <f t="shared" si="11"/>
        <v>13626</v>
      </c>
      <c r="J143" s="15">
        <f t="shared" si="13"/>
        <v>0.87978863936591811</v>
      </c>
      <c r="K143" s="15">
        <f t="shared" si="13"/>
        <v>0</v>
      </c>
      <c r="L143" s="15">
        <f t="shared" si="13"/>
        <v>0.1202113606340819</v>
      </c>
      <c r="M143" s="15">
        <f t="shared" si="13"/>
        <v>0</v>
      </c>
      <c r="N143" s="15">
        <f t="shared" si="13"/>
        <v>0</v>
      </c>
      <c r="O143" s="15">
        <f t="shared" si="13"/>
        <v>0</v>
      </c>
    </row>
    <row r="144" spans="1:15" s="50" customFormat="1" ht="12.75" customHeight="1" x14ac:dyDescent="0.2">
      <c r="A144" s="11">
        <v>399001</v>
      </c>
      <c r="B144" s="12" t="s">
        <v>155</v>
      </c>
      <c r="C144" s="13">
        <v>213282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4">
        <f t="shared" si="11"/>
        <v>213282</v>
      </c>
      <c r="J144" s="15">
        <f t="shared" si="13"/>
        <v>1</v>
      </c>
      <c r="K144" s="15">
        <f t="shared" si="13"/>
        <v>0</v>
      </c>
      <c r="L144" s="15">
        <f t="shared" si="13"/>
        <v>0</v>
      </c>
      <c r="M144" s="15">
        <f t="shared" si="13"/>
        <v>0</v>
      </c>
      <c r="N144" s="15">
        <f t="shared" si="13"/>
        <v>0</v>
      </c>
      <c r="O144" s="15">
        <f t="shared" si="13"/>
        <v>0</v>
      </c>
    </row>
    <row r="145" spans="1:15" s="50" customFormat="1" ht="12.75" customHeight="1" x14ac:dyDescent="0.2">
      <c r="A145" s="11">
        <v>399002</v>
      </c>
      <c r="B145" s="12" t="s">
        <v>156</v>
      </c>
      <c r="C145" s="13">
        <v>160442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4">
        <f t="shared" si="11"/>
        <v>160442</v>
      </c>
      <c r="J145" s="15">
        <f t="shared" si="13"/>
        <v>1</v>
      </c>
      <c r="K145" s="15">
        <f t="shared" si="13"/>
        <v>0</v>
      </c>
      <c r="L145" s="15">
        <f t="shared" si="13"/>
        <v>0</v>
      </c>
      <c r="M145" s="15">
        <f t="shared" si="13"/>
        <v>0</v>
      </c>
      <c r="N145" s="15">
        <f t="shared" si="13"/>
        <v>0</v>
      </c>
      <c r="O145" s="15">
        <f t="shared" si="13"/>
        <v>0</v>
      </c>
    </row>
    <row r="146" spans="1:15" s="57" customFormat="1" ht="12.75" customHeight="1" x14ac:dyDescent="0.2">
      <c r="A146" s="17">
        <v>399004</v>
      </c>
      <c r="B146" s="52" t="s">
        <v>157</v>
      </c>
      <c r="C146" s="35">
        <v>174743</v>
      </c>
      <c r="D146" s="35">
        <v>0</v>
      </c>
      <c r="E146" s="35">
        <v>0</v>
      </c>
      <c r="F146" s="35">
        <v>0</v>
      </c>
      <c r="G146" s="35">
        <v>0</v>
      </c>
      <c r="H146" s="35">
        <v>0</v>
      </c>
      <c r="I146" s="36">
        <f t="shared" si="11"/>
        <v>174743</v>
      </c>
      <c r="J146" s="37">
        <f t="shared" si="13"/>
        <v>1</v>
      </c>
      <c r="K146" s="37">
        <f t="shared" si="13"/>
        <v>0</v>
      </c>
      <c r="L146" s="37">
        <f t="shared" si="13"/>
        <v>0</v>
      </c>
      <c r="M146" s="37">
        <f t="shared" si="13"/>
        <v>0</v>
      </c>
      <c r="N146" s="37">
        <f t="shared" si="13"/>
        <v>0</v>
      </c>
      <c r="O146" s="37">
        <f t="shared" si="13"/>
        <v>0</v>
      </c>
    </row>
    <row r="147" spans="1:15" x14ac:dyDescent="0.2">
      <c r="A147" s="38"/>
      <c r="B147" s="39" t="s">
        <v>158</v>
      </c>
      <c r="C147" s="40">
        <f t="shared" ref="C147:H147" si="14">SUM(C93:C146)</f>
        <v>11303733</v>
      </c>
      <c r="D147" s="40">
        <f t="shared" si="14"/>
        <v>356620</v>
      </c>
      <c r="E147" s="40">
        <f t="shared" si="14"/>
        <v>50583</v>
      </c>
      <c r="F147" s="40">
        <f t="shared" si="14"/>
        <v>337259</v>
      </c>
      <c r="G147" s="40">
        <f t="shared" si="14"/>
        <v>0</v>
      </c>
      <c r="H147" s="40">
        <f t="shared" si="14"/>
        <v>0</v>
      </c>
      <c r="I147" s="41">
        <f>SUM(I93:I146)</f>
        <v>12048195</v>
      </c>
      <c r="J147" s="58">
        <f t="shared" ref="J147:O147" si="15">C147/$I147</f>
        <v>0.93820966543121187</v>
      </c>
      <c r="K147" s="59">
        <f t="shared" si="15"/>
        <v>2.9599454524100913E-2</v>
      </c>
      <c r="L147" s="60">
        <f t="shared" si="15"/>
        <v>4.1983882232981785E-3</v>
      </c>
      <c r="M147" s="58">
        <f t="shared" si="15"/>
        <v>2.7992491821389014E-2</v>
      </c>
      <c r="N147" s="59">
        <f t="shared" si="15"/>
        <v>0</v>
      </c>
      <c r="O147" s="60">
        <f t="shared" si="15"/>
        <v>0</v>
      </c>
    </row>
    <row r="148" spans="1:15" x14ac:dyDescent="0.2">
      <c r="A148" s="43"/>
      <c r="B148" s="44"/>
      <c r="C148" s="61"/>
      <c r="D148" s="61"/>
      <c r="E148" s="61"/>
      <c r="F148" s="61"/>
      <c r="G148" s="61"/>
      <c r="H148" s="61"/>
      <c r="I148" s="62"/>
      <c r="J148" s="28"/>
      <c r="K148" s="28"/>
      <c r="L148" s="28"/>
      <c r="M148" s="28"/>
      <c r="N148" s="28"/>
      <c r="O148" s="63"/>
    </row>
    <row r="149" spans="1:15" ht="12.75" customHeight="1" x14ac:dyDescent="0.2">
      <c r="A149" s="17" t="s">
        <v>159</v>
      </c>
      <c r="B149" s="52" t="s">
        <v>160</v>
      </c>
      <c r="C149" s="35">
        <v>5108</v>
      </c>
      <c r="D149" s="35">
        <v>0</v>
      </c>
      <c r="E149" s="35">
        <v>0</v>
      </c>
      <c r="F149" s="35">
        <v>0</v>
      </c>
      <c r="G149" s="35">
        <v>0</v>
      </c>
      <c r="H149" s="35">
        <v>0</v>
      </c>
      <c r="I149" s="36">
        <f>SUM(C149:H149)</f>
        <v>5108</v>
      </c>
      <c r="J149" s="37">
        <f t="shared" ref="J149:O150" si="16">C149/$I149</f>
        <v>1</v>
      </c>
      <c r="K149" s="37">
        <f t="shared" si="16"/>
        <v>0</v>
      </c>
      <c r="L149" s="37">
        <f t="shared" si="16"/>
        <v>0</v>
      </c>
      <c r="M149" s="37">
        <f t="shared" si="16"/>
        <v>0</v>
      </c>
      <c r="N149" s="37">
        <f t="shared" si="16"/>
        <v>0</v>
      </c>
      <c r="O149" s="37">
        <f t="shared" si="16"/>
        <v>0</v>
      </c>
    </row>
    <row r="150" spans="1:15" x14ac:dyDescent="0.2">
      <c r="A150" s="38"/>
      <c r="B150" s="39" t="s">
        <v>161</v>
      </c>
      <c r="C150" s="40">
        <f>SUM(C149)</f>
        <v>5108</v>
      </c>
      <c r="D150" s="40">
        <f t="shared" ref="D150:I150" si="17">SUM(D149)</f>
        <v>0</v>
      </c>
      <c r="E150" s="40">
        <f t="shared" si="17"/>
        <v>0</v>
      </c>
      <c r="F150" s="40">
        <f t="shared" si="17"/>
        <v>0</v>
      </c>
      <c r="G150" s="40">
        <f t="shared" si="17"/>
        <v>0</v>
      </c>
      <c r="H150" s="40">
        <f t="shared" si="17"/>
        <v>0</v>
      </c>
      <c r="I150" s="40">
        <f t="shared" si="17"/>
        <v>5108</v>
      </c>
      <c r="J150" s="58">
        <f t="shared" si="16"/>
        <v>1</v>
      </c>
      <c r="K150" s="59">
        <f t="shared" si="16"/>
        <v>0</v>
      </c>
      <c r="L150" s="60">
        <f t="shared" si="16"/>
        <v>0</v>
      </c>
      <c r="M150" s="58">
        <f t="shared" si="16"/>
        <v>0</v>
      </c>
      <c r="N150" s="59">
        <f t="shared" si="16"/>
        <v>0</v>
      </c>
      <c r="O150" s="60">
        <f t="shared" si="16"/>
        <v>0</v>
      </c>
    </row>
    <row r="151" spans="1:15" x14ac:dyDescent="0.2">
      <c r="A151" s="43"/>
      <c r="B151" s="44"/>
      <c r="C151" s="61"/>
      <c r="D151" s="61"/>
      <c r="E151" s="61"/>
      <c r="F151" s="61"/>
      <c r="G151" s="61"/>
      <c r="H151" s="61"/>
      <c r="I151" s="62"/>
      <c r="J151" s="28"/>
      <c r="K151" s="28"/>
      <c r="L151" s="28"/>
      <c r="M151" s="28"/>
      <c r="N151" s="28"/>
      <c r="O151" s="63"/>
    </row>
    <row r="152" spans="1:15" ht="13.5" thickBot="1" x14ac:dyDescent="0.25">
      <c r="A152" s="64"/>
      <c r="B152" s="65" t="s">
        <v>162</v>
      </c>
      <c r="C152" s="66">
        <f t="shared" ref="C152:I152" si="18">C147+C91+C77+C73+C150</f>
        <v>162219132</v>
      </c>
      <c r="D152" s="66">
        <f t="shared" si="18"/>
        <v>37781943</v>
      </c>
      <c r="E152" s="66">
        <f t="shared" si="18"/>
        <v>2375046</v>
      </c>
      <c r="F152" s="66">
        <f t="shared" si="18"/>
        <v>53736067</v>
      </c>
      <c r="G152" s="66">
        <f t="shared" si="18"/>
        <v>1851</v>
      </c>
      <c r="H152" s="66">
        <f t="shared" si="18"/>
        <v>457693662</v>
      </c>
      <c r="I152" s="67">
        <f t="shared" si="18"/>
        <v>713807701</v>
      </c>
      <c r="J152" s="68">
        <f t="shared" ref="J152:O152" si="19">C152/$I152</f>
        <v>0.22725887066326286</v>
      </c>
      <c r="K152" s="68">
        <f t="shared" si="19"/>
        <v>5.2930142035550833E-2</v>
      </c>
      <c r="L152" s="68">
        <f t="shared" si="19"/>
        <v>3.3272910850817507E-3</v>
      </c>
      <c r="M152" s="68">
        <f t="shared" si="19"/>
        <v>7.5280873160543271E-2</v>
      </c>
      <c r="N152" s="68">
        <f t="shared" si="19"/>
        <v>2.5931353744248832E-6</v>
      </c>
      <c r="O152" s="68">
        <f t="shared" si="19"/>
        <v>0.64120022992018688</v>
      </c>
    </row>
    <row r="153" spans="1:15" ht="13.5" thickTop="1" x14ac:dyDescent="0.2"/>
    <row r="154" spans="1:15" s="69" customFormat="1" ht="12.75" customHeight="1" x14ac:dyDescent="0.2">
      <c r="C154" s="74"/>
      <c r="D154" s="74"/>
      <c r="E154" s="74"/>
      <c r="F154" s="74"/>
      <c r="J154" s="74"/>
      <c r="K154" s="74"/>
      <c r="L154" s="74"/>
      <c r="M154" s="74"/>
    </row>
    <row r="155" spans="1:15" s="69" customFormat="1" ht="12.75" customHeight="1" x14ac:dyDescent="0.2">
      <c r="A155" s="70"/>
      <c r="B155" s="5"/>
      <c r="C155" s="75" t="s">
        <v>163</v>
      </c>
      <c r="D155" s="75"/>
      <c r="E155" s="75"/>
      <c r="F155" s="75"/>
      <c r="J155" s="75" t="s">
        <v>163</v>
      </c>
      <c r="K155" s="75"/>
      <c r="L155" s="75"/>
      <c r="M155" s="75"/>
    </row>
    <row r="156" spans="1:15" x14ac:dyDescent="0.2">
      <c r="A156" s="70"/>
    </row>
    <row r="158" spans="1:15" x14ac:dyDescent="0.2">
      <c r="C158" s="71"/>
      <c r="D158" s="71"/>
      <c r="E158" s="71"/>
      <c r="F158" s="71"/>
      <c r="G158" s="71"/>
      <c r="H158" s="71"/>
      <c r="I158" s="71"/>
    </row>
  </sheetData>
  <mergeCells count="7">
    <mergeCell ref="C155:F155"/>
    <mergeCell ref="J155:M155"/>
    <mergeCell ref="A1:B1"/>
    <mergeCell ref="C1:I1"/>
    <mergeCell ref="J1:O1"/>
    <mergeCell ref="C154:F154"/>
    <mergeCell ref="J154:M154"/>
  </mergeCells>
  <printOptions horizontalCentered="1"/>
  <pageMargins left="0.25" right="0.25" top="0.7" bottom="0.16" header="0.5" footer="0.5"/>
  <pageSetup paperSize="5" scale="80" orientation="portrait" r:id="rId1"/>
  <headerFooter alignWithMargins="0"/>
  <rowBreaks count="1" manualBreakCount="1">
    <brk id="74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Obj400 - Purch Prop - by fund</vt:lpstr>
      <vt:lpstr>'Obj400 - Purch Prop - by fund'!Print_Area</vt:lpstr>
      <vt:lpstr>'Obj400 - Purch Prop - by fund'!Print_Titles</vt:lpstr>
    </vt:vector>
  </TitlesOfParts>
  <Company>LDOE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Paula Matherne</cp:lastModifiedBy>
  <dcterms:created xsi:type="dcterms:W3CDTF">2012-07-03T19:15:21Z</dcterms:created>
  <dcterms:modified xsi:type="dcterms:W3CDTF">2012-07-09T18:39:12Z</dcterms:modified>
</cp:coreProperties>
</file>