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5195" windowHeight="8190"/>
  </bookViews>
  <sheets>
    <sheet name="Object 100 - Salaries - by fund" sheetId="1" r:id="rId1"/>
  </sheets>
  <externalReferences>
    <externalReference r:id="rId2"/>
  </externalReferences>
  <definedNames>
    <definedName name="_xlnm.Print_Area" localSheetId="0">'Object 100 - Salaries - by fund'!$A$1:$O$155</definedName>
    <definedName name="_xlnm.Print_Titles" localSheetId="0">'Object 100 - Salaries - by fund'!$A:$B,'Object 100 - Salaries - by fund'!$1:$2</definedName>
  </definedNames>
  <calcPr calcId="145621"/>
</workbook>
</file>

<file path=xl/calcChain.xml><?xml version="1.0" encoding="utf-8"?>
<calcChain xmlns="http://schemas.openxmlformats.org/spreadsheetml/2006/main">
  <c r="H150" i="1" l="1"/>
  <c r="G150" i="1"/>
  <c r="F150" i="1"/>
  <c r="E150" i="1"/>
  <c r="D150" i="1"/>
  <c r="C150" i="1"/>
  <c r="I149" i="1"/>
  <c r="O149" i="1" s="1"/>
  <c r="H147" i="1"/>
  <c r="G147" i="1"/>
  <c r="E147" i="1"/>
  <c r="D147" i="1"/>
  <c r="C147" i="1"/>
  <c r="N146" i="1"/>
  <c r="I146" i="1"/>
  <c r="O146" i="1" s="1"/>
  <c r="I145" i="1"/>
  <c r="I144" i="1"/>
  <c r="O144" i="1" s="1"/>
  <c r="I143" i="1"/>
  <c r="I142" i="1"/>
  <c r="O142" i="1" s="1"/>
  <c r="I141" i="1"/>
  <c r="I140" i="1"/>
  <c r="O140" i="1" s="1"/>
  <c r="I139" i="1"/>
  <c r="N138" i="1"/>
  <c r="I138" i="1"/>
  <c r="O138" i="1" s="1"/>
  <c r="I137" i="1"/>
  <c r="I136" i="1"/>
  <c r="O136" i="1" s="1"/>
  <c r="I135" i="1"/>
  <c r="I134" i="1"/>
  <c r="O134" i="1" s="1"/>
  <c r="I133" i="1"/>
  <c r="I132" i="1"/>
  <c r="O132" i="1" s="1"/>
  <c r="I131" i="1"/>
  <c r="N130" i="1"/>
  <c r="I130" i="1"/>
  <c r="O130" i="1" s="1"/>
  <c r="I129" i="1"/>
  <c r="I128" i="1"/>
  <c r="O128" i="1" s="1"/>
  <c r="I127" i="1"/>
  <c r="I126" i="1"/>
  <c r="O126" i="1" s="1"/>
  <c r="I125" i="1"/>
  <c r="I124" i="1"/>
  <c r="O124" i="1" s="1"/>
  <c r="I123" i="1"/>
  <c r="F122" i="1"/>
  <c r="I121" i="1"/>
  <c r="O121" i="1" s="1"/>
  <c r="I120" i="1"/>
  <c r="N119" i="1"/>
  <c r="J119" i="1"/>
  <c r="I119" i="1"/>
  <c r="O119" i="1" s="1"/>
  <c r="I118" i="1"/>
  <c r="I117" i="1"/>
  <c r="O117" i="1" s="1"/>
  <c r="I116" i="1"/>
  <c r="I115" i="1"/>
  <c r="O115" i="1" s="1"/>
  <c r="I114" i="1"/>
  <c r="I113" i="1"/>
  <c r="O113" i="1" s="1"/>
  <c r="I112" i="1"/>
  <c r="N111" i="1"/>
  <c r="J111" i="1"/>
  <c r="I111" i="1"/>
  <c r="O111" i="1" s="1"/>
  <c r="I110" i="1"/>
  <c r="I109" i="1"/>
  <c r="O109" i="1" s="1"/>
  <c r="I108" i="1"/>
  <c r="I107" i="1"/>
  <c r="O107" i="1" s="1"/>
  <c r="I106" i="1"/>
  <c r="I105" i="1"/>
  <c r="O105" i="1" s="1"/>
  <c r="I104" i="1"/>
  <c r="N103" i="1"/>
  <c r="J103" i="1"/>
  <c r="I103" i="1"/>
  <c r="O103" i="1" s="1"/>
  <c r="I102" i="1"/>
  <c r="I101" i="1"/>
  <c r="O101" i="1" s="1"/>
  <c r="I100" i="1"/>
  <c r="I99" i="1"/>
  <c r="O99" i="1" s="1"/>
  <c r="I98" i="1"/>
  <c r="I97" i="1"/>
  <c r="O97" i="1" s="1"/>
  <c r="I96" i="1"/>
  <c r="N95" i="1"/>
  <c r="J95" i="1"/>
  <c r="I95" i="1"/>
  <c r="O95" i="1" s="1"/>
  <c r="I94" i="1"/>
  <c r="I93" i="1"/>
  <c r="O93" i="1" s="1"/>
  <c r="H91" i="1"/>
  <c r="G91" i="1"/>
  <c r="F91" i="1"/>
  <c r="E91" i="1"/>
  <c r="D91" i="1"/>
  <c r="C91" i="1"/>
  <c r="I90" i="1"/>
  <c r="O90" i="1" s="1"/>
  <c r="I89" i="1"/>
  <c r="N88" i="1"/>
  <c r="I88" i="1"/>
  <c r="O88" i="1" s="1"/>
  <c r="I87" i="1"/>
  <c r="I86" i="1"/>
  <c r="O86" i="1" s="1"/>
  <c r="I85" i="1"/>
  <c r="I84" i="1"/>
  <c r="O84" i="1" s="1"/>
  <c r="I83" i="1"/>
  <c r="I82" i="1"/>
  <c r="O82" i="1" s="1"/>
  <c r="I81" i="1"/>
  <c r="N80" i="1"/>
  <c r="I80" i="1"/>
  <c r="O80" i="1" s="1"/>
  <c r="I79" i="1"/>
  <c r="H77" i="1"/>
  <c r="G77" i="1"/>
  <c r="F77" i="1"/>
  <c r="E77" i="1"/>
  <c r="D77" i="1"/>
  <c r="C77" i="1"/>
  <c r="I76" i="1"/>
  <c r="K76" i="1" s="1"/>
  <c r="I75" i="1"/>
  <c r="I77" i="1" s="1"/>
  <c r="N77" i="1" s="1"/>
  <c r="G73" i="1"/>
  <c r="E73" i="1"/>
  <c r="H72" i="1"/>
  <c r="F72" i="1"/>
  <c r="F73" i="1" s="1"/>
  <c r="D72" i="1"/>
  <c r="C72" i="1"/>
  <c r="C73" i="1" s="1"/>
  <c r="I71" i="1"/>
  <c r="K71" i="1" s="1"/>
  <c r="I70" i="1"/>
  <c r="O70" i="1" s="1"/>
  <c r="K69" i="1"/>
  <c r="I69" i="1"/>
  <c r="O69" i="1" s="1"/>
  <c r="I68" i="1"/>
  <c r="O68" i="1" s="1"/>
  <c r="I67" i="1"/>
  <c r="I66" i="1"/>
  <c r="O66" i="1" s="1"/>
  <c r="I65" i="1"/>
  <c r="N65" i="1" s="1"/>
  <c r="N64" i="1"/>
  <c r="I64" i="1"/>
  <c r="O64" i="1" s="1"/>
  <c r="I63" i="1"/>
  <c r="N63" i="1" s="1"/>
  <c r="I62" i="1"/>
  <c r="O62" i="1" s="1"/>
  <c r="I61" i="1"/>
  <c r="N61" i="1" s="1"/>
  <c r="I60" i="1"/>
  <c r="O60" i="1" s="1"/>
  <c r="I59" i="1"/>
  <c r="N59" i="1" s="1"/>
  <c r="I58" i="1"/>
  <c r="O58" i="1" s="1"/>
  <c r="I57" i="1"/>
  <c r="N57" i="1" s="1"/>
  <c r="N56" i="1"/>
  <c r="I56" i="1"/>
  <c r="O56" i="1" s="1"/>
  <c r="I55" i="1"/>
  <c r="N55" i="1" s="1"/>
  <c r="I54" i="1"/>
  <c r="O54" i="1" s="1"/>
  <c r="I53" i="1"/>
  <c r="N53" i="1" s="1"/>
  <c r="I52" i="1"/>
  <c r="O52" i="1" s="1"/>
  <c r="I51" i="1"/>
  <c r="N51" i="1" s="1"/>
  <c r="I50" i="1"/>
  <c r="O50" i="1" s="1"/>
  <c r="I49" i="1"/>
  <c r="N49" i="1" s="1"/>
  <c r="N48" i="1"/>
  <c r="I48" i="1"/>
  <c r="O48" i="1" s="1"/>
  <c r="I47" i="1"/>
  <c r="N47" i="1" s="1"/>
  <c r="D46" i="1"/>
  <c r="I45" i="1"/>
  <c r="O45" i="1" s="1"/>
  <c r="I44" i="1"/>
  <c r="N44" i="1" s="1"/>
  <c r="I43" i="1"/>
  <c r="O43" i="1" s="1"/>
  <c r="I42" i="1"/>
  <c r="N42" i="1" s="1"/>
  <c r="N41" i="1"/>
  <c r="J41" i="1"/>
  <c r="I41" i="1"/>
  <c r="O41" i="1" s="1"/>
  <c r="D40" i="1"/>
  <c r="I40" i="1" s="1"/>
  <c r="N40" i="1" s="1"/>
  <c r="I39" i="1"/>
  <c r="N39" i="1" s="1"/>
  <c r="I38" i="1"/>
  <c r="O38" i="1" s="1"/>
  <c r="I37" i="1"/>
  <c r="N37" i="1" s="1"/>
  <c r="N36" i="1"/>
  <c r="J36" i="1"/>
  <c r="I36" i="1"/>
  <c r="O36" i="1" s="1"/>
  <c r="I35" i="1"/>
  <c r="N35" i="1" s="1"/>
  <c r="I34" i="1"/>
  <c r="O34" i="1" s="1"/>
  <c r="I33" i="1"/>
  <c r="N33" i="1" s="1"/>
  <c r="I32" i="1"/>
  <c r="O32" i="1" s="1"/>
  <c r="I31" i="1"/>
  <c r="N31" i="1" s="1"/>
  <c r="I30" i="1"/>
  <c r="O30" i="1" s="1"/>
  <c r="I29" i="1"/>
  <c r="N29" i="1" s="1"/>
  <c r="N28" i="1"/>
  <c r="J28" i="1"/>
  <c r="I28" i="1"/>
  <c r="O28" i="1" s="1"/>
  <c r="I27" i="1"/>
  <c r="N27" i="1" s="1"/>
  <c r="I26" i="1"/>
  <c r="O26" i="1" s="1"/>
  <c r="I25" i="1"/>
  <c r="N25" i="1" s="1"/>
  <c r="I24" i="1"/>
  <c r="O24" i="1" s="1"/>
  <c r="I23" i="1"/>
  <c r="N23" i="1" s="1"/>
  <c r="I22" i="1"/>
  <c r="O22" i="1" s="1"/>
  <c r="I21" i="1"/>
  <c r="N21" i="1" s="1"/>
  <c r="N20" i="1"/>
  <c r="J20" i="1"/>
  <c r="I20" i="1"/>
  <c r="O20" i="1" s="1"/>
  <c r="I19" i="1"/>
  <c r="N19" i="1" s="1"/>
  <c r="I18" i="1"/>
  <c r="O18" i="1" s="1"/>
  <c r="I17" i="1"/>
  <c r="N17" i="1" s="1"/>
  <c r="I16" i="1"/>
  <c r="O16" i="1" s="1"/>
  <c r="I15" i="1"/>
  <c r="N15" i="1" s="1"/>
  <c r="I14" i="1"/>
  <c r="O14" i="1" s="1"/>
  <c r="I13" i="1"/>
  <c r="N13" i="1" s="1"/>
  <c r="N12" i="1"/>
  <c r="J12" i="1"/>
  <c r="I12" i="1"/>
  <c r="O12" i="1" s="1"/>
  <c r="I11" i="1"/>
  <c r="N11" i="1" s="1"/>
  <c r="I10" i="1"/>
  <c r="O10" i="1" s="1"/>
  <c r="I9" i="1"/>
  <c r="N9" i="1" s="1"/>
  <c r="I8" i="1"/>
  <c r="O8" i="1" s="1"/>
  <c r="I7" i="1"/>
  <c r="N7" i="1" s="1"/>
  <c r="I6" i="1"/>
  <c r="O6" i="1" s="1"/>
  <c r="I5" i="1"/>
  <c r="N5" i="1" s="1"/>
  <c r="I4" i="1"/>
  <c r="O4" i="1" s="1"/>
  <c r="I3" i="1"/>
  <c r="J52" i="1" l="1"/>
  <c r="J60" i="1"/>
  <c r="J68" i="1"/>
  <c r="L77" i="1"/>
  <c r="J84" i="1"/>
  <c r="J126" i="1"/>
  <c r="J134" i="1"/>
  <c r="J142" i="1"/>
  <c r="J8" i="1"/>
  <c r="J16" i="1"/>
  <c r="J24" i="1"/>
  <c r="J32" i="1"/>
  <c r="J45" i="1"/>
  <c r="N52" i="1"/>
  <c r="N60" i="1"/>
  <c r="N68" i="1"/>
  <c r="N84" i="1"/>
  <c r="J99" i="1"/>
  <c r="J107" i="1"/>
  <c r="J115" i="1"/>
  <c r="N126" i="1"/>
  <c r="N134" i="1"/>
  <c r="N142" i="1"/>
  <c r="N8" i="1"/>
  <c r="N16" i="1"/>
  <c r="N24" i="1"/>
  <c r="N32" i="1"/>
  <c r="N45" i="1"/>
  <c r="J48" i="1"/>
  <c r="J56" i="1"/>
  <c r="J64" i="1"/>
  <c r="J80" i="1"/>
  <c r="J88" i="1"/>
  <c r="N99" i="1"/>
  <c r="N107" i="1"/>
  <c r="N115" i="1"/>
  <c r="J130" i="1"/>
  <c r="J138" i="1"/>
  <c r="J146" i="1"/>
  <c r="L4" i="1"/>
  <c r="L6" i="1"/>
  <c r="L10" i="1"/>
  <c r="L14" i="1"/>
  <c r="L18" i="1"/>
  <c r="L22" i="1"/>
  <c r="L26" i="1"/>
  <c r="L30" i="1"/>
  <c r="L34" i="1"/>
  <c r="L38" i="1"/>
  <c r="L43" i="1"/>
  <c r="L50" i="1"/>
  <c r="L54" i="1"/>
  <c r="L58" i="1"/>
  <c r="L62" i="1"/>
  <c r="L66" i="1"/>
  <c r="L70" i="1"/>
  <c r="O71" i="1"/>
  <c r="L75" i="1"/>
  <c r="O76" i="1"/>
  <c r="K77" i="1"/>
  <c r="M77" i="1"/>
  <c r="O77" i="1"/>
  <c r="L82" i="1"/>
  <c r="L86" i="1"/>
  <c r="L90" i="1"/>
  <c r="L93" i="1"/>
  <c r="L97" i="1"/>
  <c r="L101" i="1"/>
  <c r="L105" i="1"/>
  <c r="L109" i="1"/>
  <c r="L113" i="1"/>
  <c r="L117" i="1"/>
  <c r="L121" i="1"/>
  <c r="L124" i="1"/>
  <c r="L128" i="1"/>
  <c r="L132" i="1"/>
  <c r="L136" i="1"/>
  <c r="L140" i="1"/>
  <c r="L144" i="1"/>
  <c r="L149" i="1"/>
  <c r="J150" i="1"/>
  <c r="I150" i="1"/>
  <c r="M150" i="1" s="1"/>
  <c r="J4" i="1"/>
  <c r="N4" i="1"/>
  <c r="O5" i="1"/>
  <c r="J6" i="1"/>
  <c r="N6" i="1"/>
  <c r="L8" i="1"/>
  <c r="J10" i="1"/>
  <c r="N10" i="1"/>
  <c r="L12" i="1"/>
  <c r="J14" i="1"/>
  <c r="N14" i="1"/>
  <c r="L16" i="1"/>
  <c r="J18" i="1"/>
  <c r="N18" i="1"/>
  <c r="L20" i="1"/>
  <c r="J22" i="1"/>
  <c r="N22" i="1"/>
  <c r="L24" i="1"/>
  <c r="J26" i="1"/>
  <c r="N26" i="1"/>
  <c r="L28" i="1"/>
  <c r="J30" i="1"/>
  <c r="N30" i="1"/>
  <c r="L32" i="1"/>
  <c r="J34" i="1"/>
  <c r="N34" i="1"/>
  <c r="L36" i="1"/>
  <c r="J38" i="1"/>
  <c r="N38" i="1"/>
  <c r="L41" i="1"/>
  <c r="J43" i="1"/>
  <c r="N43" i="1"/>
  <c r="L45" i="1"/>
  <c r="L48" i="1"/>
  <c r="J50" i="1"/>
  <c r="N50" i="1"/>
  <c r="L52" i="1"/>
  <c r="J54" i="1"/>
  <c r="N54" i="1"/>
  <c r="L56" i="1"/>
  <c r="J58" i="1"/>
  <c r="N58" i="1"/>
  <c r="L60" i="1"/>
  <c r="J62" i="1"/>
  <c r="N62" i="1"/>
  <c r="L64" i="1"/>
  <c r="J66" i="1"/>
  <c r="N66" i="1"/>
  <c r="L68" i="1"/>
  <c r="J70" i="1"/>
  <c r="N70" i="1"/>
  <c r="J75" i="1"/>
  <c r="N75" i="1"/>
  <c r="L80" i="1"/>
  <c r="J82" i="1"/>
  <c r="N82" i="1"/>
  <c r="L84" i="1"/>
  <c r="J86" i="1"/>
  <c r="N86" i="1"/>
  <c r="L88" i="1"/>
  <c r="J90" i="1"/>
  <c r="N90" i="1"/>
  <c r="J93" i="1"/>
  <c r="N93" i="1"/>
  <c r="L95" i="1"/>
  <c r="J97" i="1"/>
  <c r="N97" i="1"/>
  <c r="L99" i="1"/>
  <c r="J101" i="1"/>
  <c r="N101" i="1"/>
  <c r="L103" i="1"/>
  <c r="J105" i="1"/>
  <c r="N105" i="1"/>
  <c r="L107" i="1"/>
  <c r="J109" i="1"/>
  <c r="N109" i="1"/>
  <c r="L111" i="1"/>
  <c r="J113" i="1"/>
  <c r="N113" i="1"/>
  <c r="L115" i="1"/>
  <c r="J117" i="1"/>
  <c r="N117" i="1"/>
  <c r="L119" i="1"/>
  <c r="J121" i="1"/>
  <c r="N121" i="1"/>
  <c r="J124" i="1"/>
  <c r="N124" i="1"/>
  <c r="L126" i="1"/>
  <c r="J128" i="1"/>
  <c r="N128" i="1"/>
  <c r="L130" i="1"/>
  <c r="J132" i="1"/>
  <c r="N132" i="1"/>
  <c r="L134" i="1"/>
  <c r="J136" i="1"/>
  <c r="N136" i="1"/>
  <c r="L138" i="1"/>
  <c r="J140" i="1"/>
  <c r="N140" i="1"/>
  <c r="L142" i="1"/>
  <c r="J144" i="1"/>
  <c r="N144" i="1"/>
  <c r="L146" i="1"/>
  <c r="J149" i="1"/>
  <c r="N149" i="1"/>
  <c r="N67" i="1"/>
  <c r="L67" i="1"/>
  <c r="H73" i="1"/>
  <c r="C152" i="1"/>
  <c r="G152" i="1"/>
  <c r="N79" i="1"/>
  <c r="L79" i="1"/>
  <c r="J79" i="1"/>
  <c r="N81" i="1"/>
  <c r="L81" i="1"/>
  <c r="J81" i="1"/>
  <c r="N83" i="1"/>
  <c r="L83" i="1"/>
  <c r="J83" i="1"/>
  <c r="N85" i="1"/>
  <c r="L85" i="1"/>
  <c r="J85" i="1"/>
  <c r="N87" i="1"/>
  <c r="L87" i="1"/>
  <c r="J87" i="1"/>
  <c r="N89" i="1"/>
  <c r="L89" i="1"/>
  <c r="J89" i="1"/>
  <c r="N94" i="1"/>
  <c r="L94" i="1"/>
  <c r="J94" i="1"/>
  <c r="N96" i="1"/>
  <c r="L96" i="1"/>
  <c r="J96" i="1"/>
  <c r="N98" i="1"/>
  <c r="L98" i="1"/>
  <c r="J98" i="1"/>
  <c r="N100" i="1"/>
  <c r="L100" i="1"/>
  <c r="J100" i="1"/>
  <c r="N102" i="1"/>
  <c r="L102" i="1"/>
  <c r="J102" i="1"/>
  <c r="N104" i="1"/>
  <c r="L104" i="1"/>
  <c r="J104" i="1"/>
  <c r="N106" i="1"/>
  <c r="L106" i="1"/>
  <c r="J106" i="1"/>
  <c r="N108" i="1"/>
  <c r="L108" i="1"/>
  <c r="J108" i="1"/>
  <c r="N110" i="1"/>
  <c r="L110" i="1"/>
  <c r="J110" i="1"/>
  <c r="N112" i="1"/>
  <c r="L112" i="1"/>
  <c r="J112" i="1"/>
  <c r="N114" i="1"/>
  <c r="L114" i="1"/>
  <c r="J114" i="1"/>
  <c r="N116" i="1"/>
  <c r="L116" i="1"/>
  <c r="J116" i="1"/>
  <c r="N118" i="1"/>
  <c r="L118" i="1"/>
  <c r="J118" i="1"/>
  <c r="N120" i="1"/>
  <c r="L120" i="1"/>
  <c r="J120" i="1"/>
  <c r="F147" i="1"/>
  <c r="I122" i="1"/>
  <c r="M122" i="1" s="1"/>
  <c r="N123" i="1"/>
  <c r="L123" i="1"/>
  <c r="J123" i="1"/>
  <c r="N125" i="1"/>
  <c r="L125" i="1"/>
  <c r="J125" i="1"/>
  <c r="N127" i="1"/>
  <c r="L127" i="1"/>
  <c r="J127" i="1"/>
  <c r="N129" i="1"/>
  <c r="L129" i="1"/>
  <c r="J129" i="1"/>
  <c r="N131" i="1"/>
  <c r="L131" i="1"/>
  <c r="J131" i="1"/>
  <c r="N133" i="1"/>
  <c r="L133" i="1"/>
  <c r="J133" i="1"/>
  <c r="N135" i="1"/>
  <c r="L135" i="1"/>
  <c r="J135" i="1"/>
  <c r="N137" i="1"/>
  <c r="L137" i="1"/>
  <c r="J137" i="1"/>
  <c r="N139" i="1"/>
  <c r="L139" i="1"/>
  <c r="J139" i="1"/>
  <c r="N141" i="1"/>
  <c r="L141" i="1"/>
  <c r="J141" i="1"/>
  <c r="N143" i="1"/>
  <c r="L143" i="1"/>
  <c r="J143" i="1"/>
  <c r="N145" i="1"/>
  <c r="L145" i="1"/>
  <c r="J145" i="1"/>
  <c r="K3" i="1"/>
  <c r="M3" i="1"/>
  <c r="O3" i="1"/>
  <c r="K5" i="1"/>
  <c r="M5" i="1"/>
  <c r="K7" i="1"/>
  <c r="M7" i="1"/>
  <c r="O7" i="1"/>
  <c r="K9" i="1"/>
  <c r="M9" i="1"/>
  <c r="O9" i="1"/>
  <c r="K11" i="1"/>
  <c r="M11" i="1"/>
  <c r="O11" i="1"/>
  <c r="K13" i="1"/>
  <c r="M13" i="1"/>
  <c r="O13" i="1"/>
  <c r="K15" i="1"/>
  <c r="M15" i="1"/>
  <c r="O15" i="1"/>
  <c r="K17" i="1"/>
  <c r="M17" i="1"/>
  <c r="O17" i="1"/>
  <c r="K19" i="1"/>
  <c r="M19" i="1"/>
  <c r="O19" i="1"/>
  <c r="K21" i="1"/>
  <c r="M21" i="1"/>
  <c r="O21" i="1"/>
  <c r="K23" i="1"/>
  <c r="M23" i="1"/>
  <c r="O23" i="1"/>
  <c r="K25" i="1"/>
  <c r="M25" i="1"/>
  <c r="O25" i="1"/>
  <c r="K27" i="1"/>
  <c r="M27" i="1"/>
  <c r="O27" i="1"/>
  <c r="K29" i="1"/>
  <c r="M29" i="1"/>
  <c r="O29" i="1"/>
  <c r="K31" i="1"/>
  <c r="M31" i="1"/>
  <c r="O31" i="1"/>
  <c r="K33" i="1"/>
  <c r="M33" i="1"/>
  <c r="O33" i="1"/>
  <c r="K35" i="1"/>
  <c r="M35" i="1"/>
  <c r="O35" i="1"/>
  <c r="K37" i="1"/>
  <c r="M37" i="1"/>
  <c r="O37" i="1"/>
  <c r="K39" i="1"/>
  <c r="M39" i="1"/>
  <c r="O39" i="1"/>
  <c r="K40" i="1"/>
  <c r="M40" i="1"/>
  <c r="O40" i="1"/>
  <c r="K42" i="1"/>
  <c r="M42" i="1"/>
  <c r="O42" i="1"/>
  <c r="K44" i="1"/>
  <c r="M44" i="1"/>
  <c r="O44" i="1"/>
  <c r="K47" i="1"/>
  <c r="M47" i="1"/>
  <c r="O47" i="1"/>
  <c r="K49" i="1"/>
  <c r="M49" i="1"/>
  <c r="O49" i="1"/>
  <c r="K51" i="1"/>
  <c r="M51" i="1"/>
  <c r="O51" i="1"/>
  <c r="K53" i="1"/>
  <c r="M53" i="1"/>
  <c r="O53" i="1"/>
  <c r="K55" i="1"/>
  <c r="M55" i="1"/>
  <c r="O55" i="1"/>
  <c r="K57" i="1"/>
  <c r="M57" i="1"/>
  <c r="O57" i="1"/>
  <c r="K59" i="1"/>
  <c r="M59" i="1"/>
  <c r="O59" i="1"/>
  <c r="K61" i="1"/>
  <c r="M61" i="1"/>
  <c r="O61" i="1"/>
  <c r="K63" i="1"/>
  <c r="M63" i="1"/>
  <c r="O63" i="1"/>
  <c r="K65" i="1"/>
  <c r="M65" i="1"/>
  <c r="O65" i="1"/>
  <c r="K67" i="1"/>
  <c r="O67" i="1"/>
  <c r="M79" i="1"/>
  <c r="M81" i="1"/>
  <c r="M83" i="1"/>
  <c r="M85" i="1"/>
  <c r="M87" i="1"/>
  <c r="M89" i="1"/>
  <c r="I91" i="1"/>
  <c r="J91" i="1" s="1"/>
  <c r="M94" i="1"/>
  <c r="M96" i="1"/>
  <c r="M98" i="1"/>
  <c r="M100" i="1"/>
  <c r="M102" i="1"/>
  <c r="M104" i="1"/>
  <c r="M106" i="1"/>
  <c r="M108" i="1"/>
  <c r="M110" i="1"/>
  <c r="M112" i="1"/>
  <c r="M114" i="1"/>
  <c r="M116" i="1"/>
  <c r="M118" i="1"/>
  <c r="M120" i="1"/>
  <c r="M123" i="1"/>
  <c r="M125" i="1"/>
  <c r="M127" i="1"/>
  <c r="M129" i="1"/>
  <c r="M131" i="1"/>
  <c r="M133" i="1"/>
  <c r="M135" i="1"/>
  <c r="M137" i="1"/>
  <c r="M139" i="1"/>
  <c r="M141" i="1"/>
  <c r="M143" i="1"/>
  <c r="M145" i="1"/>
  <c r="F152" i="1"/>
  <c r="N69" i="1"/>
  <c r="L69" i="1"/>
  <c r="J69" i="1"/>
  <c r="N71" i="1"/>
  <c r="L71" i="1"/>
  <c r="J71" i="1"/>
  <c r="E152" i="1"/>
  <c r="N76" i="1"/>
  <c r="L76" i="1"/>
  <c r="J76" i="1"/>
  <c r="J3" i="1"/>
  <c r="L3" i="1"/>
  <c r="N3" i="1"/>
  <c r="K4" i="1"/>
  <c r="M4" i="1"/>
  <c r="J5" i="1"/>
  <c r="L5" i="1"/>
  <c r="K6" i="1"/>
  <c r="M6" i="1"/>
  <c r="J7" i="1"/>
  <c r="L7" i="1"/>
  <c r="K8" i="1"/>
  <c r="M8" i="1"/>
  <c r="J9" i="1"/>
  <c r="L9" i="1"/>
  <c r="K10" i="1"/>
  <c r="M10" i="1"/>
  <c r="J11" i="1"/>
  <c r="L11" i="1"/>
  <c r="K12" i="1"/>
  <c r="M12" i="1"/>
  <c r="J13" i="1"/>
  <c r="L13" i="1"/>
  <c r="K14" i="1"/>
  <c r="M14" i="1"/>
  <c r="J15" i="1"/>
  <c r="L15" i="1"/>
  <c r="K16" i="1"/>
  <c r="M16" i="1"/>
  <c r="J17" i="1"/>
  <c r="L17" i="1"/>
  <c r="K18" i="1"/>
  <c r="M18" i="1"/>
  <c r="J19" i="1"/>
  <c r="L19" i="1"/>
  <c r="K20" i="1"/>
  <c r="M20" i="1"/>
  <c r="J21" i="1"/>
  <c r="L21" i="1"/>
  <c r="K22" i="1"/>
  <c r="M22" i="1"/>
  <c r="J23" i="1"/>
  <c r="L23" i="1"/>
  <c r="K24" i="1"/>
  <c r="M24" i="1"/>
  <c r="J25" i="1"/>
  <c r="L25" i="1"/>
  <c r="K26" i="1"/>
  <c r="M26" i="1"/>
  <c r="J27" i="1"/>
  <c r="L27" i="1"/>
  <c r="K28" i="1"/>
  <c r="M28" i="1"/>
  <c r="J29" i="1"/>
  <c r="L29" i="1"/>
  <c r="K30" i="1"/>
  <c r="M30" i="1"/>
  <c r="J31" i="1"/>
  <c r="L31" i="1"/>
  <c r="K32" i="1"/>
  <c r="M32" i="1"/>
  <c r="J33" i="1"/>
  <c r="L33" i="1"/>
  <c r="K34" i="1"/>
  <c r="M34" i="1"/>
  <c r="J35" i="1"/>
  <c r="L35" i="1"/>
  <c r="K36" i="1"/>
  <c r="M36" i="1"/>
  <c r="J37" i="1"/>
  <c r="L37" i="1"/>
  <c r="K38" i="1"/>
  <c r="M38" i="1"/>
  <c r="J39" i="1"/>
  <c r="L39" i="1"/>
  <c r="D73" i="1"/>
  <c r="J40" i="1"/>
  <c r="L40" i="1"/>
  <c r="K41" i="1"/>
  <c r="M41" i="1"/>
  <c r="J42" i="1"/>
  <c r="L42" i="1"/>
  <c r="K43" i="1"/>
  <c r="M43" i="1"/>
  <c r="J44" i="1"/>
  <c r="L44" i="1"/>
  <c r="K45" i="1"/>
  <c r="M45" i="1"/>
  <c r="I46" i="1"/>
  <c r="J47" i="1"/>
  <c r="L47" i="1"/>
  <c r="K48" i="1"/>
  <c r="M48" i="1"/>
  <c r="J49" i="1"/>
  <c r="L49" i="1"/>
  <c r="K50" i="1"/>
  <c r="M50" i="1"/>
  <c r="J51" i="1"/>
  <c r="L51" i="1"/>
  <c r="K52" i="1"/>
  <c r="M52" i="1"/>
  <c r="J53" i="1"/>
  <c r="L53" i="1"/>
  <c r="K54" i="1"/>
  <c r="M54" i="1"/>
  <c r="J55" i="1"/>
  <c r="L55" i="1"/>
  <c r="K56" i="1"/>
  <c r="M56" i="1"/>
  <c r="J57" i="1"/>
  <c r="L57" i="1"/>
  <c r="K58" i="1"/>
  <c r="M58" i="1"/>
  <c r="J59" i="1"/>
  <c r="L59" i="1"/>
  <c r="K60" i="1"/>
  <c r="M60" i="1"/>
  <c r="J61" i="1"/>
  <c r="L61" i="1"/>
  <c r="K62" i="1"/>
  <c r="M62" i="1"/>
  <c r="J63" i="1"/>
  <c r="L63" i="1"/>
  <c r="K64" i="1"/>
  <c r="M64" i="1"/>
  <c r="J65" i="1"/>
  <c r="L65" i="1"/>
  <c r="K66" i="1"/>
  <c r="M66" i="1"/>
  <c r="J67" i="1"/>
  <c r="M67" i="1"/>
  <c r="M69" i="1"/>
  <c r="M71" i="1"/>
  <c r="I72" i="1"/>
  <c r="O72" i="1" s="1"/>
  <c r="M76" i="1"/>
  <c r="J77" i="1"/>
  <c r="K79" i="1"/>
  <c r="O79" i="1"/>
  <c r="K81" i="1"/>
  <c r="O81" i="1"/>
  <c r="K83" i="1"/>
  <c r="O83" i="1"/>
  <c r="K85" i="1"/>
  <c r="O85" i="1"/>
  <c r="K87" i="1"/>
  <c r="O87" i="1"/>
  <c r="K89" i="1"/>
  <c r="O89" i="1"/>
  <c r="K94" i="1"/>
  <c r="O94" i="1"/>
  <c r="K96" i="1"/>
  <c r="O96" i="1"/>
  <c r="K98" i="1"/>
  <c r="O98" i="1"/>
  <c r="K100" i="1"/>
  <c r="O100" i="1"/>
  <c r="K102" i="1"/>
  <c r="O102" i="1"/>
  <c r="K104" i="1"/>
  <c r="O104" i="1"/>
  <c r="K106" i="1"/>
  <c r="O106" i="1"/>
  <c r="K108" i="1"/>
  <c r="O108" i="1"/>
  <c r="K110" i="1"/>
  <c r="O110" i="1"/>
  <c r="K112" i="1"/>
  <c r="O112" i="1"/>
  <c r="K114" i="1"/>
  <c r="O114" i="1"/>
  <c r="K116" i="1"/>
  <c r="O116" i="1"/>
  <c r="K118" i="1"/>
  <c r="O118" i="1"/>
  <c r="K120" i="1"/>
  <c r="O120" i="1"/>
  <c r="K123" i="1"/>
  <c r="O123" i="1"/>
  <c r="K125" i="1"/>
  <c r="O125" i="1"/>
  <c r="K127" i="1"/>
  <c r="O127" i="1"/>
  <c r="K129" i="1"/>
  <c r="O129" i="1"/>
  <c r="K131" i="1"/>
  <c r="O131" i="1"/>
  <c r="K133" i="1"/>
  <c r="O133" i="1"/>
  <c r="K135" i="1"/>
  <c r="O135" i="1"/>
  <c r="K137" i="1"/>
  <c r="O137" i="1"/>
  <c r="K139" i="1"/>
  <c r="O139" i="1"/>
  <c r="K141" i="1"/>
  <c r="O141" i="1"/>
  <c r="K143" i="1"/>
  <c r="O143" i="1"/>
  <c r="K145" i="1"/>
  <c r="O145" i="1"/>
  <c r="I147" i="1"/>
  <c r="J147" i="1" s="1"/>
  <c r="K68" i="1"/>
  <c r="M68" i="1"/>
  <c r="K70" i="1"/>
  <c r="M70" i="1"/>
  <c r="K75" i="1"/>
  <c r="M75" i="1"/>
  <c r="O75" i="1"/>
  <c r="K80" i="1"/>
  <c r="M80" i="1"/>
  <c r="K82" i="1"/>
  <c r="M82" i="1"/>
  <c r="K84" i="1"/>
  <c r="M84" i="1"/>
  <c r="K86" i="1"/>
  <c r="M86" i="1"/>
  <c r="K88" i="1"/>
  <c r="M88" i="1"/>
  <c r="K90" i="1"/>
  <c r="M90" i="1"/>
  <c r="K93" i="1"/>
  <c r="M93" i="1"/>
  <c r="K95" i="1"/>
  <c r="M95" i="1"/>
  <c r="K97" i="1"/>
  <c r="M97" i="1"/>
  <c r="K99" i="1"/>
  <c r="M99" i="1"/>
  <c r="K101" i="1"/>
  <c r="M101" i="1"/>
  <c r="K103" i="1"/>
  <c r="M103" i="1"/>
  <c r="K105" i="1"/>
  <c r="M105" i="1"/>
  <c r="K107" i="1"/>
  <c r="M107" i="1"/>
  <c r="K109" i="1"/>
  <c r="M109" i="1"/>
  <c r="K111" i="1"/>
  <c r="M111" i="1"/>
  <c r="K113" i="1"/>
  <c r="M113" i="1"/>
  <c r="K115" i="1"/>
  <c r="M115" i="1"/>
  <c r="K117" i="1"/>
  <c r="M117" i="1"/>
  <c r="K119" i="1"/>
  <c r="M119" i="1"/>
  <c r="K121" i="1"/>
  <c r="M121" i="1"/>
  <c r="K124" i="1"/>
  <c r="M124" i="1"/>
  <c r="K126" i="1"/>
  <c r="M126" i="1"/>
  <c r="K128" i="1"/>
  <c r="M128" i="1"/>
  <c r="K130" i="1"/>
  <c r="M130" i="1"/>
  <c r="K132" i="1"/>
  <c r="M132" i="1"/>
  <c r="K134" i="1"/>
  <c r="M134" i="1"/>
  <c r="K136" i="1"/>
  <c r="M136" i="1"/>
  <c r="K138" i="1"/>
  <c r="M138" i="1"/>
  <c r="K140" i="1"/>
  <c r="M140" i="1"/>
  <c r="K142" i="1"/>
  <c r="M142" i="1"/>
  <c r="K144" i="1"/>
  <c r="M144" i="1"/>
  <c r="K146" i="1"/>
  <c r="M146" i="1"/>
  <c r="K149" i="1"/>
  <c r="M149" i="1"/>
  <c r="N150" i="1" l="1"/>
  <c r="L150" i="1"/>
  <c r="K150" i="1"/>
  <c r="O150" i="1"/>
  <c r="O46" i="1"/>
  <c r="M46" i="1"/>
  <c r="N46" i="1"/>
  <c r="L46" i="1"/>
  <c r="J46" i="1"/>
  <c r="M72" i="1"/>
  <c r="N147" i="1"/>
  <c r="N91" i="1"/>
  <c r="I73" i="1"/>
  <c r="O147" i="1"/>
  <c r="K147" i="1"/>
  <c r="N72" i="1"/>
  <c r="J72" i="1"/>
  <c r="L72" i="1"/>
  <c r="D152" i="1"/>
  <c r="O91" i="1"/>
  <c r="K91" i="1"/>
  <c r="M91" i="1"/>
  <c r="O122" i="1"/>
  <c r="K122" i="1"/>
  <c r="N122" i="1"/>
  <c r="J122" i="1"/>
  <c r="L122" i="1"/>
  <c r="H152" i="1"/>
  <c r="L147" i="1"/>
  <c r="L91" i="1"/>
  <c r="K72" i="1"/>
  <c r="M147" i="1"/>
  <c r="K46" i="1"/>
  <c r="I152" i="1" l="1"/>
  <c r="M73" i="1"/>
  <c r="J73" i="1"/>
  <c r="N73" i="1"/>
  <c r="L73" i="1"/>
  <c r="O73" i="1"/>
  <c r="K73" i="1"/>
  <c r="N152" i="1" l="1"/>
  <c r="J152" i="1"/>
  <c r="M152" i="1"/>
  <c r="L152" i="1"/>
  <c r="K152" i="1"/>
  <c r="O152" i="1"/>
</calcChain>
</file>

<file path=xl/sharedStrings.xml><?xml version="1.0" encoding="utf-8"?>
<sst xmlns="http://schemas.openxmlformats.org/spreadsheetml/2006/main" count="166" uniqueCount="164">
  <si>
    <t>2010-2011</t>
  </si>
  <si>
    <t>Salaries - Object Code 100
Expenditures by Fund Source</t>
  </si>
  <si>
    <t>LEA</t>
  </si>
  <si>
    <t>DISTRICT</t>
  </si>
  <si>
    <t>General 
Funds</t>
  </si>
  <si>
    <t xml:space="preserve">Special Fund Federal </t>
  </si>
  <si>
    <t>NCLB 
Federal 
Funds</t>
  </si>
  <si>
    <t>Other 
Special 
Funds</t>
  </si>
  <si>
    <t>Debt 
Service 
Funds</t>
  </si>
  <si>
    <t>Capital 
Project 
Funds</t>
  </si>
  <si>
    <t>Total 
Salaries Expenditures</t>
  </si>
  <si>
    <t>Percent              General Funds</t>
  </si>
  <si>
    <t xml:space="preserve">Percent              Special Fund Federal </t>
  </si>
  <si>
    <t>Percent               NCLB Federal Funds</t>
  </si>
  <si>
    <t>Percent                Other Special Funds</t>
  </si>
  <si>
    <t>Percent             Debt Service Funds</t>
  </si>
  <si>
    <t>Percent               Capital Project Funds</t>
  </si>
  <si>
    <t>Acadia Parish School Board</t>
  </si>
  <si>
    <t xml:space="preserve">Allen Parish School Board </t>
  </si>
  <si>
    <t>Ascension Parish School Board</t>
  </si>
  <si>
    <t>Assumption Parish School Board</t>
  </si>
  <si>
    <t>Avoyelles Parish School Board</t>
  </si>
  <si>
    <t>Beauregard Parish School Board</t>
  </si>
  <si>
    <t>Bienville Parish School Board</t>
  </si>
  <si>
    <t>Bossier Parish School Board</t>
  </si>
  <si>
    <t>Caddo Parish School Board</t>
  </si>
  <si>
    <t xml:space="preserve">Calcasieu Parish School Board </t>
  </si>
  <si>
    <t>Caldwell Parish School Board</t>
  </si>
  <si>
    <t xml:space="preserve">Cameron Parish School Board </t>
  </si>
  <si>
    <t>Catahoula Parish School Board</t>
  </si>
  <si>
    <t>Claiborne Parish School Board</t>
  </si>
  <si>
    <t>Concordia Parish School Board</t>
  </si>
  <si>
    <t>DeSoto Parish School Board</t>
  </si>
  <si>
    <t>East Baton Rouge Parish School Board</t>
  </si>
  <si>
    <t>East Carroll Parish School Board</t>
  </si>
  <si>
    <t>East Feliciana Parish School Board</t>
  </si>
  <si>
    <t>Evangeline Parish School Board</t>
  </si>
  <si>
    <t>Franklin Parish School Board</t>
  </si>
  <si>
    <t>Grant Parish School Board</t>
  </si>
  <si>
    <t>Iberia Parish School Board</t>
  </si>
  <si>
    <t>Iberville Parish School Board</t>
  </si>
  <si>
    <t>Jackson Parish School Board</t>
  </si>
  <si>
    <t xml:space="preserve">Jefferson Parish School Board </t>
  </si>
  <si>
    <t xml:space="preserve">Jefferson Davis Parish School Board </t>
  </si>
  <si>
    <t>Lafayette Parish School Board</t>
  </si>
  <si>
    <t>Lafourche Parish School Board</t>
  </si>
  <si>
    <t>LaSalle Parish School Board</t>
  </si>
  <si>
    <t>Lincoln Parish School Board</t>
  </si>
  <si>
    <t>Livingston Parish School Board</t>
  </si>
  <si>
    <t>Madison Parish School Board</t>
  </si>
  <si>
    <t>Morehouse Parish School Board</t>
  </si>
  <si>
    <t>Natchitoches Parish School Board</t>
  </si>
  <si>
    <t xml:space="preserve">Orleans Parish School Board </t>
  </si>
  <si>
    <t>Ouachita Parish School Board</t>
  </si>
  <si>
    <t>Plaquemines Parish School Board *</t>
  </si>
  <si>
    <t>Pointe Coupee Parish School Board</t>
  </si>
  <si>
    <t>Rapides Parish School Board</t>
  </si>
  <si>
    <t>Red River Parish School Board</t>
  </si>
  <si>
    <t>Richland Parish School Board</t>
  </si>
  <si>
    <t>Sabine Parish School Board</t>
  </si>
  <si>
    <t>St. Bernard Parish School Board *</t>
  </si>
  <si>
    <t xml:space="preserve">St. Charles Parish School Board </t>
  </si>
  <si>
    <t>St. Helena Parish School Board</t>
  </si>
  <si>
    <t>St. James Parish School Board</t>
  </si>
  <si>
    <t>St. John Parish School Board</t>
  </si>
  <si>
    <t>St. Landry Parish School Board</t>
  </si>
  <si>
    <t>St. Martin Parish School Board</t>
  </si>
  <si>
    <t>St. Mary Parish School Board</t>
  </si>
  <si>
    <t xml:space="preserve">St. Tammany Parish School Board </t>
  </si>
  <si>
    <t>Tangipahoa Parish School Board</t>
  </si>
  <si>
    <t>Tensas Parish School Board</t>
  </si>
  <si>
    <t xml:space="preserve">Terrebonne Parish School Board </t>
  </si>
  <si>
    <t>Union Parish School Board</t>
  </si>
  <si>
    <t xml:space="preserve">Vermilion Parish School Board </t>
  </si>
  <si>
    <t>Vernon Parish School Board</t>
  </si>
  <si>
    <t>Washington Parish School Board</t>
  </si>
  <si>
    <t>Webster Parish School Board</t>
  </si>
  <si>
    <t>West Baton Rouge Parish School Board</t>
  </si>
  <si>
    <t>West Carroll Parish School Board</t>
  </si>
  <si>
    <t>West Feliciana Parish School Board</t>
  </si>
  <si>
    <t>Winn Parish School Board</t>
  </si>
  <si>
    <t>City of Monroe School Board</t>
  </si>
  <si>
    <t xml:space="preserve">City of Bogalusa School Board </t>
  </si>
  <si>
    <t>Zachary Community School Board</t>
  </si>
  <si>
    <t>City of Baker School Board</t>
  </si>
  <si>
    <t>Central Community School Board</t>
  </si>
  <si>
    <t>Recovery School District (RSD OPERATED) *</t>
  </si>
  <si>
    <t>Total Districts</t>
  </si>
  <si>
    <t>LSU Laboratory School</t>
  </si>
  <si>
    <t>Southern University Lab School</t>
  </si>
  <si>
    <t>Total Lab Schools</t>
  </si>
  <si>
    <t>New Vision Learning Academy</t>
  </si>
  <si>
    <t>V. B. Glencoe Charter School</t>
  </si>
  <si>
    <t>International School of Louisiana</t>
  </si>
  <si>
    <t>Avoyelles Public Charter School</t>
  </si>
  <si>
    <t>Delhi Charter School</t>
  </si>
  <si>
    <t>Belle Chasse Academy</t>
  </si>
  <si>
    <t>Milestone SABIS Academy of New Orleans</t>
  </si>
  <si>
    <t>The MAX Charter School</t>
  </si>
  <si>
    <t>D'Arbonne Woods Charter School</t>
  </si>
  <si>
    <t>Children's Charter</t>
  </si>
  <si>
    <t>Madison Preparatory Academy</t>
  </si>
  <si>
    <t>International High School (VIBE)</t>
  </si>
  <si>
    <t>Total Type 2 Charter Schools</t>
  </si>
  <si>
    <t>P. A. Capdau including Early College H.S. (UNO)</t>
  </si>
  <si>
    <t>Medard Nelson (UNO)</t>
  </si>
  <si>
    <t>Thurgood Marshall Early College High School</t>
  </si>
  <si>
    <t>Gentilly Terrace School</t>
  </si>
  <si>
    <t xml:space="preserve">Lagniappe Academies of New Orleans </t>
  </si>
  <si>
    <t xml:space="preserve">E.P. Harney Spirit of Excellence Academy </t>
  </si>
  <si>
    <t xml:space="preserve">Morris Jeff Community School </t>
  </si>
  <si>
    <t xml:space="preserve">Batiste Cultural Arts Academy at Live Oak Elem. </t>
  </si>
  <si>
    <t>SciTech Academy at Laurel Elementary</t>
  </si>
  <si>
    <t>Linwood Public Charter School</t>
  </si>
  <si>
    <t>Crestworth Learning Academy</t>
  </si>
  <si>
    <t>Arise Academy</t>
  </si>
  <si>
    <t>Success Preparatory Academy</t>
  </si>
  <si>
    <t>Benjamin E. Mays Preparatory School</t>
  </si>
  <si>
    <t>Pride College Preparatory School</t>
  </si>
  <si>
    <t>Glen Oaks Middle (ADVANCE BR)</t>
  </si>
  <si>
    <t>Prescott Middle School (ADVANCE BR)</t>
  </si>
  <si>
    <t>Pointe Coupee Central High (ADVANCE BR)</t>
  </si>
  <si>
    <t>Dalton Elementary School</t>
  </si>
  <si>
    <t>Lanier Elementary School</t>
  </si>
  <si>
    <t>Crocker Arts &amp; Technology School</t>
  </si>
  <si>
    <t>The Intercultural Charter School</t>
  </si>
  <si>
    <t>Akili Academy of New Orleans</t>
  </si>
  <si>
    <t>New Orleans Charter Science &amp; Math Academy</t>
  </si>
  <si>
    <t>Sojourner Truth Academy</t>
  </si>
  <si>
    <t>Miller-McCoy Academy</t>
  </si>
  <si>
    <t>NOLA College Prep Charter School</t>
  </si>
  <si>
    <t>Langston Hughes Academy Charter School</t>
  </si>
  <si>
    <t>Andrew H. Wilson Charter School</t>
  </si>
  <si>
    <t>Abramson Science &amp; Technology Charter School *</t>
  </si>
  <si>
    <t>Kenilworth Science &amp; Technology School</t>
  </si>
  <si>
    <t>James M. Singleton Charter Middle (DRYADES)</t>
  </si>
  <si>
    <t>Martin Luther King Elem. (FRIENDS OF KING)</t>
  </si>
  <si>
    <t>McDonogh #28 City Park Academy (NOCSF)</t>
  </si>
  <si>
    <t>Lafayette Academy (CHOICE)</t>
  </si>
  <si>
    <t>Esperanza Charter School</t>
  </si>
  <si>
    <t>McDonogh #42 Elementary Charter School</t>
  </si>
  <si>
    <t>Martin Behrman (ALGIERS)</t>
  </si>
  <si>
    <t>Dwight D. Eisenhower (ALGIERS)</t>
  </si>
  <si>
    <t>William J. Fisher (ALGIERS)</t>
  </si>
  <si>
    <t>McDonogh #32 (ALGIERS)</t>
  </si>
  <si>
    <t>O. P. Walker Sr. High (ALGIERS)</t>
  </si>
  <si>
    <t>Harriet Tubman (ALGIERS)</t>
  </si>
  <si>
    <t>Algiers Technology Academy</t>
  </si>
  <si>
    <t>Sophie B. Wright (SUNO)</t>
  </si>
  <si>
    <t>Edward Phillips (KIPP)</t>
  </si>
  <si>
    <t>McDonogh #15 (KIPP)</t>
  </si>
  <si>
    <t>Guste: KIPP Central City Academy</t>
  </si>
  <si>
    <t>KIPP Central City Primary</t>
  </si>
  <si>
    <t>KIPP Renaissance High School</t>
  </si>
  <si>
    <t xml:space="preserve">KIPP New Orleans Leadership Academy </t>
  </si>
  <si>
    <t>Samuel J. Green (MSA)</t>
  </si>
  <si>
    <t>New Orleans Charter Middle School</t>
  </si>
  <si>
    <t>John Dibert Community School</t>
  </si>
  <si>
    <t>Total Type 5 Charter Schools</t>
  </si>
  <si>
    <t>A02</t>
  </si>
  <si>
    <t xml:space="preserve">Office of Juvenile Justice </t>
  </si>
  <si>
    <t>Total Office of Juvenile Justice</t>
  </si>
  <si>
    <t>Total State</t>
  </si>
  <si>
    <t>*  Excludes one-time Hurricane Related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</si>
</sst>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&quot;$&quot;#,##0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2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sz val="10"/>
      <color theme="1"/>
      <name val="Courier New"/>
      <family val="2"/>
    </font>
    <font>
      <sz val="10"/>
      <name val="MS Sans Serif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</borders>
  <cellStyleXfs count="25">
    <xf numFmtId="0" fontId="0" fillId="0" borderId="0"/>
    <xf numFmtId="0" fontId="5" fillId="0" borderId="0"/>
    <xf numFmtId="0" fontId="7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8" fillId="0" borderId="0"/>
    <xf numFmtId="0" fontId="7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7" fillId="0" borderId="0"/>
    <xf numFmtId="0" fontId="1" fillId="0" borderId="0"/>
  </cellStyleXfs>
  <cellXfs count="102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6" fillId="0" borderId="3" xfId="1" applyFont="1" applyFill="1" applyBorder="1" applyAlignment="1">
      <alignment wrapText="1"/>
    </xf>
    <xf numFmtId="0" fontId="6" fillId="0" borderId="4" xfId="1" applyFont="1" applyFill="1" applyBorder="1" applyAlignment="1">
      <alignment wrapText="1"/>
    </xf>
    <xf numFmtId="164" fontId="6" fillId="0" borderId="3" xfId="1" applyNumberFormat="1" applyFont="1" applyFill="1" applyBorder="1" applyAlignment="1">
      <alignment horizontal="right" wrapText="1"/>
    </xf>
    <xf numFmtId="164" fontId="6" fillId="2" borderId="3" xfId="1" applyNumberFormat="1" applyFont="1" applyFill="1" applyBorder="1" applyAlignment="1">
      <alignment horizontal="right" wrapText="1"/>
    </xf>
    <xf numFmtId="10" fontId="6" fillId="0" borderId="3" xfId="1" applyNumberFormat="1" applyFont="1" applyFill="1" applyBorder="1" applyAlignment="1">
      <alignment horizontal="right" wrapText="1"/>
    </xf>
    <xf numFmtId="0" fontId="6" fillId="0" borderId="5" xfId="1" applyFont="1" applyFill="1" applyBorder="1" applyAlignment="1">
      <alignment horizontal="right" wrapText="1"/>
    </xf>
    <xf numFmtId="0" fontId="6" fillId="0" borderId="6" xfId="1" applyFont="1" applyFill="1" applyBorder="1" applyAlignment="1">
      <alignment wrapText="1"/>
    </xf>
    <xf numFmtId="164" fontId="6" fillId="0" borderId="5" xfId="1" applyNumberFormat="1" applyFont="1" applyFill="1" applyBorder="1" applyAlignment="1">
      <alignment horizontal="right" wrapText="1"/>
    </xf>
    <xf numFmtId="164" fontId="6" fillId="2" borderId="5" xfId="1" applyNumberFormat="1" applyFont="1" applyFill="1" applyBorder="1" applyAlignment="1">
      <alignment horizontal="right" wrapText="1"/>
    </xf>
    <xf numFmtId="10" fontId="6" fillId="0" borderId="5" xfId="1" applyNumberFormat="1" applyFont="1" applyFill="1" applyBorder="1" applyAlignment="1">
      <alignment horizontal="right" wrapText="1"/>
    </xf>
    <xf numFmtId="0" fontId="3" fillId="0" borderId="0" xfId="0" applyFont="1" applyBorder="1"/>
    <xf numFmtId="0" fontId="6" fillId="0" borderId="7" xfId="1" applyFont="1" applyFill="1" applyBorder="1" applyAlignment="1">
      <alignment horizontal="right" wrapText="1"/>
    </xf>
    <xf numFmtId="0" fontId="6" fillId="0" borderId="8" xfId="1" applyFont="1" applyFill="1" applyBorder="1" applyAlignment="1">
      <alignment horizontal="left" wrapText="1"/>
    </xf>
    <xf numFmtId="164" fontId="3" fillId="0" borderId="7" xfId="0" applyNumberFormat="1" applyFont="1" applyFill="1" applyBorder="1"/>
    <xf numFmtId="164" fontId="3" fillId="2" borderId="7" xfId="0" applyNumberFormat="1" applyFont="1" applyFill="1" applyBorder="1"/>
    <xf numFmtId="10" fontId="3" fillId="0" borderId="7" xfId="0" applyNumberFormat="1" applyFont="1" applyFill="1" applyBorder="1"/>
    <xf numFmtId="0" fontId="3" fillId="0" borderId="9" xfId="0" applyFont="1" applyBorder="1"/>
    <xf numFmtId="0" fontId="4" fillId="0" borderId="10" xfId="0" applyFont="1" applyBorder="1"/>
    <xf numFmtId="164" fontId="4" fillId="0" borderId="2" xfId="0" applyNumberFormat="1" applyFont="1" applyFill="1" applyBorder="1"/>
    <xf numFmtId="164" fontId="4" fillId="2" borderId="2" xfId="0" applyNumberFormat="1" applyFont="1" applyFill="1" applyBorder="1"/>
    <xf numFmtId="10" fontId="4" fillId="0" borderId="2" xfId="0" applyNumberFormat="1" applyFont="1" applyFill="1" applyBorder="1"/>
    <xf numFmtId="0" fontId="3" fillId="3" borderId="9" xfId="0" applyFont="1" applyFill="1" applyBorder="1"/>
    <xf numFmtId="0" fontId="3" fillId="3" borderId="10" xfId="0" applyFont="1" applyFill="1" applyBorder="1"/>
    <xf numFmtId="164" fontId="3" fillId="4" borderId="11" xfId="0" applyNumberFormat="1" applyFont="1" applyFill="1" applyBorder="1"/>
    <xf numFmtId="164" fontId="3" fillId="3" borderId="11" xfId="0" applyNumberFormat="1" applyFont="1" applyFill="1" applyBorder="1"/>
    <xf numFmtId="10" fontId="3" fillId="3" borderId="10" xfId="0" applyNumberFormat="1" applyFont="1" applyFill="1" applyBorder="1"/>
    <xf numFmtId="10" fontId="3" fillId="3" borderId="11" xfId="0" applyNumberFormat="1" applyFont="1" applyFill="1" applyBorder="1"/>
    <xf numFmtId="0" fontId="6" fillId="0" borderId="3" xfId="1" applyFont="1" applyFill="1" applyBorder="1" applyAlignment="1">
      <alignment horizontal="right" wrapText="1"/>
    </xf>
    <xf numFmtId="0" fontId="6" fillId="0" borderId="12" xfId="1" applyFont="1" applyFill="1" applyBorder="1" applyAlignment="1">
      <alignment horizontal="right" wrapText="1"/>
    </xf>
    <xf numFmtId="0" fontId="6" fillId="0" borderId="13" xfId="1" applyFont="1" applyFill="1" applyBorder="1" applyAlignment="1">
      <alignment horizontal="left" wrapText="1"/>
    </xf>
    <xf numFmtId="164" fontId="6" fillId="0" borderId="7" xfId="1" applyNumberFormat="1" applyFont="1" applyFill="1" applyBorder="1" applyAlignment="1">
      <alignment horizontal="right" wrapText="1"/>
    </xf>
    <xf numFmtId="164" fontId="6" fillId="2" borderId="7" xfId="1" applyNumberFormat="1" applyFont="1" applyFill="1" applyBorder="1" applyAlignment="1">
      <alignment horizontal="right" wrapText="1"/>
    </xf>
    <xf numFmtId="10" fontId="6" fillId="0" borderId="7" xfId="1" applyNumberFormat="1" applyFont="1" applyFill="1" applyBorder="1" applyAlignment="1">
      <alignment horizontal="right" wrapText="1"/>
    </xf>
    <xf numFmtId="0" fontId="3" fillId="0" borderId="13" xfId="0" applyFont="1" applyBorder="1"/>
    <xf numFmtId="0" fontId="4" fillId="0" borderId="14" xfId="0" applyFont="1" applyBorder="1" applyAlignment="1">
      <alignment horizontal="left"/>
    </xf>
    <xf numFmtId="164" fontId="4" fillId="0" borderId="12" xfId="0" applyNumberFormat="1" applyFont="1" applyFill="1" applyBorder="1"/>
    <xf numFmtId="164" fontId="4" fillId="2" borderId="12" xfId="0" applyNumberFormat="1" applyFont="1" applyFill="1" applyBorder="1"/>
    <xf numFmtId="10" fontId="4" fillId="0" borderId="12" xfId="0" applyNumberFormat="1" applyFont="1" applyFill="1" applyBorder="1"/>
    <xf numFmtId="0" fontId="3" fillId="3" borderId="15" xfId="0" applyFont="1" applyFill="1" applyBorder="1"/>
    <xf numFmtId="0" fontId="3" fillId="3" borderId="16" xfId="0" applyFont="1" applyFill="1" applyBorder="1"/>
    <xf numFmtId="0" fontId="6" fillId="0" borderId="5" xfId="1" applyFont="1" applyFill="1" applyBorder="1" applyAlignment="1">
      <alignment wrapText="1"/>
    </xf>
    <xf numFmtId="0" fontId="6" fillId="0" borderId="7" xfId="1" applyFont="1" applyFill="1" applyBorder="1" applyAlignment="1">
      <alignment horizontal="left" wrapText="1"/>
    </xf>
    <xf numFmtId="0" fontId="6" fillId="0" borderId="7" xfId="1" applyFont="1" applyFill="1" applyBorder="1" applyAlignment="1">
      <alignment wrapText="1"/>
    </xf>
    <xf numFmtId="0" fontId="6" fillId="5" borderId="7" xfId="1" applyFont="1" applyFill="1" applyBorder="1" applyAlignment="1">
      <alignment horizontal="right" wrapText="1"/>
    </xf>
    <xf numFmtId="0" fontId="6" fillId="5" borderId="8" xfId="1" applyFont="1" applyFill="1" applyBorder="1" applyAlignment="1">
      <alignment wrapText="1"/>
    </xf>
    <xf numFmtId="164" fontId="6" fillId="5" borderId="7" xfId="1" applyNumberFormat="1" applyFont="1" applyFill="1" applyBorder="1" applyAlignment="1">
      <alignment horizontal="right" wrapText="1"/>
    </xf>
    <xf numFmtId="10" fontId="6" fillId="5" borderId="7" xfId="1" applyNumberFormat="1" applyFont="1" applyFill="1" applyBorder="1" applyAlignment="1">
      <alignment horizontal="right" wrapText="1"/>
    </xf>
    <xf numFmtId="0" fontId="3" fillId="5" borderId="0" xfId="0" applyFont="1" applyFill="1" applyBorder="1"/>
    <xf numFmtId="0" fontId="3" fillId="3" borderId="4" xfId="0" applyFont="1" applyFill="1" applyBorder="1"/>
    <xf numFmtId="0" fontId="3" fillId="3" borderId="17" xfId="0" applyFont="1" applyFill="1" applyBorder="1"/>
    <xf numFmtId="164" fontId="3" fillId="4" borderId="18" xfId="0" applyNumberFormat="1" applyFont="1" applyFill="1" applyBorder="1"/>
    <xf numFmtId="164" fontId="3" fillId="3" borderId="18" xfId="0" applyNumberFormat="1" applyFont="1" applyFill="1" applyBorder="1"/>
    <xf numFmtId="10" fontId="3" fillId="3" borderId="17" xfId="0" applyNumberFormat="1" applyFont="1" applyFill="1" applyBorder="1"/>
    <xf numFmtId="10" fontId="3" fillId="3" borderId="18" xfId="0" applyNumberFormat="1" applyFont="1" applyFill="1" applyBorder="1"/>
    <xf numFmtId="0" fontId="6" fillId="0" borderId="17" xfId="1" applyFont="1" applyFill="1" applyBorder="1" applyAlignment="1">
      <alignment wrapText="1"/>
    </xf>
    <xf numFmtId="164" fontId="6" fillId="0" borderId="18" xfId="1" applyNumberFormat="1" applyFont="1" applyFill="1" applyBorder="1" applyAlignment="1">
      <alignment horizontal="right" wrapText="1"/>
    </xf>
    <xf numFmtId="164" fontId="6" fillId="2" borderId="18" xfId="1" applyNumberFormat="1" applyFont="1" applyFill="1" applyBorder="1" applyAlignment="1">
      <alignment horizontal="right" wrapText="1"/>
    </xf>
    <xf numFmtId="10" fontId="6" fillId="0" borderId="17" xfId="1" applyNumberFormat="1" applyFont="1" applyFill="1" applyBorder="1" applyAlignment="1">
      <alignment horizontal="right" wrapText="1"/>
    </xf>
    <xf numFmtId="10" fontId="6" fillId="0" borderId="18" xfId="1" applyNumberFormat="1" applyFont="1" applyFill="1" applyBorder="1" applyAlignment="1">
      <alignment horizontal="right" wrapText="1"/>
    </xf>
    <xf numFmtId="0" fontId="3" fillId="0" borderId="17" xfId="0" applyFont="1" applyBorder="1"/>
    <xf numFmtId="0" fontId="3" fillId="6" borderId="0" xfId="0" applyFont="1" applyFill="1" applyBorder="1"/>
    <xf numFmtId="0" fontId="6" fillId="5" borderId="5" xfId="1" applyFont="1" applyFill="1" applyBorder="1" applyAlignment="1">
      <alignment horizontal="right" wrapText="1"/>
    </xf>
    <xf numFmtId="0" fontId="6" fillId="5" borderId="5" xfId="1" applyFont="1" applyFill="1" applyBorder="1" applyAlignment="1">
      <alignment wrapText="1"/>
    </xf>
    <xf numFmtId="164" fontId="3" fillId="5" borderId="5" xfId="0" applyNumberFormat="1" applyFont="1" applyFill="1" applyBorder="1"/>
    <xf numFmtId="10" fontId="3" fillId="5" borderId="5" xfId="0" applyNumberFormat="1" applyFont="1" applyFill="1" applyBorder="1"/>
    <xf numFmtId="0" fontId="6" fillId="5" borderId="7" xfId="1" applyFont="1" applyFill="1" applyBorder="1" applyAlignment="1">
      <alignment wrapText="1"/>
    </xf>
    <xf numFmtId="0" fontId="3" fillId="5" borderId="1" xfId="0" applyFont="1" applyFill="1" applyBorder="1"/>
    <xf numFmtId="164" fontId="6" fillId="5" borderId="5" xfId="1" applyNumberFormat="1" applyFont="1" applyFill="1" applyBorder="1" applyAlignment="1">
      <alignment horizontal="right" wrapText="1"/>
    </xf>
    <xf numFmtId="10" fontId="6" fillId="5" borderId="5" xfId="1" applyNumberFormat="1" applyFont="1" applyFill="1" applyBorder="1" applyAlignment="1">
      <alignment horizontal="right" wrapText="1"/>
    </xf>
    <xf numFmtId="0" fontId="6" fillId="0" borderId="5" xfId="1" applyFont="1" applyFill="1" applyBorder="1" applyAlignment="1">
      <alignment horizontal="left" wrapText="1"/>
    </xf>
    <xf numFmtId="164" fontId="3" fillId="0" borderId="5" xfId="0" applyNumberFormat="1" applyFont="1" applyFill="1" applyBorder="1"/>
    <xf numFmtId="164" fontId="3" fillId="2" borderId="5" xfId="0" applyNumberFormat="1" applyFont="1" applyFill="1" applyBorder="1"/>
    <xf numFmtId="10" fontId="3" fillId="0" borderId="5" xfId="0" applyNumberFormat="1" applyFont="1" applyFill="1" applyBorder="1"/>
    <xf numFmtId="0" fontId="3" fillId="0" borderId="1" xfId="0" applyFont="1" applyBorder="1"/>
    <xf numFmtId="0" fontId="3" fillId="5" borderId="0" xfId="0" applyFont="1" applyFill="1"/>
    <xf numFmtId="0" fontId="3" fillId="0" borderId="19" xfId="0" applyFont="1" applyBorder="1"/>
    <xf numFmtId="0" fontId="4" fillId="0" borderId="20" xfId="0" applyFont="1" applyBorder="1" applyAlignment="1">
      <alignment horizontal="left"/>
    </xf>
    <xf numFmtId="164" fontId="4" fillId="0" borderId="21" xfId="0" applyNumberFormat="1" applyFont="1" applyFill="1" applyBorder="1"/>
    <xf numFmtId="10" fontId="4" fillId="0" borderId="11" xfId="0" applyNumberFormat="1" applyFont="1" applyBorder="1"/>
    <xf numFmtId="10" fontId="4" fillId="0" borderId="2" xfId="0" applyNumberFormat="1" applyFont="1" applyBorder="1"/>
    <xf numFmtId="0" fontId="3" fillId="4" borderId="22" xfId="0" applyFont="1" applyFill="1" applyBorder="1"/>
    <xf numFmtId="0" fontId="3" fillId="3" borderId="22" xfId="0" applyFont="1" applyFill="1" applyBorder="1"/>
    <xf numFmtId="0" fontId="3" fillId="3" borderId="23" xfId="0" applyFont="1" applyFill="1" applyBorder="1"/>
    <xf numFmtId="0" fontId="6" fillId="0" borderId="2" xfId="1" applyFont="1" applyFill="1" applyBorder="1" applyAlignment="1">
      <alignment horizontal="right" wrapText="1"/>
    </xf>
    <xf numFmtId="0" fontId="6" fillId="0" borderId="2" xfId="1" applyFont="1" applyFill="1" applyBorder="1" applyAlignment="1">
      <alignment wrapText="1"/>
    </xf>
    <xf numFmtId="164" fontId="6" fillId="2" borderId="24" xfId="1" applyNumberFormat="1" applyFont="1" applyFill="1" applyBorder="1" applyAlignment="1">
      <alignment horizontal="right" wrapText="1"/>
    </xf>
    <xf numFmtId="0" fontId="3" fillId="0" borderId="25" xfId="0" applyFont="1" applyBorder="1"/>
    <xf numFmtId="0" fontId="4" fillId="0" borderId="26" xfId="0" applyFont="1" applyBorder="1" applyAlignment="1">
      <alignment horizontal="left"/>
    </xf>
    <xf numFmtId="164" fontId="4" fillId="0" borderId="27" xfId="0" applyNumberFormat="1" applyFont="1" applyFill="1" applyBorder="1"/>
    <xf numFmtId="164" fontId="6" fillId="2" borderId="28" xfId="1" applyNumberFormat="1" applyFont="1" applyFill="1" applyBorder="1" applyAlignment="1">
      <alignment horizontal="right" wrapText="1"/>
    </xf>
    <xf numFmtId="10" fontId="4" fillId="0" borderId="29" xfId="0" applyNumberFormat="1" applyFont="1" applyBorder="1"/>
    <xf numFmtId="10" fontId="4" fillId="0" borderId="27" xfId="0" applyNumberFormat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8" fontId="3" fillId="0" borderId="0" xfId="2" applyNumberFormat="1" applyFont="1" applyFill="1" applyAlignment="1">
      <alignment horizontal="left" vertical="center" wrapText="1"/>
    </xf>
    <xf numFmtId="38" fontId="3" fillId="0" borderId="0" xfId="2" applyNumberFormat="1" applyFont="1" applyFill="1" applyAlignment="1">
      <alignment horizontal="left" vertical="top" wrapText="1"/>
    </xf>
  </cellXfs>
  <cellStyles count="25">
    <cellStyle name="Comma 2 2" xfId="3"/>
    <cellStyle name="Comma 3" xfId="4"/>
    <cellStyle name="Normal" xfId="0" builtinId="0"/>
    <cellStyle name="Normal 16 2" xfId="5"/>
    <cellStyle name="Normal 19 2" xfId="6"/>
    <cellStyle name="Normal 2 2" xfId="7"/>
    <cellStyle name="Normal 2 3" xfId="8"/>
    <cellStyle name="Normal 2 4" xfId="9"/>
    <cellStyle name="Normal 2 5" xfId="10"/>
    <cellStyle name="Normal 27" xfId="11"/>
    <cellStyle name="Normal 28" xfId="12"/>
    <cellStyle name="Normal 3 2" xfId="13"/>
    <cellStyle name="Normal 38" xfId="14"/>
    <cellStyle name="Normal 38 2" xfId="2"/>
    <cellStyle name="Normal 39" xfId="15"/>
    <cellStyle name="Normal 39 2" xfId="16"/>
    <cellStyle name="Normal 4 2" xfId="17"/>
    <cellStyle name="Normal 4 3" xfId="18"/>
    <cellStyle name="Normal 4 4" xfId="19"/>
    <cellStyle name="Normal 4 5" xfId="20"/>
    <cellStyle name="Normal 4 6" xfId="21"/>
    <cellStyle name="Normal 46" xfId="22"/>
    <cellStyle name="Normal 46 2" xfId="23"/>
    <cellStyle name="Normal 47" xfId="24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f/EFS/MFPAdm/MFP%20Accountability_Resource%20Allocation_70%25%20Instr/2010-11%20AFR%20Data%20for%20Resource%20Alloc_May%202013%20Acct%20Report/Resource%20Allocation/10-11%20Expenditures%20by%20Fund/22-FY10-11%20Object%20by%20Fund%20-%20100%20Salar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ct 100 - Salaries - by fund"/>
      <sheetName val="Raw Data"/>
      <sheetName val="Hurricane Data"/>
      <sheetName val="RSD Adjs."/>
    </sheetNames>
    <sheetDataSet>
      <sheetData sheetId="0"/>
      <sheetData sheetId="1"/>
      <sheetData sheetId="2">
        <row r="7">
          <cell r="F7">
            <v>216123</v>
          </cell>
        </row>
        <row r="8">
          <cell r="F8">
            <v>6187903</v>
          </cell>
        </row>
        <row r="12">
          <cell r="H12">
            <v>44650</v>
          </cell>
        </row>
        <row r="13">
          <cell r="F13">
            <v>14395787</v>
          </cell>
          <cell r="H13">
            <v>133744</v>
          </cell>
          <cell r="J13">
            <v>226289</v>
          </cell>
        </row>
      </sheetData>
      <sheetData sheetId="3">
        <row r="187">
          <cell r="B187">
            <v>2347747.6264809994</v>
          </cell>
          <cell r="C187">
            <v>811639.02000000014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5"/>
  <sheetViews>
    <sheetView tabSelected="1" view="pageBreakPreview" zoomScale="80" zoomScaleNormal="60" zoomScaleSheetLayoutView="80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A157" sqref="A157:IV157"/>
    </sheetView>
  </sheetViews>
  <sheetFormatPr defaultRowHeight="12.75" x14ac:dyDescent="0.2"/>
  <cols>
    <col min="1" max="1" width="6.5703125" style="1" bestFit="1" customWidth="1"/>
    <col min="2" max="2" width="44.7109375" style="1" bestFit="1" customWidth="1"/>
    <col min="3" max="3" width="12.7109375" style="1" bestFit="1" customWidth="1"/>
    <col min="4" max="4" width="12" style="1" bestFit="1" customWidth="1"/>
    <col min="5" max="6" width="11.28515625" style="1" bestFit="1" customWidth="1"/>
    <col min="7" max="7" width="7.140625" style="1" bestFit="1" customWidth="1"/>
    <col min="8" max="8" width="10.28515625" style="1" bestFit="1" customWidth="1"/>
    <col min="9" max="9" width="12.7109375" style="1" bestFit="1" customWidth="1"/>
    <col min="10" max="15" width="10.85546875" style="1" bestFit="1" customWidth="1"/>
    <col min="16" max="16384" width="9.140625" style="1"/>
  </cols>
  <sheetData>
    <row r="1" spans="1:15" ht="87.75" customHeight="1" x14ac:dyDescent="0.2">
      <c r="A1" s="98" t="s">
        <v>0</v>
      </c>
      <c r="B1" s="98"/>
      <c r="C1" s="99" t="s">
        <v>1</v>
      </c>
      <c r="D1" s="99"/>
      <c r="E1" s="99"/>
      <c r="F1" s="99"/>
      <c r="G1" s="99"/>
      <c r="H1" s="99"/>
      <c r="I1" s="99"/>
      <c r="J1" s="99" t="s">
        <v>1</v>
      </c>
      <c r="K1" s="99"/>
      <c r="L1" s="99"/>
      <c r="M1" s="99"/>
      <c r="N1" s="99"/>
      <c r="O1" s="99"/>
    </row>
    <row r="2" spans="1:15" s="5" customFormat="1" ht="78" customHeight="1" x14ac:dyDescent="0.2">
      <c r="A2" s="2" t="s">
        <v>2</v>
      </c>
      <c r="B2" s="2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4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</row>
    <row r="3" spans="1:15" x14ac:dyDescent="0.2">
      <c r="A3" s="6">
        <v>1</v>
      </c>
      <c r="B3" s="7" t="s">
        <v>17</v>
      </c>
      <c r="C3" s="8">
        <v>42217628</v>
      </c>
      <c r="D3" s="8">
        <v>5111438</v>
      </c>
      <c r="E3" s="8">
        <v>3525896</v>
      </c>
      <c r="F3" s="8">
        <v>2233015</v>
      </c>
      <c r="G3" s="8">
        <v>0</v>
      </c>
      <c r="H3" s="8">
        <v>0</v>
      </c>
      <c r="I3" s="9">
        <f>SUM(C3:H3)</f>
        <v>53087977</v>
      </c>
      <c r="J3" s="10">
        <f t="shared" ref="J3:O18" si="0">C3/$I3</f>
        <v>0.79523896719590581</v>
      </c>
      <c r="K3" s="10">
        <f t="shared" si="0"/>
        <v>9.6282403075935635E-2</v>
      </c>
      <c r="L3" s="10">
        <f t="shared" si="0"/>
        <v>6.6416092668213744E-2</v>
      </c>
      <c r="M3" s="10">
        <f t="shared" si="0"/>
        <v>4.2062537059944852E-2</v>
      </c>
      <c r="N3" s="10">
        <f t="shared" si="0"/>
        <v>0</v>
      </c>
      <c r="O3" s="10">
        <f t="shared" si="0"/>
        <v>0</v>
      </c>
    </row>
    <row r="4" spans="1:15" s="16" customFormat="1" x14ac:dyDescent="0.2">
      <c r="A4" s="11">
        <v>2</v>
      </c>
      <c r="B4" s="12" t="s">
        <v>18</v>
      </c>
      <c r="C4" s="13">
        <v>23523541</v>
      </c>
      <c r="D4" s="13">
        <v>1454747</v>
      </c>
      <c r="E4" s="13">
        <v>1066846</v>
      </c>
      <c r="F4" s="13">
        <v>921349</v>
      </c>
      <c r="G4" s="13">
        <v>0</v>
      </c>
      <c r="H4" s="13">
        <v>0</v>
      </c>
      <c r="I4" s="14">
        <f t="shared" ref="I4:I67" si="1">SUM(C4:H4)</f>
        <v>26966483</v>
      </c>
      <c r="J4" s="15">
        <f t="shared" si="0"/>
        <v>0.87232513783870147</v>
      </c>
      <c r="K4" s="15">
        <f t="shared" si="0"/>
        <v>5.3946486087933676E-2</v>
      </c>
      <c r="L4" s="15">
        <f t="shared" si="0"/>
        <v>3.9561925817319224E-2</v>
      </c>
      <c r="M4" s="15">
        <f t="shared" si="0"/>
        <v>3.4166450256045623E-2</v>
      </c>
      <c r="N4" s="15">
        <f t="shared" si="0"/>
        <v>0</v>
      </c>
      <c r="O4" s="15">
        <f t="shared" si="0"/>
        <v>0</v>
      </c>
    </row>
    <row r="5" spans="1:15" s="16" customFormat="1" x14ac:dyDescent="0.2">
      <c r="A5" s="11">
        <v>3</v>
      </c>
      <c r="B5" s="12" t="s">
        <v>19</v>
      </c>
      <c r="C5" s="13">
        <v>101982822</v>
      </c>
      <c r="D5" s="13">
        <v>7116676</v>
      </c>
      <c r="E5" s="13">
        <v>3135034</v>
      </c>
      <c r="F5" s="13">
        <v>3309000</v>
      </c>
      <c r="G5" s="13">
        <v>0</v>
      </c>
      <c r="H5" s="13">
        <v>0</v>
      </c>
      <c r="I5" s="14">
        <f t="shared" si="1"/>
        <v>115543532</v>
      </c>
      <c r="J5" s="15">
        <f t="shared" si="0"/>
        <v>0.88263549014582665</v>
      </c>
      <c r="K5" s="15">
        <f t="shared" si="0"/>
        <v>6.1593027985331103E-2</v>
      </c>
      <c r="L5" s="15">
        <f t="shared" si="0"/>
        <v>2.7132925103933989E-2</v>
      </c>
      <c r="M5" s="15">
        <f t="shared" si="0"/>
        <v>2.8638556764908313E-2</v>
      </c>
      <c r="N5" s="15">
        <f t="shared" si="0"/>
        <v>0</v>
      </c>
      <c r="O5" s="15">
        <f t="shared" si="0"/>
        <v>0</v>
      </c>
    </row>
    <row r="6" spans="1:15" s="16" customFormat="1" x14ac:dyDescent="0.2">
      <c r="A6" s="11">
        <v>4</v>
      </c>
      <c r="B6" s="12" t="s">
        <v>20</v>
      </c>
      <c r="C6" s="13">
        <v>19161339</v>
      </c>
      <c r="D6" s="13">
        <v>2321828</v>
      </c>
      <c r="E6" s="13">
        <v>907170</v>
      </c>
      <c r="F6" s="13">
        <v>971668</v>
      </c>
      <c r="G6" s="13">
        <v>0</v>
      </c>
      <c r="H6" s="13">
        <v>0</v>
      </c>
      <c r="I6" s="14">
        <f t="shared" si="1"/>
        <v>23362005</v>
      </c>
      <c r="J6" s="15">
        <f t="shared" si="0"/>
        <v>0.82019240215041478</v>
      </c>
      <c r="K6" s="15">
        <f t="shared" si="0"/>
        <v>9.938479167348864E-2</v>
      </c>
      <c r="L6" s="15">
        <f t="shared" si="0"/>
        <v>3.883099930849257E-2</v>
      </c>
      <c r="M6" s="15">
        <f t="shared" si="0"/>
        <v>4.1591806867604046E-2</v>
      </c>
      <c r="N6" s="15">
        <f t="shared" si="0"/>
        <v>0</v>
      </c>
      <c r="O6" s="15">
        <f t="shared" si="0"/>
        <v>0</v>
      </c>
    </row>
    <row r="7" spans="1:15" x14ac:dyDescent="0.2">
      <c r="A7" s="17">
        <v>5</v>
      </c>
      <c r="B7" s="18" t="s">
        <v>21</v>
      </c>
      <c r="C7" s="19">
        <v>20105096</v>
      </c>
      <c r="D7" s="19">
        <v>1467371</v>
      </c>
      <c r="E7" s="19">
        <v>3136379</v>
      </c>
      <c r="F7" s="19">
        <v>2024150</v>
      </c>
      <c r="G7" s="19">
        <v>0</v>
      </c>
      <c r="H7" s="19">
        <v>0</v>
      </c>
      <c r="I7" s="20">
        <f t="shared" si="1"/>
        <v>26732996</v>
      </c>
      <c r="J7" s="21">
        <f t="shared" si="0"/>
        <v>0.75207043759704295</v>
      </c>
      <c r="K7" s="21">
        <f t="shared" si="0"/>
        <v>5.488988215163014E-2</v>
      </c>
      <c r="L7" s="21">
        <f t="shared" si="0"/>
        <v>0.11732239065161271</v>
      </c>
      <c r="M7" s="21">
        <f t="shared" si="0"/>
        <v>7.5717289599714147E-2</v>
      </c>
      <c r="N7" s="21">
        <f t="shared" si="0"/>
        <v>0</v>
      </c>
      <c r="O7" s="21">
        <f t="shared" si="0"/>
        <v>0</v>
      </c>
    </row>
    <row r="8" spans="1:15" x14ac:dyDescent="0.2">
      <c r="A8" s="6">
        <v>6</v>
      </c>
      <c r="B8" s="7" t="s">
        <v>22</v>
      </c>
      <c r="C8" s="8">
        <v>28503510</v>
      </c>
      <c r="D8" s="8">
        <v>1370866</v>
      </c>
      <c r="E8" s="8">
        <v>1076195</v>
      </c>
      <c r="F8" s="8">
        <v>1003125</v>
      </c>
      <c r="G8" s="8">
        <v>0</v>
      </c>
      <c r="H8" s="8">
        <v>0</v>
      </c>
      <c r="I8" s="9">
        <f t="shared" si="1"/>
        <v>31953696</v>
      </c>
      <c r="J8" s="10">
        <f t="shared" si="0"/>
        <v>0.89202544832372443</v>
      </c>
      <c r="K8" s="10">
        <f t="shared" si="0"/>
        <v>4.2901641174779903E-2</v>
      </c>
      <c r="L8" s="10">
        <f t="shared" si="0"/>
        <v>3.3679828461784203E-2</v>
      </c>
      <c r="M8" s="10">
        <f t="shared" si="0"/>
        <v>3.1393082039711459E-2</v>
      </c>
      <c r="N8" s="10">
        <f t="shared" si="0"/>
        <v>0</v>
      </c>
      <c r="O8" s="10">
        <f t="shared" si="0"/>
        <v>0</v>
      </c>
    </row>
    <row r="9" spans="1:15" s="16" customFormat="1" x14ac:dyDescent="0.2">
      <c r="A9" s="11">
        <v>7</v>
      </c>
      <c r="B9" s="12" t="s">
        <v>23</v>
      </c>
      <c r="C9" s="13">
        <v>15360874</v>
      </c>
      <c r="D9" s="13">
        <v>677371</v>
      </c>
      <c r="E9" s="13">
        <v>1108397</v>
      </c>
      <c r="F9" s="13">
        <v>3490687</v>
      </c>
      <c r="G9" s="13">
        <v>0</v>
      </c>
      <c r="H9" s="13">
        <v>0</v>
      </c>
      <c r="I9" s="14">
        <f t="shared" si="1"/>
        <v>20637329</v>
      </c>
      <c r="J9" s="15">
        <f t="shared" si="0"/>
        <v>0.74432471372627729</v>
      </c>
      <c r="K9" s="15">
        <f t="shared" si="0"/>
        <v>3.2822609941431859E-2</v>
      </c>
      <c r="L9" s="15">
        <f t="shared" si="0"/>
        <v>5.3708355378741114E-2</v>
      </c>
      <c r="M9" s="15">
        <f t="shared" si="0"/>
        <v>0.16914432095354975</v>
      </c>
      <c r="N9" s="15">
        <f t="shared" si="0"/>
        <v>0</v>
      </c>
      <c r="O9" s="15">
        <f t="shared" si="0"/>
        <v>0</v>
      </c>
    </row>
    <row r="10" spans="1:15" s="16" customFormat="1" x14ac:dyDescent="0.2">
      <c r="A10" s="11">
        <v>8</v>
      </c>
      <c r="B10" s="12" t="s">
        <v>24</v>
      </c>
      <c r="C10" s="13">
        <v>105716186</v>
      </c>
      <c r="D10" s="13">
        <v>7551472</v>
      </c>
      <c r="E10" s="13">
        <v>4726413</v>
      </c>
      <c r="F10" s="13">
        <v>4377620</v>
      </c>
      <c r="G10" s="13">
        <v>0</v>
      </c>
      <c r="H10" s="13">
        <v>0</v>
      </c>
      <c r="I10" s="14">
        <f t="shared" si="1"/>
        <v>122371691</v>
      </c>
      <c r="J10" s="15">
        <f t="shared" si="0"/>
        <v>0.86389413381563873</v>
      </c>
      <c r="K10" s="15">
        <f t="shared" si="0"/>
        <v>6.1709304973157561E-2</v>
      </c>
      <c r="L10" s="15">
        <f t="shared" si="0"/>
        <v>3.8623418221784646E-2</v>
      </c>
      <c r="M10" s="15">
        <f t="shared" si="0"/>
        <v>3.5773142989419013E-2</v>
      </c>
      <c r="N10" s="15">
        <f t="shared" si="0"/>
        <v>0</v>
      </c>
      <c r="O10" s="15">
        <f t="shared" si="0"/>
        <v>0</v>
      </c>
    </row>
    <row r="11" spans="1:15" s="16" customFormat="1" x14ac:dyDescent="0.2">
      <c r="A11" s="11">
        <v>9</v>
      </c>
      <c r="B11" s="12" t="s">
        <v>25</v>
      </c>
      <c r="C11" s="13">
        <v>233883605</v>
      </c>
      <c r="D11" s="13">
        <v>16217698</v>
      </c>
      <c r="E11" s="13">
        <v>14002242</v>
      </c>
      <c r="F11" s="13">
        <v>11109666</v>
      </c>
      <c r="G11" s="13">
        <v>0</v>
      </c>
      <c r="H11" s="13">
        <v>455985</v>
      </c>
      <c r="I11" s="14">
        <f t="shared" si="1"/>
        <v>275669196</v>
      </c>
      <c r="J11" s="15">
        <f t="shared" si="0"/>
        <v>0.84842125414694503</v>
      </c>
      <c r="K11" s="15">
        <f t="shared" si="0"/>
        <v>5.8830287298403845E-2</v>
      </c>
      <c r="L11" s="15">
        <f t="shared" si="0"/>
        <v>5.0793640360165593E-2</v>
      </c>
      <c r="M11" s="15">
        <f t="shared" si="0"/>
        <v>4.0300716080007723E-2</v>
      </c>
      <c r="N11" s="15">
        <f t="shared" si="0"/>
        <v>0</v>
      </c>
      <c r="O11" s="15">
        <f t="shared" si="0"/>
        <v>1.6541021144778178E-3</v>
      </c>
    </row>
    <row r="12" spans="1:15" x14ac:dyDescent="0.2">
      <c r="A12" s="17">
        <v>10</v>
      </c>
      <c r="B12" s="18" t="s">
        <v>26</v>
      </c>
      <c r="C12" s="19">
        <v>166260341</v>
      </c>
      <c r="D12" s="19">
        <v>11443696</v>
      </c>
      <c r="E12" s="19">
        <v>7461348</v>
      </c>
      <c r="F12" s="19">
        <v>4787168</v>
      </c>
      <c r="G12" s="19">
        <v>0</v>
      </c>
      <c r="H12" s="19">
        <v>1500</v>
      </c>
      <c r="I12" s="20">
        <f t="shared" si="1"/>
        <v>189954053</v>
      </c>
      <c r="J12" s="21">
        <f t="shared" si="0"/>
        <v>0.87526608868935263</v>
      </c>
      <c r="K12" s="21">
        <f t="shared" si="0"/>
        <v>6.0244547664376501E-2</v>
      </c>
      <c r="L12" s="21">
        <f t="shared" si="0"/>
        <v>3.9279751509171533E-2</v>
      </c>
      <c r="M12" s="21">
        <f t="shared" si="0"/>
        <v>2.5201715490640254E-2</v>
      </c>
      <c r="N12" s="21">
        <f t="shared" si="0"/>
        <v>0</v>
      </c>
      <c r="O12" s="21">
        <f t="shared" si="0"/>
        <v>7.8966464590255406E-6</v>
      </c>
    </row>
    <row r="13" spans="1:15" x14ac:dyDescent="0.2">
      <c r="A13" s="6">
        <v>11</v>
      </c>
      <c r="B13" s="7" t="s">
        <v>27</v>
      </c>
      <c r="C13" s="8">
        <v>7614100</v>
      </c>
      <c r="D13" s="8">
        <v>498582</v>
      </c>
      <c r="E13" s="8">
        <v>336906</v>
      </c>
      <c r="F13" s="8">
        <v>2277723</v>
      </c>
      <c r="G13" s="8">
        <v>0</v>
      </c>
      <c r="H13" s="8">
        <v>52026</v>
      </c>
      <c r="I13" s="9">
        <f t="shared" si="1"/>
        <v>10779337</v>
      </c>
      <c r="J13" s="10">
        <f t="shared" si="0"/>
        <v>0.70636069732303575</v>
      </c>
      <c r="K13" s="10">
        <f t="shared" si="0"/>
        <v>4.6253494069254907E-2</v>
      </c>
      <c r="L13" s="10">
        <f t="shared" si="0"/>
        <v>3.1254797952786892E-2</v>
      </c>
      <c r="M13" s="10">
        <f t="shared" si="0"/>
        <v>0.21130455425969147</v>
      </c>
      <c r="N13" s="10">
        <f t="shared" si="0"/>
        <v>0</v>
      </c>
      <c r="O13" s="10">
        <f t="shared" si="0"/>
        <v>4.8264563952309866E-3</v>
      </c>
    </row>
    <row r="14" spans="1:15" s="16" customFormat="1" x14ac:dyDescent="0.2">
      <c r="A14" s="11">
        <v>12</v>
      </c>
      <c r="B14" s="12" t="s">
        <v>28</v>
      </c>
      <c r="C14" s="13">
        <v>12815640</v>
      </c>
      <c r="D14" s="13">
        <v>246048</v>
      </c>
      <c r="E14" s="13">
        <v>271819</v>
      </c>
      <c r="F14" s="13">
        <v>662683</v>
      </c>
      <c r="G14" s="13">
        <v>0</v>
      </c>
      <c r="H14" s="13">
        <v>0</v>
      </c>
      <c r="I14" s="14">
        <f t="shared" si="1"/>
        <v>13996190</v>
      </c>
      <c r="J14" s="15">
        <f t="shared" si="0"/>
        <v>0.91565204530661559</v>
      </c>
      <c r="K14" s="15">
        <f t="shared" si="0"/>
        <v>1.7579641316672608E-2</v>
      </c>
      <c r="L14" s="15">
        <f t="shared" si="0"/>
        <v>1.9420928124010892E-2</v>
      </c>
      <c r="M14" s="15">
        <f t="shared" si="0"/>
        <v>4.7347385252700915E-2</v>
      </c>
      <c r="N14" s="15">
        <f t="shared" si="0"/>
        <v>0</v>
      </c>
      <c r="O14" s="15">
        <f t="shared" si="0"/>
        <v>0</v>
      </c>
    </row>
    <row r="15" spans="1:15" s="16" customFormat="1" x14ac:dyDescent="0.2">
      <c r="A15" s="11">
        <v>13</v>
      </c>
      <c r="B15" s="12" t="s">
        <v>29</v>
      </c>
      <c r="C15" s="13">
        <v>7508491</v>
      </c>
      <c r="D15" s="13">
        <v>735845</v>
      </c>
      <c r="E15" s="13">
        <v>579015</v>
      </c>
      <c r="F15" s="13">
        <v>707442</v>
      </c>
      <c r="G15" s="13">
        <v>0</v>
      </c>
      <c r="H15" s="13">
        <v>0</v>
      </c>
      <c r="I15" s="14">
        <f t="shared" si="1"/>
        <v>9530793</v>
      </c>
      <c r="J15" s="15">
        <f t="shared" si="0"/>
        <v>0.78781387865626706</v>
      </c>
      <c r="K15" s="15">
        <f t="shared" si="0"/>
        <v>7.7207111727219335E-2</v>
      </c>
      <c r="L15" s="15">
        <f t="shared" si="0"/>
        <v>6.0752027664434639E-2</v>
      </c>
      <c r="M15" s="15">
        <f t="shared" si="0"/>
        <v>7.4226981952078913E-2</v>
      </c>
      <c r="N15" s="15">
        <f t="shared" si="0"/>
        <v>0</v>
      </c>
      <c r="O15" s="15">
        <f t="shared" si="0"/>
        <v>0</v>
      </c>
    </row>
    <row r="16" spans="1:15" s="16" customFormat="1" x14ac:dyDescent="0.2">
      <c r="A16" s="11">
        <v>14</v>
      </c>
      <c r="B16" s="12" t="s">
        <v>30</v>
      </c>
      <c r="C16" s="13">
        <v>10667630</v>
      </c>
      <c r="D16" s="13">
        <v>965592</v>
      </c>
      <c r="E16" s="13">
        <v>840017</v>
      </c>
      <c r="F16" s="13">
        <v>1751697</v>
      </c>
      <c r="G16" s="13">
        <v>0</v>
      </c>
      <c r="H16" s="13">
        <v>0</v>
      </c>
      <c r="I16" s="14">
        <f t="shared" si="1"/>
        <v>14224936</v>
      </c>
      <c r="J16" s="15">
        <f t="shared" si="0"/>
        <v>0.7499246393797484</v>
      </c>
      <c r="K16" s="15">
        <f t="shared" si="0"/>
        <v>6.7880235102639477E-2</v>
      </c>
      <c r="L16" s="15">
        <f t="shared" si="0"/>
        <v>5.9052427371202233E-2</v>
      </c>
      <c r="M16" s="15">
        <f t="shared" si="0"/>
        <v>0.12314269814640993</v>
      </c>
      <c r="N16" s="15">
        <f t="shared" si="0"/>
        <v>0</v>
      </c>
      <c r="O16" s="15">
        <f t="shared" si="0"/>
        <v>0</v>
      </c>
    </row>
    <row r="17" spans="1:15" x14ac:dyDescent="0.2">
      <c r="A17" s="17">
        <v>15</v>
      </c>
      <c r="B17" s="18" t="s">
        <v>31</v>
      </c>
      <c r="C17" s="19">
        <v>16585095</v>
      </c>
      <c r="D17" s="19">
        <v>1445468</v>
      </c>
      <c r="E17" s="19">
        <v>1807050</v>
      </c>
      <c r="F17" s="19">
        <v>1296796</v>
      </c>
      <c r="G17" s="19">
        <v>0</v>
      </c>
      <c r="H17" s="19">
        <v>0</v>
      </c>
      <c r="I17" s="20">
        <f t="shared" si="1"/>
        <v>21134409</v>
      </c>
      <c r="J17" s="21">
        <f t="shared" si="0"/>
        <v>0.78474373236554662</v>
      </c>
      <c r="K17" s="21">
        <f t="shared" si="0"/>
        <v>6.8394058239338515E-2</v>
      </c>
      <c r="L17" s="21">
        <f t="shared" si="0"/>
        <v>8.5502745782955178E-2</v>
      </c>
      <c r="M17" s="21">
        <f t="shared" si="0"/>
        <v>6.135946361215968E-2</v>
      </c>
      <c r="N17" s="21">
        <f t="shared" si="0"/>
        <v>0</v>
      </c>
      <c r="O17" s="21">
        <f t="shared" si="0"/>
        <v>0</v>
      </c>
    </row>
    <row r="18" spans="1:15" x14ac:dyDescent="0.2">
      <c r="A18" s="6">
        <v>16</v>
      </c>
      <c r="B18" s="7" t="s">
        <v>32</v>
      </c>
      <c r="C18" s="8">
        <v>41583387</v>
      </c>
      <c r="D18" s="8">
        <v>2705234</v>
      </c>
      <c r="E18" s="8">
        <v>1560236</v>
      </c>
      <c r="F18" s="8">
        <v>3111178</v>
      </c>
      <c r="G18" s="8">
        <v>0</v>
      </c>
      <c r="H18" s="8">
        <v>2428</v>
      </c>
      <c r="I18" s="9">
        <f t="shared" si="1"/>
        <v>48962463</v>
      </c>
      <c r="J18" s="10">
        <f t="shared" si="0"/>
        <v>0.84929116004642169</v>
      </c>
      <c r="K18" s="10">
        <f t="shared" si="0"/>
        <v>5.5251182931708318E-2</v>
      </c>
      <c r="L18" s="10">
        <f t="shared" si="0"/>
        <v>3.1865962298506099E-2</v>
      </c>
      <c r="M18" s="10">
        <f t="shared" si="0"/>
        <v>6.3542105714739061E-2</v>
      </c>
      <c r="N18" s="10">
        <f t="shared" si="0"/>
        <v>0</v>
      </c>
      <c r="O18" s="10">
        <f t="shared" si="0"/>
        <v>4.9589008624831639E-5</v>
      </c>
    </row>
    <row r="19" spans="1:15" s="16" customFormat="1" x14ac:dyDescent="0.2">
      <c r="A19" s="11">
        <v>17</v>
      </c>
      <c r="B19" s="12" t="s">
        <v>33</v>
      </c>
      <c r="C19" s="13">
        <v>215936065</v>
      </c>
      <c r="D19" s="13">
        <v>19732437</v>
      </c>
      <c r="E19" s="13">
        <v>16970021</v>
      </c>
      <c r="F19" s="13">
        <v>42370728</v>
      </c>
      <c r="G19" s="13">
        <v>0</v>
      </c>
      <c r="H19" s="13">
        <v>591217</v>
      </c>
      <c r="I19" s="14">
        <f t="shared" si="1"/>
        <v>295600468</v>
      </c>
      <c r="J19" s="15">
        <f t="shared" ref="J19:O61" si="2">C19/$I19</f>
        <v>0.73049973993951867</v>
      </c>
      <c r="K19" s="15">
        <f t="shared" si="2"/>
        <v>6.6753740728177732E-2</v>
      </c>
      <c r="L19" s="15">
        <f t="shared" si="2"/>
        <v>5.740864050323493E-2</v>
      </c>
      <c r="M19" s="15">
        <f t="shared" si="2"/>
        <v>0.14333782448544702</v>
      </c>
      <c r="N19" s="15">
        <f t="shared" si="2"/>
        <v>0</v>
      </c>
      <c r="O19" s="15">
        <f t="shared" si="2"/>
        <v>2.0000543436216752E-3</v>
      </c>
    </row>
    <row r="20" spans="1:15" s="16" customFormat="1" x14ac:dyDescent="0.2">
      <c r="A20" s="11">
        <v>18</v>
      </c>
      <c r="B20" s="12" t="s">
        <v>34</v>
      </c>
      <c r="C20" s="13">
        <v>6167861</v>
      </c>
      <c r="D20" s="13">
        <v>462618</v>
      </c>
      <c r="E20" s="13">
        <v>957195</v>
      </c>
      <c r="F20" s="13">
        <v>380082</v>
      </c>
      <c r="G20" s="13">
        <v>0</v>
      </c>
      <c r="H20" s="13">
        <v>0</v>
      </c>
      <c r="I20" s="14">
        <f t="shared" si="1"/>
        <v>7967756</v>
      </c>
      <c r="J20" s="15">
        <f t="shared" si="2"/>
        <v>0.77410264571354848</v>
      </c>
      <c r="K20" s="15">
        <f t="shared" si="2"/>
        <v>5.8061265932340296E-2</v>
      </c>
      <c r="L20" s="15">
        <f t="shared" si="2"/>
        <v>0.12013357336745754</v>
      </c>
      <c r="M20" s="15">
        <f t="shared" si="2"/>
        <v>4.7702514986653705E-2</v>
      </c>
      <c r="N20" s="15">
        <f t="shared" si="2"/>
        <v>0</v>
      </c>
      <c r="O20" s="15">
        <f t="shared" si="2"/>
        <v>0</v>
      </c>
    </row>
    <row r="21" spans="1:15" s="16" customFormat="1" x14ac:dyDescent="0.2">
      <c r="A21" s="11">
        <v>19</v>
      </c>
      <c r="B21" s="12" t="s">
        <v>35</v>
      </c>
      <c r="C21" s="13">
        <v>10332164</v>
      </c>
      <c r="D21" s="13">
        <v>777457</v>
      </c>
      <c r="E21" s="13">
        <v>1630542</v>
      </c>
      <c r="F21" s="13">
        <v>315096</v>
      </c>
      <c r="G21" s="13">
        <v>0</v>
      </c>
      <c r="H21" s="13">
        <v>0</v>
      </c>
      <c r="I21" s="14">
        <f t="shared" si="1"/>
        <v>13055259</v>
      </c>
      <c r="J21" s="15">
        <f t="shared" si="2"/>
        <v>0.79141777271519465</v>
      </c>
      <c r="K21" s="15">
        <f t="shared" si="2"/>
        <v>5.9551250572661946E-2</v>
      </c>
      <c r="L21" s="15">
        <f t="shared" si="2"/>
        <v>0.12489541570948536</v>
      </c>
      <c r="M21" s="15">
        <f t="shared" si="2"/>
        <v>2.4135561002658009E-2</v>
      </c>
      <c r="N21" s="15">
        <f t="shared" si="2"/>
        <v>0</v>
      </c>
      <c r="O21" s="15">
        <f t="shared" si="2"/>
        <v>0</v>
      </c>
    </row>
    <row r="22" spans="1:15" x14ac:dyDescent="0.2">
      <c r="A22" s="17">
        <v>20</v>
      </c>
      <c r="B22" s="18" t="s">
        <v>36</v>
      </c>
      <c r="C22" s="19">
        <v>26174886</v>
      </c>
      <c r="D22" s="19">
        <v>2625063</v>
      </c>
      <c r="E22" s="19">
        <v>2410913</v>
      </c>
      <c r="F22" s="19">
        <v>1737591</v>
      </c>
      <c r="G22" s="19">
        <v>0</v>
      </c>
      <c r="H22" s="19">
        <v>2990</v>
      </c>
      <c r="I22" s="20">
        <f t="shared" si="1"/>
        <v>32951443</v>
      </c>
      <c r="J22" s="21">
        <f t="shared" si="2"/>
        <v>0.79434718534177695</v>
      </c>
      <c r="K22" s="21">
        <f t="shared" si="2"/>
        <v>7.9664584036577696E-2</v>
      </c>
      <c r="L22" s="21">
        <f t="shared" si="2"/>
        <v>7.3165627374801159E-2</v>
      </c>
      <c r="M22" s="21">
        <f t="shared" si="2"/>
        <v>5.273186366982472E-2</v>
      </c>
      <c r="N22" s="21">
        <f t="shared" si="2"/>
        <v>0</v>
      </c>
      <c r="O22" s="21">
        <f t="shared" si="2"/>
        <v>9.0739577019434322E-5</v>
      </c>
    </row>
    <row r="23" spans="1:15" x14ac:dyDescent="0.2">
      <c r="A23" s="6">
        <v>21</v>
      </c>
      <c r="B23" s="7" t="s">
        <v>37</v>
      </c>
      <c r="C23" s="8">
        <v>13814051</v>
      </c>
      <c r="D23" s="8">
        <v>1550752</v>
      </c>
      <c r="E23" s="8">
        <v>1554895</v>
      </c>
      <c r="F23" s="8">
        <v>605737</v>
      </c>
      <c r="G23" s="8">
        <v>0</v>
      </c>
      <c r="H23" s="8">
        <v>0</v>
      </c>
      <c r="I23" s="9">
        <f t="shared" si="1"/>
        <v>17525435</v>
      </c>
      <c r="J23" s="10">
        <f t="shared" si="2"/>
        <v>0.78822870873105289</v>
      </c>
      <c r="K23" s="10">
        <f t="shared" si="2"/>
        <v>8.848579222141989E-2</v>
      </c>
      <c r="L23" s="10">
        <f t="shared" si="2"/>
        <v>8.8722191489112825E-2</v>
      </c>
      <c r="M23" s="10">
        <f t="shared" si="2"/>
        <v>3.4563307558414386E-2</v>
      </c>
      <c r="N23" s="10">
        <f t="shared" si="2"/>
        <v>0</v>
      </c>
      <c r="O23" s="10">
        <f t="shared" si="2"/>
        <v>0</v>
      </c>
    </row>
    <row r="24" spans="1:15" s="16" customFormat="1" x14ac:dyDescent="0.2">
      <c r="A24" s="11">
        <v>22</v>
      </c>
      <c r="B24" s="12" t="s">
        <v>38</v>
      </c>
      <c r="C24" s="13">
        <v>13428792</v>
      </c>
      <c r="D24" s="13">
        <v>1179527</v>
      </c>
      <c r="E24" s="13">
        <v>674438</v>
      </c>
      <c r="F24" s="13">
        <v>930409</v>
      </c>
      <c r="G24" s="13">
        <v>0</v>
      </c>
      <c r="H24" s="13">
        <v>0</v>
      </c>
      <c r="I24" s="14">
        <f t="shared" si="1"/>
        <v>16213166</v>
      </c>
      <c r="J24" s="15">
        <f t="shared" si="2"/>
        <v>0.82826463381673887</v>
      </c>
      <c r="K24" s="15">
        <f t="shared" si="2"/>
        <v>7.2751182588274246E-2</v>
      </c>
      <c r="L24" s="15">
        <f t="shared" si="2"/>
        <v>4.1598167810037841E-2</v>
      </c>
      <c r="M24" s="15">
        <f t="shared" si="2"/>
        <v>5.7386015784949097E-2</v>
      </c>
      <c r="N24" s="15">
        <f t="shared" si="2"/>
        <v>0</v>
      </c>
      <c r="O24" s="15">
        <f t="shared" si="2"/>
        <v>0</v>
      </c>
    </row>
    <row r="25" spans="1:15" s="16" customFormat="1" x14ac:dyDescent="0.2">
      <c r="A25" s="11">
        <v>23</v>
      </c>
      <c r="B25" s="12" t="s">
        <v>39</v>
      </c>
      <c r="C25" s="13">
        <v>65491254</v>
      </c>
      <c r="D25" s="13">
        <v>6380264</v>
      </c>
      <c r="E25" s="13">
        <v>4392245</v>
      </c>
      <c r="F25" s="13">
        <v>2665828</v>
      </c>
      <c r="G25" s="13">
        <v>0</v>
      </c>
      <c r="H25" s="13">
        <v>0</v>
      </c>
      <c r="I25" s="14">
        <f t="shared" si="1"/>
        <v>78929591</v>
      </c>
      <c r="J25" s="15">
        <f t="shared" si="2"/>
        <v>0.82974272602020704</v>
      </c>
      <c r="K25" s="15">
        <f t="shared" si="2"/>
        <v>8.083487978545334E-2</v>
      </c>
      <c r="L25" s="15">
        <f t="shared" si="2"/>
        <v>5.5647634104679447E-2</v>
      </c>
      <c r="M25" s="15">
        <f t="shared" si="2"/>
        <v>3.3774760089660162E-2</v>
      </c>
      <c r="N25" s="15">
        <f t="shared" si="2"/>
        <v>0</v>
      </c>
      <c r="O25" s="15">
        <f t="shared" si="2"/>
        <v>0</v>
      </c>
    </row>
    <row r="26" spans="1:15" s="16" customFormat="1" x14ac:dyDescent="0.2">
      <c r="A26" s="11">
        <v>24</v>
      </c>
      <c r="B26" s="12" t="s">
        <v>40</v>
      </c>
      <c r="C26" s="13">
        <v>27181665</v>
      </c>
      <c r="D26" s="13">
        <v>2079053</v>
      </c>
      <c r="E26" s="13">
        <v>1500322</v>
      </c>
      <c r="F26" s="13">
        <v>4208572</v>
      </c>
      <c r="G26" s="13">
        <v>0</v>
      </c>
      <c r="H26" s="13">
        <v>0</v>
      </c>
      <c r="I26" s="14">
        <f t="shared" si="1"/>
        <v>34969612</v>
      </c>
      <c r="J26" s="15">
        <f t="shared" si="2"/>
        <v>0.77729386874524087</v>
      </c>
      <c r="K26" s="15">
        <f t="shared" si="2"/>
        <v>5.9453133194614802E-2</v>
      </c>
      <c r="L26" s="15">
        <f t="shared" si="2"/>
        <v>4.2903592982387107E-2</v>
      </c>
      <c r="M26" s="15">
        <f t="shared" si="2"/>
        <v>0.12034940507775722</v>
      </c>
      <c r="N26" s="15">
        <f t="shared" si="2"/>
        <v>0</v>
      </c>
      <c r="O26" s="15">
        <f t="shared" si="2"/>
        <v>0</v>
      </c>
    </row>
    <row r="27" spans="1:15" x14ac:dyDescent="0.2">
      <c r="A27" s="17">
        <v>25</v>
      </c>
      <c r="B27" s="18" t="s">
        <v>41</v>
      </c>
      <c r="C27" s="19">
        <v>13282642</v>
      </c>
      <c r="D27" s="19">
        <v>509592</v>
      </c>
      <c r="E27" s="19">
        <v>776599</v>
      </c>
      <c r="F27" s="19">
        <v>395707</v>
      </c>
      <c r="G27" s="19">
        <v>0</v>
      </c>
      <c r="H27" s="19">
        <v>0</v>
      </c>
      <c r="I27" s="20">
        <f t="shared" si="1"/>
        <v>14964540</v>
      </c>
      <c r="J27" s="21">
        <f t="shared" si="2"/>
        <v>0.8876077714383469</v>
      </c>
      <c r="K27" s="21">
        <f t="shared" si="2"/>
        <v>3.4053302005942046E-2</v>
      </c>
      <c r="L27" s="21">
        <f t="shared" si="2"/>
        <v>5.1895948689368331E-2</v>
      </c>
      <c r="M27" s="21">
        <f t="shared" si="2"/>
        <v>2.6442977866342702E-2</v>
      </c>
      <c r="N27" s="21">
        <f t="shared" si="2"/>
        <v>0</v>
      </c>
      <c r="O27" s="21">
        <f t="shared" si="2"/>
        <v>0</v>
      </c>
    </row>
    <row r="28" spans="1:15" x14ac:dyDescent="0.2">
      <c r="A28" s="6">
        <v>26</v>
      </c>
      <c r="B28" s="7" t="s">
        <v>42</v>
      </c>
      <c r="C28" s="8">
        <v>230559494</v>
      </c>
      <c r="D28" s="8">
        <v>23360393</v>
      </c>
      <c r="E28" s="8">
        <v>17481167</v>
      </c>
      <c r="F28" s="8">
        <v>13374372</v>
      </c>
      <c r="G28" s="8">
        <v>0</v>
      </c>
      <c r="H28" s="8">
        <v>497566</v>
      </c>
      <c r="I28" s="9">
        <f t="shared" si="1"/>
        <v>285272992</v>
      </c>
      <c r="J28" s="10">
        <f t="shared" si="2"/>
        <v>0.80820652661013215</v>
      </c>
      <c r="K28" s="10">
        <f t="shared" si="2"/>
        <v>8.1887853582718412E-2</v>
      </c>
      <c r="L28" s="10">
        <f t="shared" si="2"/>
        <v>6.1278731216167844E-2</v>
      </c>
      <c r="M28" s="10">
        <f t="shared" si="2"/>
        <v>4.6882713663969983E-2</v>
      </c>
      <c r="N28" s="10">
        <f t="shared" si="2"/>
        <v>0</v>
      </c>
      <c r="O28" s="10">
        <f t="shared" si="2"/>
        <v>1.7441749270116675E-3</v>
      </c>
    </row>
    <row r="29" spans="1:15" s="16" customFormat="1" x14ac:dyDescent="0.2">
      <c r="A29" s="11">
        <v>27</v>
      </c>
      <c r="B29" s="12" t="s">
        <v>43</v>
      </c>
      <c r="C29" s="13">
        <v>29936672</v>
      </c>
      <c r="D29" s="13">
        <v>1564549</v>
      </c>
      <c r="E29" s="13">
        <v>1369990</v>
      </c>
      <c r="F29" s="13">
        <v>1636540</v>
      </c>
      <c r="G29" s="13">
        <v>0</v>
      </c>
      <c r="H29" s="13">
        <v>0</v>
      </c>
      <c r="I29" s="14">
        <f t="shared" si="1"/>
        <v>34507751</v>
      </c>
      <c r="J29" s="15">
        <f t="shared" si="2"/>
        <v>0.86753471705530738</v>
      </c>
      <c r="K29" s="15">
        <f t="shared" si="2"/>
        <v>4.533906020128637E-2</v>
      </c>
      <c r="L29" s="15">
        <f t="shared" si="2"/>
        <v>3.9700935595599958E-2</v>
      </c>
      <c r="M29" s="15">
        <f t="shared" si="2"/>
        <v>4.7425287147806298E-2</v>
      </c>
      <c r="N29" s="15">
        <f t="shared" si="2"/>
        <v>0</v>
      </c>
      <c r="O29" s="15">
        <f t="shared" si="2"/>
        <v>0</v>
      </c>
    </row>
    <row r="30" spans="1:15" s="16" customFormat="1" x14ac:dyDescent="0.2">
      <c r="A30" s="11">
        <v>28</v>
      </c>
      <c r="B30" s="12" t="s">
        <v>44</v>
      </c>
      <c r="C30" s="13">
        <v>140078902</v>
      </c>
      <c r="D30" s="13">
        <v>8376448</v>
      </c>
      <c r="E30" s="13">
        <v>8509035</v>
      </c>
      <c r="F30" s="13">
        <v>23406851</v>
      </c>
      <c r="G30" s="13">
        <v>0</v>
      </c>
      <c r="H30" s="13">
        <v>98165</v>
      </c>
      <c r="I30" s="14">
        <f t="shared" si="1"/>
        <v>180469401</v>
      </c>
      <c r="J30" s="15">
        <f t="shared" si="2"/>
        <v>0.77619198170885495</v>
      </c>
      <c r="K30" s="15">
        <f t="shared" si="2"/>
        <v>4.6414782525930807E-2</v>
      </c>
      <c r="L30" s="15">
        <f t="shared" si="2"/>
        <v>4.7149461087866079E-2</v>
      </c>
      <c r="M30" s="15">
        <f t="shared" si="2"/>
        <v>0.12969983205075303</v>
      </c>
      <c r="N30" s="15">
        <f t="shared" si="2"/>
        <v>0</v>
      </c>
      <c r="O30" s="15">
        <f t="shared" si="2"/>
        <v>5.439426265951866E-4</v>
      </c>
    </row>
    <row r="31" spans="1:15" s="16" customFormat="1" x14ac:dyDescent="0.2">
      <c r="A31" s="11">
        <v>29</v>
      </c>
      <c r="B31" s="12" t="s">
        <v>45</v>
      </c>
      <c r="C31" s="13">
        <v>67789918</v>
      </c>
      <c r="D31" s="13">
        <v>6846583</v>
      </c>
      <c r="E31" s="13">
        <v>5142012</v>
      </c>
      <c r="F31" s="13">
        <v>4400269</v>
      </c>
      <c r="G31" s="13">
        <v>0</v>
      </c>
      <c r="H31" s="13">
        <v>97179</v>
      </c>
      <c r="I31" s="14">
        <f t="shared" si="1"/>
        <v>84275961</v>
      </c>
      <c r="J31" s="15">
        <f t="shared" si="2"/>
        <v>0.80438024313955914</v>
      </c>
      <c r="K31" s="15">
        <f t="shared" si="2"/>
        <v>8.1240046613054936E-2</v>
      </c>
      <c r="L31" s="15">
        <f t="shared" si="2"/>
        <v>6.1013982385795633E-2</v>
      </c>
      <c r="M31" s="15">
        <f t="shared" si="2"/>
        <v>5.2212623241400948E-2</v>
      </c>
      <c r="N31" s="15">
        <f t="shared" si="2"/>
        <v>0</v>
      </c>
      <c r="O31" s="15">
        <f t="shared" si="2"/>
        <v>1.15310462018938E-3</v>
      </c>
    </row>
    <row r="32" spans="1:15" x14ac:dyDescent="0.2">
      <c r="A32" s="17">
        <v>30</v>
      </c>
      <c r="B32" s="18" t="s">
        <v>46</v>
      </c>
      <c r="C32" s="19">
        <v>12242055</v>
      </c>
      <c r="D32" s="19">
        <v>1061124</v>
      </c>
      <c r="E32" s="19">
        <v>387023</v>
      </c>
      <c r="F32" s="19">
        <v>633536</v>
      </c>
      <c r="G32" s="19">
        <v>0</v>
      </c>
      <c r="H32" s="19">
        <v>34400</v>
      </c>
      <c r="I32" s="20">
        <f t="shared" si="1"/>
        <v>14358138</v>
      </c>
      <c r="J32" s="21">
        <f t="shared" si="2"/>
        <v>0.85262134964854075</v>
      </c>
      <c r="K32" s="21">
        <f t="shared" si="2"/>
        <v>7.3904011787600865E-2</v>
      </c>
      <c r="L32" s="21">
        <f t="shared" si="2"/>
        <v>2.6954957530008417E-2</v>
      </c>
      <c r="M32" s="21">
        <f t="shared" si="2"/>
        <v>4.4123827198206345E-2</v>
      </c>
      <c r="N32" s="21">
        <f t="shared" si="2"/>
        <v>0</v>
      </c>
      <c r="O32" s="21">
        <f t="shared" si="2"/>
        <v>2.3958538356435911E-3</v>
      </c>
    </row>
    <row r="33" spans="1:15" x14ac:dyDescent="0.2">
      <c r="A33" s="6">
        <v>31</v>
      </c>
      <c r="B33" s="7" t="s">
        <v>47</v>
      </c>
      <c r="C33" s="8">
        <v>27647275</v>
      </c>
      <c r="D33" s="8">
        <v>2279241</v>
      </c>
      <c r="E33" s="8">
        <v>2029236</v>
      </c>
      <c r="F33" s="8">
        <v>8896532</v>
      </c>
      <c r="G33" s="8">
        <v>0</v>
      </c>
      <c r="H33" s="8">
        <v>0</v>
      </c>
      <c r="I33" s="9">
        <f t="shared" si="1"/>
        <v>40852284</v>
      </c>
      <c r="J33" s="10">
        <f t="shared" si="2"/>
        <v>0.67676203856802719</v>
      </c>
      <c r="K33" s="10">
        <f t="shared" si="2"/>
        <v>5.579225386761729E-2</v>
      </c>
      <c r="L33" s="10">
        <f t="shared" si="2"/>
        <v>4.9672522593840772E-2</v>
      </c>
      <c r="M33" s="10">
        <f t="shared" si="2"/>
        <v>0.21777318497051473</v>
      </c>
      <c r="N33" s="10">
        <f t="shared" si="2"/>
        <v>0</v>
      </c>
      <c r="O33" s="10">
        <f t="shared" si="2"/>
        <v>0</v>
      </c>
    </row>
    <row r="34" spans="1:15" s="16" customFormat="1" x14ac:dyDescent="0.2">
      <c r="A34" s="11">
        <v>32</v>
      </c>
      <c r="B34" s="12" t="s">
        <v>48</v>
      </c>
      <c r="C34" s="13">
        <v>115976541</v>
      </c>
      <c r="D34" s="13">
        <v>7404213</v>
      </c>
      <c r="E34" s="13">
        <v>2237174</v>
      </c>
      <c r="F34" s="13">
        <v>4884912</v>
      </c>
      <c r="G34" s="13">
        <v>0</v>
      </c>
      <c r="H34" s="13">
        <v>0</v>
      </c>
      <c r="I34" s="14">
        <f t="shared" si="1"/>
        <v>130502840</v>
      </c>
      <c r="J34" s="15">
        <f t="shared" si="2"/>
        <v>0.88868978636786755</v>
      </c>
      <c r="K34" s="15">
        <f t="shared" si="2"/>
        <v>5.6736029652688015E-2</v>
      </c>
      <c r="L34" s="15">
        <f t="shared" si="2"/>
        <v>1.714272271775848E-2</v>
      </c>
      <c r="M34" s="15">
        <f t="shared" si="2"/>
        <v>3.743146126168595E-2</v>
      </c>
      <c r="N34" s="15">
        <f t="shared" si="2"/>
        <v>0</v>
      </c>
      <c r="O34" s="15">
        <f t="shared" si="2"/>
        <v>0</v>
      </c>
    </row>
    <row r="35" spans="1:15" s="16" customFormat="1" x14ac:dyDescent="0.2">
      <c r="A35" s="11">
        <v>33</v>
      </c>
      <c r="B35" s="12" t="s">
        <v>49</v>
      </c>
      <c r="C35" s="13">
        <v>8771847</v>
      </c>
      <c r="D35" s="13">
        <v>1031090</v>
      </c>
      <c r="E35" s="13">
        <v>1170238</v>
      </c>
      <c r="F35" s="13">
        <v>409103</v>
      </c>
      <c r="G35" s="13">
        <v>10935</v>
      </c>
      <c r="H35" s="13">
        <v>0</v>
      </c>
      <c r="I35" s="14">
        <f t="shared" si="1"/>
        <v>11393213</v>
      </c>
      <c r="J35" s="15">
        <f t="shared" si="2"/>
        <v>0.7699186348925452</v>
      </c>
      <c r="K35" s="15">
        <f t="shared" si="2"/>
        <v>9.0500370703154587E-2</v>
      </c>
      <c r="L35" s="15">
        <f t="shared" si="2"/>
        <v>0.10271360677624478</v>
      </c>
      <c r="M35" s="15">
        <f t="shared" si="2"/>
        <v>3.590760569472369E-2</v>
      </c>
      <c r="N35" s="15">
        <f t="shared" si="2"/>
        <v>9.5978193333171253E-4</v>
      </c>
      <c r="O35" s="15">
        <f t="shared" si="2"/>
        <v>0</v>
      </c>
    </row>
    <row r="36" spans="1:15" s="16" customFormat="1" x14ac:dyDescent="0.2">
      <c r="A36" s="11">
        <v>34</v>
      </c>
      <c r="B36" s="12" t="s">
        <v>50</v>
      </c>
      <c r="C36" s="13">
        <v>22410462</v>
      </c>
      <c r="D36" s="13">
        <v>1774192</v>
      </c>
      <c r="E36" s="13">
        <v>2889176</v>
      </c>
      <c r="F36" s="13">
        <v>669747</v>
      </c>
      <c r="G36" s="13">
        <v>0</v>
      </c>
      <c r="H36" s="13">
        <v>186998</v>
      </c>
      <c r="I36" s="14">
        <f t="shared" si="1"/>
        <v>27930575</v>
      </c>
      <c r="J36" s="15">
        <f t="shared" si="2"/>
        <v>0.80236307344191804</v>
      </c>
      <c r="K36" s="15">
        <f t="shared" si="2"/>
        <v>6.3521499288861763E-2</v>
      </c>
      <c r="L36" s="15">
        <f t="shared" si="2"/>
        <v>0.10344133624173509</v>
      </c>
      <c r="M36" s="15">
        <f t="shared" si="2"/>
        <v>2.3978990765496234E-2</v>
      </c>
      <c r="N36" s="15">
        <f t="shared" si="2"/>
        <v>0</v>
      </c>
      <c r="O36" s="15">
        <f t="shared" si="2"/>
        <v>6.6951002619888775E-3</v>
      </c>
    </row>
    <row r="37" spans="1:15" x14ac:dyDescent="0.2">
      <c r="A37" s="17">
        <v>35</v>
      </c>
      <c r="B37" s="18" t="s">
        <v>51</v>
      </c>
      <c r="C37" s="19">
        <v>29769146</v>
      </c>
      <c r="D37" s="19">
        <v>3345641</v>
      </c>
      <c r="E37" s="19">
        <v>2598071</v>
      </c>
      <c r="F37" s="19">
        <v>1932162</v>
      </c>
      <c r="G37" s="19">
        <v>0</v>
      </c>
      <c r="H37" s="19">
        <v>0</v>
      </c>
      <c r="I37" s="20">
        <f t="shared" si="1"/>
        <v>37645020</v>
      </c>
      <c r="J37" s="21">
        <f t="shared" si="2"/>
        <v>0.79078576661667332</v>
      </c>
      <c r="K37" s="21">
        <f t="shared" si="2"/>
        <v>8.8873402112683159E-2</v>
      </c>
      <c r="L37" s="21">
        <f t="shared" si="2"/>
        <v>6.9014998531014199E-2</v>
      </c>
      <c r="M37" s="21">
        <f t="shared" si="2"/>
        <v>5.1325832739629304E-2</v>
      </c>
      <c r="N37" s="21">
        <f t="shared" si="2"/>
        <v>0</v>
      </c>
      <c r="O37" s="21">
        <f t="shared" si="2"/>
        <v>0</v>
      </c>
    </row>
    <row r="38" spans="1:15" x14ac:dyDescent="0.2">
      <c r="A38" s="6">
        <v>36</v>
      </c>
      <c r="B38" s="7" t="s">
        <v>52</v>
      </c>
      <c r="C38" s="8">
        <v>52554253</v>
      </c>
      <c r="D38" s="8">
        <v>7299657</v>
      </c>
      <c r="E38" s="8">
        <v>7606359</v>
      </c>
      <c r="F38" s="8">
        <v>2140271</v>
      </c>
      <c r="G38" s="8">
        <v>0</v>
      </c>
      <c r="H38" s="8">
        <v>0</v>
      </c>
      <c r="I38" s="9">
        <f t="shared" si="1"/>
        <v>69600540</v>
      </c>
      <c r="J38" s="10">
        <f t="shared" si="2"/>
        <v>0.75508398354380579</v>
      </c>
      <c r="K38" s="10">
        <f t="shared" si="2"/>
        <v>0.10487931559151696</v>
      </c>
      <c r="L38" s="10">
        <f t="shared" si="2"/>
        <v>0.10928591933338448</v>
      </c>
      <c r="M38" s="10">
        <f t="shared" si="2"/>
        <v>3.0750781531292716E-2</v>
      </c>
      <c r="N38" s="10">
        <f t="shared" si="2"/>
        <v>0</v>
      </c>
      <c r="O38" s="10">
        <f t="shared" si="2"/>
        <v>0</v>
      </c>
    </row>
    <row r="39" spans="1:15" s="16" customFormat="1" x14ac:dyDescent="0.2">
      <c r="A39" s="11">
        <v>37</v>
      </c>
      <c r="B39" s="12" t="s">
        <v>53</v>
      </c>
      <c r="C39" s="13">
        <v>105417208</v>
      </c>
      <c r="D39" s="13">
        <v>5203901</v>
      </c>
      <c r="E39" s="13">
        <v>4838185</v>
      </c>
      <c r="F39" s="13">
        <v>5021306</v>
      </c>
      <c r="G39" s="13">
        <v>0</v>
      </c>
      <c r="H39" s="13">
        <v>0</v>
      </c>
      <c r="I39" s="14">
        <f t="shared" si="1"/>
        <v>120480600</v>
      </c>
      <c r="J39" s="15">
        <f t="shared" si="2"/>
        <v>0.87497246859660394</v>
      </c>
      <c r="K39" s="15">
        <f t="shared" si="2"/>
        <v>4.3192854285254226E-2</v>
      </c>
      <c r="L39" s="15">
        <f t="shared" si="2"/>
        <v>4.0157378034305941E-2</v>
      </c>
      <c r="M39" s="15">
        <f t="shared" si="2"/>
        <v>4.1677299083835904E-2</v>
      </c>
      <c r="N39" s="15">
        <f t="shared" si="2"/>
        <v>0</v>
      </c>
      <c r="O39" s="15">
        <f t="shared" si="2"/>
        <v>0</v>
      </c>
    </row>
    <row r="40" spans="1:15" s="16" customFormat="1" x14ac:dyDescent="0.2">
      <c r="A40" s="11">
        <v>38</v>
      </c>
      <c r="B40" s="12" t="s">
        <v>54</v>
      </c>
      <c r="C40" s="13">
        <v>28420504</v>
      </c>
      <c r="D40" s="13">
        <f>2265352-'[1]Hurricane Data'!F7</f>
        <v>2049229</v>
      </c>
      <c r="E40" s="13">
        <v>1062392</v>
      </c>
      <c r="F40" s="13">
        <v>636300</v>
      </c>
      <c r="G40" s="13">
        <v>0</v>
      </c>
      <c r="H40" s="13">
        <v>0</v>
      </c>
      <c r="I40" s="14">
        <f t="shared" si="1"/>
        <v>32168425</v>
      </c>
      <c r="J40" s="15">
        <f t="shared" si="2"/>
        <v>0.88349069001668556</v>
      </c>
      <c r="K40" s="15">
        <f t="shared" si="2"/>
        <v>6.3703118819152638E-2</v>
      </c>
      <c r="L40" s="15">
        <f t="shared" si="2"/>
        <v>3.3025925266779457E-2</v>
      </c>
      <c r="M40" s="15">
        <f t="shared" si="2"/>
        <v>1.9780265897382292E-2</v>
      </c>
      <c r="N40" s="15">
        <f t="shared" si="2"/>
        <v>0</v>
      </c>
      <c r="O40" s="15">
        <f t="shared" si="2"/>
        <v>0</v>
      </c>
    </row>
    <row r="41" spans="1:15" s="16" customFormat="1" x14ac:dyDescent="0.2">
      <c r="A41" s="11">
        <v>39</v>
      </c>
      <c r="B41" s="12" t="s">
        <v>55</v>
      </c>
      <c r="C41" s="13">
        <v>12198898</v>
      </c>
      <c r="D41" s="13">
        <v>2276082</v>
      </c>
      <c r="E41" s="13">
        <v>1131377</v>
      </c>
      <c r="F41" s="13">
        <v>639633</v>
      </c>
      <c r="G41" s="13">
        <v>0</v>
      </c>
      <c r="H41" s="13">
        <v>0</v>
      </c>
      <c r="I41" s="14">
        <f t="shared" si="1"/>
        <v>16245990</v>
      </c>
      <c r="J41" s="15">
        <f t="shared" si="2"/>
        <v>0.75088671112071348</v>
      </c>
      <c r="K41" s="15">
        <f t="shared" si="2"/>
        <v>0.14010115727019407</v>
      </c>
      <c r="L41" s="15">
        <f t="shared" si="2"/>
        <v>6.9640385104262653E-2</v>
      </c>
      <c r="M41" s="15">
        <f t="shared" si="2"/>
        <v>3.9371746504829809E-2</v>
      </c>
      <c r="N41" s="15">
        <f t="shared" si="2"/>
        <v>0</v>
      </c>
      <c r="O41" s="15">
        <f t="shared" si="2"/>
        <v>0</v>
      </c>
    </row>
    <row r="42" spans="1:15" x14ac:dyDescent="0.2">
      <c r="A42" s="17">
        <v>40</v>
      </c>
      <c r="B42" s="18" t="s">
        <v>56</v>
      </c>
      <c r="C42" s="19">
        <v>103132758</v>
      </c>
      <c r="D42" s="19">
        <v>8644282</v>
      </c>
      <c r="E42" s="19">
        <v>7213841</v>
      </c>
      <c r="F42" s="19">
        <v>6966219</v>
      </c>
      <c r="G42" s="19">
        <v>0</v>
      </c>
      <c r="H42" s="19">
        <v>6000</v>
      </c>
      <c r="I42" s="20">
        <f t="shared" si="1"/>
        <v>125963100</v>
      </c>
      <c r="J42" s="21">
        <f t="shared" si="2"/>
        <v>0.8187537302590997</v>
      </c>
      <c r="K42" s="21">
        <f t="shared" si="2"/>
        <v>6.8625510169247977E-2</v>
      </c>
      <c r="L42" s="21">
        <f t="shared" si="2"/>
        <v>5.7269478124942937E-2</v>
      </c>
      <c r="M42" s="21">
        <f t="shared" si="2"/>
        <v>5.5303648449426854E-2</v>
      </c>
      <c r="N42" s="21">
        <f t="shared" si="2"/>
        <v>0</v>
      </c>
      <c r="O42" s="21">
        <f t="shared" si="2"/>
        <v>4.7632997282537504E-5</v>
      </c>
    </row>
    <row r="43" spans="1:15" x14ac:dyDescent="0.2">
      <c r="A43" s="6">
        <v>41</v>
      </c>
      <c r="B43" s="7" t="s">
        <v>57</v>
      </c>
      <c r="C43" s="8">
        <v>9840091</v>
      </c>
      <c r="D43" s="8">
        <v>994240</v>
      </c>
      <c r="E43" s="8">
        <v>877006</v>
      </c>
      <c r="F43" s="8">
        <v>7366526</v>
      </c>
      <c r="G43" s="8">
        <v>0</v>
      </c>
      <c r="H43" s="8">
        <v>0</v>
      </c>
      <c r="I43" s="9">
        <f t="shared" si="1"/>
        <v>19077863</v>
      </c>
      <c r="J43" s="10">
        <f t="shared" si="2"/>
        <v>0.51578580892419656</v>
      </c>
      <c r="K43" s="10">
        <f t="shared" si="2"/>
        <v>5.2114851647692403E-2</v>
      </c>
      <c r="L43" s="10">
        <f t="shared" si="2"/>
        <v>4.5969823769045834E-2</v>
      </c>
      <c r="M43" s="10">
        <f t="shared" si="2"/>
        <v>0.38612951565906517</v>
      </c>
      <c r="N43" s="10">
        <f t="shared" si="2"/>
        <v>0</v>
      </c>
      <c r="O43" s="10">
        <f t="shared" si="2"/>
        <v>0</v>
      </c>
    </row>
    <row r="44" spans="1:15" s="16" customFormat="1" x14ac:dyDescent="0.2">
      <c r="A44" s="11">
        <v>42</v>
      </c>
      <c r="B44" s="12" t="s">
        <v>58</v>
      </c>
      <c r="C44" s="13">
        <v>18388695</v>
      </c>
      <c r="D44" s="13">
        <v>1398732</v>
      </c>
      <c r="E44" s="13">
        <v>1442905</v>
      </c>
      <c r="F44" s="13">
        <v>1025516</v>
      </c>
      <c r="G44" s="13">
        <v>0</v>
      </c>
      <c r="H44" s="13">
        <v>0</v>
      </c>
      <c r="I44" s="14">
        <f t="shared" si="1"/>
        <v>22255848</v>
      </c>
      <c r="J44" s="15">
        <f t="shared" si="2"/>
        <v>0.82624104010775057</v>
      </c>
      <c r="K44" s="15">
        <f t="shared" si="2"/>
        <v>6.2847841160669327E-2</v>
      </c>
      <c r="L44" s="15">
        <f t="shared" si="2"/>
        <v>6.4832622868380485E-2</v>
      </c>
      <c r="M44" s="15">
        <f t="shared" si="2"/>
        <v>4.6078495863199641E-2</v>
      </c>
      <c r="N44" s="15">
        <f t="shared" si="2"/>
        <v>0</v>
      </c>
      <c r="O44" s="15">
        <f t="shared" si="2"/>
        <v>0</v>
      </c>
    </row>
    <row r="45" spans="1:15" s="16" customFormat="1" x14ac:dyDescent="0.2">
      <c r="A45" s="11">
        <v>43</v>
      </c>
      <c r="B45" s="12" t="s">
        <v>59</v>
      </c>
      <c r="C45" s="13">
        <v>23167067</v>
      </c>
      <c r="D45" s="13">
        <v>2814464</v>
      </c>
      <c r="E45" s="13">
        <v>1567128</v>
      </c>
      <c r="F45" s="13">
        <v>887972</v>
      </c>
      <c r="G45" s="13">
        <v>0</v>
      </c>
      <c r="H45" s="13">
        <v>0</v>
      </c>
      <c r="I45" s="14">
        <f t="shared" si="1"/>
        <v>28436631</v>
      </c>
      <c r="J45" s="15">
        <f t="shared" si="2"/>
        <v>0.81469098783185678</v>
      </c>
      <c r="K45" s="15">
        <f t="shared" si="2"/>
        <v>9.8973187083941136E-2</v>
      </c>
      <c r="L45" s="15">
        <f t="shared" si="2"/>
        <v>5.5109481851067378E-2</v>
      </c>
      <c r="M45" s="15">
        <f t="shared" si="2"/>
        <v>3.1226343233134755E-2</v>
      </c>
      <c r="N45" s="15">
        <f t="shared" si="2"/>
        <v>0</v>
      </c>
      <c r="O45" s="15">
        <f t="shared" si="2"/>
        <v>0</v>
      </c>
    </row>
    <row r="46" spans="1:15" s="16" customFormat="1" x14ac:dyDescent="0.2">
      <c r="A46" s="11">
        <v>44</v>
      </c>
      <c r="B46" s="12" t="s">
        <v>60</v>
      </c>
      <c r="C46" s="13">
        <v>23690656</v>
      </c>
      <c r="D46" s="13">
        <f>5594618-'[1]Hurricane Data'!F8</f>
        <v>-593285</v>
      </c>
      <c r="E46" s="13">
        <v>1553534</v>
      </c>
      <c r="F46" s="13">
        <v>1077908</v>
      </c>
      <c r="G46" s="13">
        <v>0</v>
      </c>
      <c r="H46" s="13">
        <v>0</v>
      </c>
      <c r="I46" s="14">
        <f t="shared" si="1"/>
        <v>25728813</v>
      </c>
      <c r="J46" s="15">
        <f t="shared" si="2"/>
        <v>0.92078309248079182</v>
      </c>
      <c r="K46" s="15">
        <f t="shared" si="2"/>
        <v>-2.305916716795291E-2</v>
      </c>
      <c r="L46" s="15">
        <f t="shared" si="2"/>
        <v>6.0381098809338778E-2</v>
      </c>
      <c r="M46" s="15">
        <f t="shared" si="2"/>
        <v>4.1894975877822267E-2</v>
      </c>
      <c r="N46" s="15">
        <f t="shared" si="2"/>
        <v>0</v>
      </c>
      <c r="O46" s="15">
        <f t="shared" si="2"/>
        <v>0</v>
      </c>
    </row>
    <row r="47" spans="1:15" x14ac:dyDescent="0.2">
      <c r="A47" s="17">
        <v>45</v>
      </c>
      <c r="B47" s="18" t="s">
        <v>61</v>
      </c>
      <c r="C47" s="19">
        <v>71187834</v>
      </c>
      <c r="D47" s="19">
        <v>3945571</v>
      </c>
      <c r="E47" s="19">
        <v>1920367</v>
      </c>
      <c r="F47" s="19">
        <v>3255834</v>
      </c>
      <c r="G47" s="19">
        <v>0</v>
      </c>
      <c r="H47" s="19">
        <v>1948770</v>
      </c>
      <c r="I47" s="20">
        <f t="shared" si="1"/>
        <v>82258376</v>
      </c>
      <c r="J47" s="21">
        <f t="shared" si="2"/>
        <v>0.86541745001141279</v>
      </c>
      <c r="K47" s="21">
        <f t="shared" si="2"/>
        <v>4.7965583468363146E-2</v>
      </c>
      <c r="L47" s="21">
        <f t="shared" si="2"/>
        <v>2.3345549637401059E-2</v>
      </c>
      <c r="M47" s="21">
        <f t="shared" si="2"/>
        <v>3.9580577180371272E-2</v>
      </c>
      <c r="N47" s="21">
        <f t="shared" si="2"/>
        <v>0</v>
      </c>
      <c r="O47" s="21">
        <f t="shared" si="2"/>
        <v>2.3690839702451699E-2</v>
      </c>
    </row>
    <row r="48" spans="1:15" x14ac:dyDescent="0.2">
      <c r="A48" s="6">
        <v>46</v>
      </c>
      <c r="B48" s="7" t="s">
        <v>62</v>
      </c>
      <c r="C48" s="8">
        <v>3447367</v>
      </c>
      <c r="D48" s="8">
        <v>646114</v>
      </c>
      <c r="E48" s="8">
        <v>300718</v>
      </c>
      <c r="F48" s="8">
        <v>724532</v>
      </c>
      <c r="G48" s="8">
        <v>0</v>
      </c>
      <c r="H48" s="8">
        <v>113993</v>
      </c>
      <c r="I48" s="9">
        <f t="shared" si="1"/>
        <v>5232724</v>
      </c>
      <c r="J48" s="10">
        <f t="shared" si="2"/>
        <v>0.65880925498841525</v>
      </c>
      <c r="K48" s="10">
        <f t="shared" si="2"/>
        <v>0.12347565054071263</v>
      </c>
      <c r="L48" s="10">
        <f t="shared" si="2"/>
        <v>5.7468729480094877E-2</v>
      </c>
      <c r="M48" s="10">
        <f t="shared" si="2"/>
        <v>0.13846172662651421</v>
      </c>
      <c r="N48" s="10">
        <f t="shared" si="2"/>
        <v>0</v>
      </c>
      <c r="O48" s="10">
        <f t="shared" si="2"/>
        <v>2.1784638364263049E-2</v>
      </c>
    </row>
    <row r="49" spans="1:15" s="16" customFormat="1" x14ac:dyDescent="0.2">
      <c r="A49" s="11">
        <v>47</v>
      </c>
      <c r="B49" s="12" t="s">
        <v>63</v>
      </c>
      <c r="C49" s="13">
        <v>22707414</v>
      </c>
      <c r="D49" s="13">
        <v>1747040</v>
      </c>
      <c r="E49" s="13">
        <v>848295</v>
      </c>
      <c r="F49" s="13">
        <v>3072620</v>
      </c>
      <c r="G49" s="13">
        <v>0</v>
      </c>
      <c r="H49" s="13">
        <v>0</v>
      </c>
      <c r="I49" s="14">
        <f t="shared" si="1"/>
        <v>28375369</v>
      </c>
      <c r="J49" s="15">
        <f t="shared" si="2"/>
        <v>0.80025087955684382</v>
      </c>
      <c r="K49" s="15">
        <f t="shared" si="2"/>
        <v>6.1568890963144829E-2</v>
      </c>
      <c r="L49" s="15">
        <f t="shared" si="2"/>
        <v>2.9895470258025542E-2</v>
      </c>
      <c r="M49" s="15">
        <f t="shared" si="2"/>
        <v>0.1082847592219858</v>
      </c>
      <c r="N49" s="15">
        <f t="shared" si="2"/>
        <v>0</v>
      </c>
      <c r="O49" s="15">
        <f t="shared" si="2"/>
        <v>0</v>
      </c>
    </row>
    <row r="50" spans="1:15" s="16" customFormat="1" x14ac:dyDescent="0.2">
      <c r="A50" s="11">
        <v>48</v>
      </c>
      <c r="B50" s="12" t="s">
        <v>64</v>
      </c>
      <c r="C50" s="13">
        <v>36074986</v>
      </c>
      <c r="D50" s="13">
        <v>4202437</v>
      </c>
      <c r="E50" s="13">
        <v>1859193</v>
      </c>
      <c r="F50" s="13">
        <v>1260093</v>
      </c>
      <c r="G50" s="13">
        <v>0</v>
      </c>
      <c r="H50" s="13">
        <v>0</v>
      </c>
      <c r="I50" s="14">
        <f t="shared" si="1"/>
        <v>43396709</v>
      </c>
      <c r="J50" s="15">
        <f t="shared" si="2"/>
        <v>0.83128391141365121</v>
      </c>
      <c r="K50" s="15">
        <f t="shared" si="2"/>
        <v>9.6837688774971398E-2</v>
      </c>
      <c r="L50" s="15">
        <f t="shared" si="2"/>
        <v>4.284179705885071E-2</v>
      </c>
      <c r="M50" s="15">
        <f t="shared" si="2"/>
        <v>2.9036602752526695E-2</v>
      </c>
      <c r="N50" s="15">
        <f t="shared" si="2"/>
        <v>0</v>
      </c>
      <c r="O50" s="15">
        <f t="shared" si="2"/>
        <v>0</v>
      </c>
    </row>
    <row r="51" spans="1:15" s="16" customFormat="1" x14ac:dyDescent="0.2">
      <c r="A51" s="11">
        <v>49</v>
      </c>
      <c r="B51" s="12" t="s">
        <v>65</v>
      </c>
      <c r="C51" s="13">
        <v>69233228</v>
      </c>
      <c r="D51" s="13">
        <v>4705268</v>
      </c>
      <c r="E51" s="13">
        <v>7716836</v>
      </c>
      <c r="F51" s="13">
        <v>3502961</v>
      </c>
      <c r="G51" s="13">
        <v>0</v>
      </c>
      <c r="H51" s="13">
        <v>0</v>
      </c>
      <c r="I51" s="14">
        <f t="shared" si="1"/>
        <v>85158293</v>
      </c>
      <c r="J51" s="15">
        <f t="shared" si="2"/>
        <v>0.81299454886912781</v>
      </c>
      <c r="K51" s="15">
        <f t="shared" si="2"/>
        <v>5.525319771264086E-2</v>
      </c>
      <c r="L51" s="15">
        <f t="shared" si="2"/>
        <v>9.0617551481451133E-2</v>
      </c>
      <c r="M51" s="15">
        <f t="shared" si="2"/>
        <v>4.1134701936780253E-2</v>
      </c>
      <c r="N51" s="15">
        <f t="shared" si="2"/>
        <v>0</v>
      </c>
      <c r="O51" s="15">
        <f t="shared" si="2"/>
        <v>0</v>
      </c>
    </row>
    <row r="52" spans="1:15" x14ac:dyDescent="0.2">
      <c r="A52" s="17">
        <v>50</v>
      </c>
      <c r="B52" s="18" t="s">
        <v>66</v>
      </c>
      <c r="C52" s="19">
        <v>38913580</v>
      </c>
      <c r="D52" s="19">
        <v>4022955</v>
      </c>
      <c r="E52" s="19">
        <v>2743003</v>
      </c>
      <c r="F52" s="19">
        <v>2818496</v>
      </c>
      <c r="G52" s="19">
        <v>0</v>
      </c>
      <c r="H52" s="19">
        <v>0</v>
      </c>
      <c r="I52" s="20">
        <f t="shared" si="1"/>
        <v>48498034</v>
      </c>
      <c r="J52" s="21">
        <f t="shared" si="2"/>
        <v>0.80237438078417778</v>
      </c>
      <c r="K52" s="21">
        <f t="shared" si="2"/>
        <v>8.2950888277244395E-2</v>
      </c>
      <c r="L52" s="21">
        <f t="shared" si="2"/>
        <v>5.6559055569139156E-2</v>
      </c>
      <c r="M52" s="21">
        <f t="shared" si="2"/>
        <v>5.8115675369438687E-2</v>
      </c>
      <c r="N52" s="21">
        <f t="shared" si="2"/>
        <v>0</v>
      </c>
      <c r="O52" s="21">
        <f t="shared" si="2"/>
        <v>0</v>
      </c>
    </row>
    <row r="53" spans="1:15" x14ac:dyDescent="0.2">
      <c r="A53" s="6">
        <v>51</v>
      </c>
      <c r="B53" s="7" t="s">
        <v>67</v>
      </c>
      <c r="C53" s="8">
        <v>49639339</v>
      </c>
      <c r="D53" s="8">
        <v>4448126</v>
      </c>
      <c r="E53" s="8">
        <v>3700846</v>
      </c>
      <c r="F53" s="8">
        <v>2372099</v>
      </c>
      <c r="G53" s="8">
        <v>0</v>
      </c>
      <c r="H53" s="8">
        <v>2348</v>
      </c>
      <c r="I53" s="9">
        <f t="shared" si="1"/>
        <v>60162758</v>
      </c>
      <c r="J53" s="10">
        <f t="shared" si="2"/>
        <v>0.82508416585556132</v>
      </c>
      <c r="K53" s="10">
        <f t="shared" si="2"/>
        <v>7.3934875126569169E-2</v>
      </c>
      <c r="L53" s="10">
        <f t="shared" si="2"/>
        <v>6.1513902005622817E-2</v>
      </c>
      <c r="M53" s="10">
        <f t="shared" si="2"/>
        <v>3.9428029546118883E-2</v>
      </c>
      <c r="N53" s="10">
        <f t="shared" si="2"/>
        <v>0</v>
      </c>
      <c r="O53" s="10">
        <f t="shared" si="2"/>
        <v>3.9027466127799524E-5</v>
      </c>
    </row>
    <row r="54" spans="1:15" s="16" customFormat="1" x14ac:dyDescent="0.2">
      <c r="A54" s="11">
        <v>52</v>
      </c>
      <c r="B54" s="12" t="s">
        <v>68</v>
      </c>
      <c r="C54" s="13">
        <v>202273361</v>
      </c>
      <c r="D54" s="13">
        <v>19194385</v>
      </c>
      <c r="E54" s="13">
        <v>6615908</v>
      </c>
      <c r="F54" s="13">
        <v>10233608</v>
      </c>
      <c r="G54" s="13">
        <v>0</v>
      </c>
      <c r="H54" s="13">
        <v>12135321</v>
      </c>
      <c r="I54" s="14">
        <f t="shared" si="1"/>
        <v>250452583</v>
      </c>
      <c r="J54" s="15">
        <f t="shared" si="2"/>
        <v>0.80763136309917793</v>
      </c>
      <c r="K54" s="15">
        <f t="shared" si="2"/>
        <v>7.663879833093995E-2</v>
      </c>
      <c r="L54" s="15">
        <f t="shared" si="2"/>
        <v>2.6415810612741814E-2</v>
      </c>
      <c r="M54" s="15">
        <f t="shared" si="2"/>
        <v>4.0860460999917095E-2</v>
      </c>
      <c r="N54" s="15">
        <f t="shared" si="2"/>
        <v>0</v>
      </c>
      <c r="O54" s="15">
        <f t="shared" si="2"/>
        <v>4.8453566957223193E-2</v>
      </c>
    </row>
    <row r="55" spans="1:15" s="16" customFormat="1" x14ac:dyDescent="0.2">
      <c r="A55" s="11">
        <v>53</v>
      </c>
      <c r="B55" s="12" t="s">
        <v>69</v>
      </c>
      <c r="C55" s="13">
        <v>81665908</v>
      </c>
      <c r="D55" s="13">
        <v>5670075</v>
      </c>
      <c r="E55" s="13">
        <v>6807264</v>
      </c>
      <c r="F55" s="13">
        <v>9684050</v>
      </c>
      <c r="G55" s="13">
        <v>0</v>
      </c>
      <c r="H55" s="13">
        <v>0</v>
      </c>
      <c r="I55" s="14">
        <f t="shared" si="1"/>
        <v>103827297</v>
      </c>
      <c r="J55" s="15">
        <f t="shared" si="2"/>
        <v>0.78655527360979072</v>
      </c>
      <c r="K55" s="15">
        <f t="shared" si="2"/>
        <v>5.4610638664704912E-2</v>
      </c>
      <c r="L55" s="15">
        <f t="shared" si="2"/>
        <v>6.5563336393125976E-2</v>
      </c>
      <c r="M55" s="15">
        <f t="shared" si="2"/>
        <v>9.3270751332378415E-2</v>
      </c>
      <c r="N55" s="15">
        <f t="shared" si="2"/>
        <v>0</v>
      </c>
      <c r="O55" s="15">
        <f t="shared" si="2"/>
        <v>0</v>
      </c>
    </row>
    <row r="56" spans="1:15" s="16" customFormat="1" x14ac:dyDescent="0.2">
      <c r="A56" s="11">
        <v>54</v>
      </c>
      <c r="B56" s="12" t="s">
        <v>70</v>
      </c>
      <c r="C56" s="13">
        <v>3871192</v>
      </c>
      <c r="D56" s="13">
        <v>325398</v>
      </c>
      <c r="E56" s="13">
        <v>613943</v>
      </c>
      <c r="F56" s="13">
        <v>223480</v>
      </c>
      <c r="G56" s="13">
        <v>0</v>
      </c>
      <c r="H56" s="13">
        <v>0</v>
      </c>
      <c r="I56" s="14">
        <f t="shared" si="1"/>
        <v>5034013</v>
      </c>
      <c r="J56" s="15">
        <f t="shared" si="2"/>
        <v>0.7690071519481575</v>
      </c>
      <c r="K56" s="15">
        <f t="shared" si="2"/>
        <v>6.4639880747228901E-2</v>
      </c>
      <c r="L56" s="15">
        <f t="shared" si="2"/>
        <v>0.12195896196533461</v>
      </c>
      <c r="M56" s="15">
        <f t="shared" si="2"/>
        <v>4.4394005339279022E-2</v>
      </c>
      <c r="N56" s="15">
        <f t="shared" si="2"/>
        <v>0</v>
      </c>
      <c r="O56" s="15">
        <f t="shared" si="2"/>
        <v>0</v>
      </c>
    </row>
    <row r="57" spans="1:15" x14ac:dyDescent="0.2">
      <c r="A57" s="17">
        <v>55</v>
      </c>
      <c r="B57" s="18" t="s">
        <v>71</v>
      </c>
      <c r="C57" s="19">
        <v>80119983</v>
      </c>
      <c r="D57" s="19">
        <v>8281817</v>
      </c>
      <c r="E57" s="19">
        <v>7390607</v>
      </c>
      <c r="F57" s="19">
        <v>2709519</v>
      </c>
      <c r="G57" s="19">
        <v>0</v>
      </c>
      <c r="H57" s="19">
        <v>0</v>
      </c>
      <c r="I57" s="20">
        <f t="shared" si="1"/>
        <v>98501926</v>
      </c>
      <c r="J57" s="21">
        <f t="shared" si="2"/>
        <v>0.81338493828029312</v>
      </c>
      <c r="K57" s="21">
        <f t="shared" si="2"/>
        <v>8.4077716409321782E-2</v>
      </c>
      <c r="L57" s="21">
        <f t="shared" si="2"/>
        <v>7.5030076061659956E-2</v>
      </c>
      <c r="M57" s="21">
        <f t="shared" si="2"/>
        <v>2.7507269248725146E-2</v>
      </c>
      <c r="N57" s="21">
        <f t="shared" si="2"/>
        <v>0</v>
      </c>
      <c r="O57" s="21">
        <f t="shared" si="2"/>
        <v>0</v>
      </c>
    </row>
    <row r="58" spans="1:15" x14ac:dyDescent="0.2">
      <c r="A58" s="6">
        <v>56</v>
      </c>
      <c r="B58" s="7" t="s">
        <v>72</v>
      </c>
      <c r="C58" s="8">
        <v>13188239</v>
      </c>
      <c r="D58" s="8">
        <v>803066</v>
      </c>
      <c r="E58" s="8">
        <v>872157</v>
      </c>
      <c r="F58" s="8">
        <v>991048</v>
      </c>
      <c r="G58" s="8">
        <v>0</v>
      </c>
      <c r="H58" s="8">
        <v>0</v>
      </c>
      <c r="I58" s="9">
        <f t="shared" si="1"/>
        <v>15854510</v>
      </c>
      <c r="J58" s="10">
        <f t="shared" si="2"/>
        <v>0.83182886131454081</v>
      </c>
      <c r="K58" s="10">
        <f t="shared" si="2"/>
        <v>5.0652211894281186E-2</v>
      </c>
      <c r="L58" s="10">
        <f t="shared" si="2"/>
        <v>5.501002553847454E-2</v>
      </c>
      <c r="M58" s="10">
        <f t="shared" si="2"/>
        <v>6.2508901252703489E-2</v>
      </c>
      <c r="N58" s="10">
        <f t="shared" si="2"/>
        <v>0</v>
      </c>
      <c r="O58" s="10">
        <f t="shared" si="2"/>
        <v>0</v>
      </c>
    </row>
    <row r="59" spans="1:15" s="16" customFormat="1" x14ac:dyDescent="0.2">
      <c r="A59" s="11">
        <v>57</v>
      </c>
      <c r="B59" s="12" t="s">
        <v>73</v>
      </c>
      <c r="C59" s="13">
        <v>42491428</v>
      </c>
      <c r="D59" s="13">
        <v>4111912</v>
      </c>
      <c r="E59" s="13">
        <v>3758531</v>
      </c>
      <c r="F59" s="13">
        <v>2082655</v>
      </c>
      <c r="G59" s="13">
        <v>0</v>
      </c>
      <c r="H59" s="13">
        <v>0</v>
      </c>
      <c r="I59" s="14">
        <f t="shared" si="1"/>
        <v>52444526</v>
      </c>
      <c r="J59" s="15">
        <f t="shared" si="2"/>
        <v>0.81021664682411276</v>
      </c>
      <c r="K59" s="15">
        <f t="shared" si="2"/>
        <v>7.8404979768527228E-2</v>
      </c>
      <c r="L59" s="15">
        <f t="shared" si="2"/>
        <v>7.1666793213080046E-2</v>
      </c>
      <c r="M59" s="15">
        <f t="shared" si="2"/>
        <v>3.971158019427995E-2</v>
      </c>
      <c r="N59" s="15">
        <f t="shared" si="2"/>
        <v>0</v>
      </c>
      <c r="O59" s="15">
        <f t="shared" si="2"/>
        <v>0</v>
      </c>
    </row>
    <row r="60" spans="1:15" s="16" customFormat="1" x14ac:dyDescent="0.2">
      <c r="A60" s="11">
        <v>58</v>
      </c>
      <c r="B60" s="12" t="s">
        <v>74</v>
      </c>
      <c r="C60" s="13">
        <v>44077291</v>
      </c>
      <c r="D60" s="13">
        <v>6256300</v>
      </c>
      <c r="E60" s="13">
        <v>1857364</v>
      </c>
      <c r="F60" s="13">
        <v>2737225</v>
      </c>
      <c r="G60" s="13">
        <v>0</v>
      </c>
      <c r="H60" s="13">
        <v>0</v>
      </c>
      <c r="I60" s="14">
        <f t="shared" si="1"/>
        <v>54928180</v>
      </c>
      <c r="J60" s="15">
        <f>C60/$I60</f>
        <v>0.80245314882087848</v>
      </c>
      <c r="K60" s="15">
        <f t="shared" si="2"/>
        <v>0.11389964131343874</v>
      </c>
      <c r="L60" s="15">
        <f t="shared" si="2"/>
        <v>3.3814410016862022E-2</v>
      </c>
      <c r="M60" s="15">
        <f t="shared" si="2"/>
        <v>4.9832799848820768E-2</v>
      </c>
      <c r="N60" s="15">
        <f t="shared" si="2"/>
        <v>0</v>
      </c>
      <c r="O60" s="15">
        <f t="shared" si="2"/>
        <v>0</v>
      </c>
    </row>
    <row r="61" spans="1:15" s="16" customFormat="1" x14ac:dyDescent="0.2">
      <c r="A61" s="11">
        <v>59</v>
      </c>
      <c r="B61" s="12" t="s">
        <v>75</v>
      </c>
      <c r="C61" s="13">
        <v>23383434</v>
      </c>
      <c r="D61" s="13">
        <v>2809128</v>
      </c>
      <c r="E61" s="13">
        <v>1508147</v>
      </c>
      <c r="F61" s="13">
        <v>1046737</v>
      </c>
      <c r="G61" s="13">
        <v>0</v>
      </c>
      <c r="H61" s="13">
        <v>0</v>
      </c>
      <c r="I61" s="14">
        <f>SUM(C61:H61)</f>
        <v>28747446</v>
      </c>
      <c r="J61" s="15">
        <f t="shared" si="2"/>
        <v>0.8134090938026286</v>
      </c>
      <c r="K61" s="15">
        <f t="shared" si="2"/>
        <v>9.7717480711156046E-2</v>
      </c>
      <c r="L61" s="15">
        <f t="shared" si="2"/>
        <v>5.2461947402214444E-2</v>
      </c>
      <c r="M61" s="15">
        <f t="shared" si="2"/>
        <v>3.6411478084000921E-2</v>
      </c>
      <c r="N61" s="15">
        <f t="shared" ref="N61:O67" si="3">G61/$I61</f>
        <v>0</v>
      </c>
      <c r="O61" s="15">
        <f t="shared" si="3"/>
        <v>0</v>
      </c>
    </row>
    <row r="62" spans="1:15" x14ac:dyDescent="0.2">
      <c r="A62" s="17">
        <v>60</v>
      </c>
      <c r="B62" s="18" t="s">
        <v>76</v>
      </c>
      <c r="C62" s="19">
        <v>30881840</v>
      </c>
      <c r="D62" s="19">
        <v>3545424</v>
      </c>
      <c r="E62" s="19">
        <v>1500080</v>
      </c>
      <c r="F62" s="19">
        <v>4791143</v>
      </c>
      <c r="G62" s="19">
        <v>0</v>
      </c>
      <c r="H62" s="19">
        <v>0</v>
      </c>
      <c r="I62" s="20">
        <f t="shared" si="1"/>
        <v>40718487</v>
      </c>
      <c r="J62" s="21">
        <f t="shared" ref="J62:O73" si="4">C62/$I62</f>
        <v>0.75842307205569792</v>
      </c>
      <c r="K62" s="21">
        <f t="shared" si="4"/>
        <v>8.7071604600632638E-2</v>
      </c>
      <c r="L62" s="21">
        <f t="shared" si="4"/>
        <v>3.6840268647506474E-2</v>
      </c>
      <c r="M62" s="21">
        <f t="shared" si="4"/>
        <v>0.11766505469616295</v>
      </c>
      <c r="N62" s="21">
        <f t="shared" si="3"/>
        <v>0</v>
      </c>
      <c r="O62" s="21">
        <f t="shared" si="3"/>
        <v>0</v>
      </c>
    </row>
    <row r="63" spans="1:15" x14ac:dyDescent="0.2">
      <c r="A63" s="6">
        <v>61</v>
      </c>
      <c r="B63" s="7" t="s">
        <v>77</v>
      </c>
      <c r="C63" s="8">
        <v>20270096</v>
      </c>
      <c r="D63" s="8">
        <v>2152236</v>
      </c>
      <c r="E63" s="8">
        <v>961582</v>
      </c>
      <c r="F63" s="8">
        <v>726488</v>
      </c>
      <c r="G63" s="8">
        <v>0</v>
      </c>
      <c r="H63" s="8">
        <v>0</v>
      </c>
      <c r="I63" s="9">
        <f t="shared" si="1"/>
        <v>24110402</v>
      </c>
      <c r="J63" s="10">
        <f t="shared" si="4"/>
        <v>0.84071995149645373</v>
      </c>
      <c r="K63" s="10">
        <f t="shared" si="4"/>
        <v>8.9265869561196032E-2</v>
      </c>
      <c r="L63" s="10">
        <f t="shared" si="4"/>
        <v>3.9882454054478232E-2</v>
      </c>
      <c r="M63" s="10">
        <f t="shared" si="4"/>
        <v>3.0131724887872049E-2</v>
      </c>
      <c r="N63" s="10">
        <f t="shared" si="3"/>
        <v>0</v>
      </c>
      <c r="O63" s="10">
        <f t="shared" si="3"/>
        <v>0</v>
      </c>
    </row>
    <row r="64" spans="1:15" s="16" customFormat="1" x14ac:dyDescent="0.2">
      <c r="A64" s="11">
        <v>62</v>
      </c>
      <c r="B64" s="12" t="s">
        <v>78</v>
      </c>
      <c r="C64" s="13">
        <v>10155768</v>
      </c>
      <c r="D64" s="13">
        <v>721945</v>
      </c>
      <c r="E64" s="13">
        <v>695921</v>
      </c>
      <c r="F64" s="13">
        <v>460925</v>
      </c>
      <c r="G64" s="13">
        <v>0</v>
      </c>
      <c r="H64" s="13">
        <v>0</v>
      </c>
      <c r="I64" s="14">
        <f t="shared" si="1"/>
        <v>12034559</v>
      </c>
      <c r="J64" s="15">
        <f t="shared" si="4"/>
        <v>0.84388368530994784</v>
      </c>
      <c r="K64" s="15">
        <f t="shared" si="4"/>
        <v>5.9989319093454112E-2</v>
      </c>
      <c r="L64" s="15">
        <f t="shared" si="4"/>
        <v>5.782688007096895E-2</v>
      </c>
      <c r="M64" s="15">
        <f t="shared" si="4"/>
        <v>3.8300115525629147E-2</v>
      </c>
      <c r="N64" s="15">
        <f t="shared" si="3"/>
        <v>0</v>
      </c>
      <c r="O64" s="15">
        <f t="shared" si="3"/>
        <v>0</v>
      </c>
    </row>
    <row r="65" spans="1:15" s="16" customFormat="1" x14ac:dyDescent="0.2">
      <c r="A65" s="11">
        <v>63</v>
      </c>
      <c r="B65" s="12" t="s">
        <v>79</v>
      </c>
      <c r="C65" s="13">
        <v>15288409</v>
      </c>
      <c r="D65" s="13">
        <v>1554130</v>
      </c>
      <c r="E65" s="13">
        <v>360069</v>
      </c>
      <c r="F65" s="13">
        <v>593732</v>
      </c>
      <c r="G65" s="13">
        <v>0</v>
      </c>
      <c r="H65" s="13">
        <v>0</v>
      </c>
      <c r="I65" s="14">
        <f t="shared" si="1"/>
        <v>17796340</v>
      </c>
      <c r="J65" s="15">
        <f t="shared" si="4"/>
        <v>0.85907602349696621</v>
      </c>
      <c r="K65" s="15">
        <f t="shared" si="4"/>
        <v>8.7328630493685777E-2</v>
      </c>
      <c r="L65" s="15">
        <f t="shared" si="4"/>
        <v>2.0232755723929751E-2</v>
      </c>
      <c r="M65" s="15">
        <f t="shared" si="4"/>
        <v>3.3362590285418235E-2</v>
      </c>
      <c r="N65" s="15">
        <f t="shared" si="3"/>
        <v>0</v>
      </c>
      <c r="O65" s="15">
        <f t="shared" si="3"/>
        <v>0</v>
      </c>
    </row>
    <row r="66" spans="1:15" s="16" customFormat="1" x14ac:dyDescent="0.2">
      <c r="A66" s="11">
        <v>64</v>
      </c>
      <c r="B66" s="12" t="s">
        <v>80</v>
      </c>
      <c r="C66" s="13">
        <v>11338289</v>
      </c>
      <c r="D66" s="13">
        <v>1069418</v>
      </c>
      <c r="E66" s="13">
        <v>966645</v>
      </c>
      <c r="F66" s="13">
        <v>680032</v>
      </c>
      <c r="G66" s="13">
        <v>0</v>
      </c>
      <c r="H66" s="13">
        <v>0</v>
      </c>
      <c r="I66" s="14">
        <f t="shared" si="1"/>
        <v>14054384</v>
      </c>
      <c r="J66" s="15">
        <f t="shared" si="4"/>
        <v>0.80674393128862854</v>
      </c>
      <c r="K66" s="15">
        <f t="shared" si="4"/>
        <v>7.6091417453799465E-2</v>
      </c>
      <c r="L66" s="15">
        <f t="shared" si="4"/>
        <v>6.8778894898559761E-2</v>
      </c>
      <c r="M66" s="15">
        <f t="shared" si="4"/>
        <v>4.8385756359012246E-2</v>
      </c>
      <c r="N66" s="15">
        <f t="shared" si="3"/>
        <v>0</v>
      </c>
      <c r="O66" s="15">
        <f t="shared" si="3"/>
        <v>0</v>
      </c>
    </row>
    <row r="67" spans="1:15" x14ac:dyDescent="0.2">
      <c r="A67" s="17">
        <v>65</v>
      </c>
      <c r="B67" s="18" t="s">
        <v>81</v>
      </c>
      <c r="C67" s="19">
        <v>33061961</v>
      </c>
      <c r="D67" s="19">
        <v>3929337</v>
      </c>
      <c r="E67" s="19">
        <v>8096036</v>
      </c>
      <c r="F67" s="19">
        <v>17137661</v>
      </c>
      <c r="G67" s="19">
        <v>0</v>
      </c>
      <c r="H67" s="19">
        <v>2100</v>
      </c>
      <c r="I67" s="20">
        <f t="shared" si="1"/>
        <v>62227095</v>
      </c>
      <c r="J67" s="21">
        <f t="shared" si="4"/>
        <v>0.53131133632383132</v>
      </c>
      <c r="K67" s="21">
        <f t="shared" si="4"/>
        <v>6.314511387684095E-2</v>
      </c>
      <c r="L67" s="21">
        <f t="shared" si="4"/>
        <v>0.13010467546331705</v>
      </c>
      <c r="M67" s="21">
        <f t="shared" si="4"/>
        <v>0.27540512697885061</v>
      </c>
      <c r="N67" s="21">
        <f t="shared" si="3"/>
        <v>0</v>
      </c>
      <c r="O67" s="21">
        <f t="shared" si="3"/>
        <v>3.3747357160092402E-5</v>
      </c>
    </row>
    <row r="68" spans="1:15" x14ac:dyDescent="0.2">
      <c r="A68" s="6">
        <v>66</v>
      </c>
      <c r="B68" s="7" t="s">
        <v>82</v>
      </c>
      <c r="C68" s="8">
        <v>13069774</v>
      </c>
      <c r="D68" s="8">
        <v>1149307</v>
      </c>
      <c r="E68" s="8">
        <v>775032</v>
      </c>
      <c r="F68" s="8">
        <v>960394</v>
      </c>
      <c r="G68" s="8">
        <v>0</v>
      </c>
      <c r="H68" s="8">
        <v>0</v>
      </c>
      <c r="I68" s="9">
        <f>SUM(C68:H68)</f>
        <v>15954507</v>
      </c>
      <c r="J68" s="10">
        <f t="shared" si="4"/>
        <v>0.81919008841827579</v>
      </c>
      <c r="K68" s="10">
        <f t="shared" si="4"/>
        <v>7.2036509808795723E-2</v>
      </c>
      <c r="L68" s="10">
        <f t="shared" si="4"/>
        <v>4.8577621358027546E-2</v>
      </c>
      <c r="M68" s="10">
        <f t="shared" si="4"/>
        <v>6.0195780414900944E-2</v>
      </c>
      <c r="N68" s="10">
        <f t="shared" si="4"/>
        <v>0</v>
      </c>
      <c r="O68" s="10">
        <f t="shared" si="4"/>
        <v>0</v>
      </c>
    </row>
    <row r="69" spans="1:15" s="16" customFormat="1" x14ac:dyDescent="0.2">
      <c r="A69" s="11">
        <v>67</v>
      </c>
      <c r="B69" s="12" t="s">
        <v>83</v>
      </c>
      <c r="C69" s="13">
        <v>26669959</v>
      </c>
      <c r="D69" s="13">
        <v>1759190</v>
      </c>
      <c r="E69" s="13">
        <v>613761</v>
      </c>
      <c r="F69" s="13">
        <v>1119304</v>
      </c>
      <c r="G69" s="13">
        <v>0</v>
      </c>
      <c r="H69" s="13">
        <v>0</v>
      </c>
      <c r="I69" s="14">
        <f>SUM(C69:H69)</f>
        <v>30162214</v>
      </c>
      <c r="J69" s="15">
        <f t="shared" si="4"/>
        <v>0.88421755113865319</v>
      </c>
      <c r="K69" s="15">
        <f t="shared" si="4"/>
        <v>5.8324299403220203E-2</v>
      </c>
      <c r="L69" s="15">
        <f t="shared" si="4"/>
        <v>2.034867201724648E-2</v>
      </c>
      <c r="M69" s="15">
        <f t="shared" si="4"/>
        <v>3.7109477440880168E-2</v>
      </c>
      <c r="N69" s="15">
        <f t="shared" si="4"/>
        <v>0</v>
      </c>
      <c r="O69" s="15">
        <f t="shared" si="4"/>
        <v>0</v>
      </c>
    </row>
    <row r="70" spans="1:15" s="16" customFormat="1" x14ac:dyDescent="0.2">
      <c r="A70" s="11">
        <v>68</v>
      </c>
      <c r="B70" s="12" t="s">
        <v>84</v>
      </c>
      <c r="C70" s="13">
        <v>10476772</v>
      </c>
      <c r="D70" s="13">
        <v>576959</v>
      </c>
      <c r="E70" s="13">
        <v>695757</v>
      </c>
      <c r="F70" s="13">
        <v>456842</v>
      </c>
      <c r="G70" s="13">
        <v>0</v>
      </c>
      <c r="H70" s="13">
        <v>0</v>
      </c>
      <c r="I70" s="14">
        <f>SUM(C70:H70)</f>
        <v>12206330</v>
      </c>
      <c r="J70" s="15">
        <f t="shared" si="4"/>
        <v>0.85830646885673256</v>
      </c>
      <c r="K70" s="15">
        <f t="shared" si="4"/>
        <v>4.7267196610283356E-2</v>
      </c>
      <c r="L70" s="15">
        <f t="shared" si="4"/>
        <v>5.6999687866869077E-2</v>
      </c>
      <c r="M70" s="15">
        <f t="shared" si="4"/>
        <v>3.7426646666115039E-2</v>
      </c>
      <c r="N70" s="15">
        <f t="shared" si="4"/>
        <v>0</v>
      </c>
      <c r="O70" s="15">
        <f t="shared" si="4"/>
        <v>0</v>
      </c>
    </row>
    <row r="71" spans="1:15" s="16" customFormat="1" x14ac:dyDescent="0.2">
      <c r="A71" s="11">
        <v>69</v>
      </c>
      <c r="B71" s="12" t="s">
        <v>85</v>
      </c>
      <c r="C71" s="13">
        <v>17416240</v>
      </c>
      <c r="D71" s="13">
        <v>1393878</v>
      </c>
      <c r="E71" s="13">
        <v>672241</v>
      </c>
      <c r="F71" s="13">
        <v>920099</v>
      </c>
      <c r="G71" s="13">
        <v>0</v>
      </c>
      <c r="H71" s="13">
        <v>0</v>
      </c>
      <c r="I71" s="14">
        <f>SUM(C71:H71)</f>
        <v>20402458</v>
      </c>
      <c r="J71" s="15">
        <f t="shared" si="4"/>
        <v>0.85363440032568627</v>
      </c>
      <c r="K71" s="15">
        <f t="shared" si="4"/>
        <v>6.8319121156872373E-2</v>
      </c>
      <c r="L71" s="15">
        <f t="shared" si="4"/>
        <v>3.2949020162178495E-2</v>
      </c>
      <c r="M71" s="15">
        <f t="shared" si="4"/>
        <v>4.5097458355262882E-2</v>
      </c>
      <c r="N71" s="15">
        <f t="shared" si="4"/>
        <v>0</v>
      </c>
      <c r="O71" s="15">
        <f t="shared" si="4"/>
        <v>0</v>
      </c>
    </row>
    <row r="72" spans="1:15" x14ac:dyDescent="0.2">
      <c r="A72" s="17">
        <v>396</v>
      </c>
      <c r="B72" s="18" t="s">
        <v>86</v>
      </c>
      <c r="C72" s="13">
        <f>37867112-'[1]RSD Adjs.'!B187</f>
        <v>35519364.373519003</v>
      </c>
      <c r="D72" s="13">
        <f>20673699-'[1]Hurricane Data'!F13</f>
        <v>6277912</v>
      </c>
      <c r="E72" s="13">
        <v>6187260</v>
      </c>
      <c r="F72" s="13">
        <f>5593436-'[1]Hurricane Data'!H13-'[1]RSD Adjs.'!C187</f>
        <v>4648052.9799999995</v>
      </c>
      <c r="G72" s="13">
        <v>0</v>
      </c>
      <c r="H72" s="13">
        <f>226289-'[1]Hurricane Data'!J13</f>
        <v>0</v>
      </c>
      <c r="I72" s="20">
        <f>SUM(C72:H72)</f>
        <v>52632589.353519</v>
      </c>
      <c r="J72" s="21">
        <f t="shared" si="4"/>
        <v>0.67485496742227424</v>
      </c>
      <c r="K72" s="21">
        <f t="shared" si="4"/>
        <v>0.11927803813399616</v>
      </c>
      <c r="L72" s="21">
        <f t="shared" si="4"/>
        <v>0.11755568319927853</v>
      </c>
      <c r="M72" s="21">
        <f t="shared" si="4"/>
        <v>8.8311311244451102E-2</v>
      </c>
      <c r="N72" s="21">
        <f t="shared" si="4"/>
        <v>0</v>
      </c>
      <c r="O72" s="21">
        <f t="shared" si="4"/>
        <v>0</v>
      </c>
    </row>
    <row r="73" spans="1:15" x14ac:dyDescent="0.2">
      <c r="A73" s="22"/>
      <c r="B73" s="23" t="s">
        <v>87</v>
      </c>
      <c r="C73" s="24">
        <f t="shared" ref="C73:I73" si="5">SUM(C3:C72)</f>
        <v>3313714163.3735189</v>
      </c>
      <c r="D73" s="24">
        <f t="shared" si="5"/>
        <v>279056799</v>
      </c>
      <c r="E73" s="24">
        <f t="shared" si="5"/>
        <v>217551545</v>
      </c>
      <c r="F73" s="24">
        <f t="shared" si="5"/>
        <v>262860021.97999999</v>
      </c>
      <c r="G73" s="24">
        <f t="shared" si="5"/>
        <v>10935</v>
      </c>
      <c r="H73" s="24">
        <f t="shared" si="5"/>
        <v>16228986</v>
      </c>
      <c r="I73" s="25">
        <f t="shared" si="5"/>
        <v>4089422450.353519</v>
      </c>
      <c r="J73" s="26">
        <f t="shared" si="4"/>
        <v>0.8103134864648327</v>
      </c>
      <c r="K73" s="26">
        <f t="shared" si="4"/>
        <v>6.8238682207037896E-2</v>
      </c>
      <c r="L73" s="26">
        <f t="shared" si="4"/>
        <v>5.3198598980937588E-2</v>
      </c>
      <c r="M73" s="26">
        <f t="shared" si="4"/>
        <v>6.4278030741792516E-2</v>
      </c>
      <c r="N73" s="26">
        <f t="shared" si="4"/>
        <v>2.6739717240645313E-6</v>
      </c>
      <c r="O73" s="26">
        <f t="shared" si="4"/>
        <v>3.9685276336752758E-3</v>
      </c>
    </row>
    <row r="74" spans="1:15" x14ac:dyDescent="0.2">
      <c r="A74" s="27"/>
      <c r="B74" s="28"/>
      <c r="C74" s="29"/>
      <c r="D74" s="29"/>
      <c r="E74" s="29"/>
      <c r="F74" s="29"/>
      <c r="G74" s="29"/>
      <c r="H74" s="29"/>
      <c r="I74" s="30"/>
      <c r="J74" s="31"/>
      <c r="K74" s="31"/>
      <c r="L74" s="31"/>
      <c r="M74" s="31"/>
      <c r="N74" s="31"/>
      <c r="O74" s="32"/>
    </row>
    <row r="75" spans="1:15" s="16" customFormat="1" x14ac:dyDescent="0.2">
      <c r="A75" s="33">
        <v>318</v>
      </c>
      <c r="B75" s="7" t="s">
        <v>88</v>
      </c>
      <c r="C75" s="8">
        <v>7219635</v>
      </c>
      <c r="D75" s="8">
        <v>101622</v>
      </c>
      <c r="E75" s="8">
        <v>0</v>
      </c>
      <c r="F75" s="8">
        <v>204726</v>
      </c>
      <c r="G75" s="8">
        <v>0</v>
      </c>
      <c r="H75" s="8">
        <v>0</v>
      </c>
      <c r="I75" s="9">
        <f>SUM(C75:H75)</f>
        <v>7525983</v>
      </c>
      <c r="J75" s="10">
        <f>C75/$I75</f>
        <v>0.95929461971944396</v>
      </c>
      <c r="K75" s="10">
        <f t="shared" ref="K75:O76" si="6">D75/$I75</f>
        <v>1.3502820827525122E-2</v>
      </c>
      <c r="L75" s="10">
        <f t="shared" si="6"/>
        <v>0</v>
      </c>
      <c r="M75" s="10">
        <f t="shared" si="6"/>
        <v>2.7202559453030919E-2</v>
      </c>
      <c r="N75" s="10">
        <f t="shared" si="6"/>
        <v>0</v>
      </c>
      <c r="O75" s="10">
        <f t="shared" si="6"/>
        <v>0</v>
      </c>
    </row>
    <row r="76" spans="1:15" ht="12" customHeight="1" x14ac:dyDescent="0.2">
      <c r="A76" s="34">
        <v>319</v>
      </c>
      <c r="B76" s="35" t="s">
        <v>89</v>
      </c>
      <c r="C76" s="36">
        <v>2071162</v>
      </c>
      <c r="D76" s="36">
        <v>0</v>
      </c>
      <c r="E76" s="36">
        <v>0</v>
      </c>
      <c r="F76" s="36">
        <v>156038</v>
      </c>
      <c r="G76" s="36">
        <v>0</v>
      </c>
      <c r="H76" s="36">
        <v>0</v>
      </c>
      <c r="I76" s="37">
        <f>SUM(C76:H76)</f>
        <v>2227200</v>
      </c>
      <c r="J76" s="38">
        <f>C76/$I76</f>
        <v>0.92993983477011499</v>
      </c>
      <c r="K76" s="38">
        <f t="shared" si="6"/>
        <v>0</v>
      </c>
      <c r="L76" s="38">
        <f t="shared" si="6"/>
        <v>0</v>
      </c>
      <c r="M76" s="38">
        <f t="shared" si="6"/>
        <v>7.0060165229885063E-2</v>
      </c>
      <c r="N76" s="38">
        <f t="shared" si="6"/>
        <v>0</v>
      </c>
      <c r="O76" s="38">
        <f t="shared" si="6"/>
        <v>0</v>
      </c>
    </row>
    <row r="77" spans="1:15" x14ac:dyDescent="0.2">
      <c r="A77" s="39"/>
      <c r="B77" s="40" t="s">
        <v>90</v>
      </c>
      <c r="C77" s="41">
        <f t="shared" ref="C77:H77" si="7">SUM(C75:C76)</f>
        <v>9290797</v>
      </c>
      <c r="D77" s="41">
        <f t="shared" si="7"/>
        <v>101622</v>
      </c>
      <c r="E77" s="41">
        <f t="shared" si="7"/>
        <v>0</v>
      </c>
      <c r="F77" s="41">
        <f t="shared" si="7"/>
        <v>360764</v>
      </c>
      <c r="G77" s="41">
        <f t="shared" si="7"/>
        <v>0</v>
      </c>
      <c r="H77" s="41">
        <f t="shared" si="7"/>
        <v>0</v>
      </c>
      <c r="I77" s="42">
        <f>SUM(I75:I76)</f>
        <v>9753183</v>
      </c>
      <c r="J77" s="43">
        <f t="shared" ref="J77:O77" si="8">C77/$I77</f>
        <v>0.95259127199807492</v>
      </c>
      <c r="K77" s="43">
        <f t="shared" si="8"/>
        <v>1.0419367707957495E-2</v>
      </c>
      <c r="L77" s="43">
        <f t="shared" si="8"/>
        <v>0</v>
      </c>
      <c r="M77" s="43">
        <f t="shared" si="8"/>
        <v>3.698936029396762E-2</v>
      </c>
      <c r="N77" s="43">
        <f t="shared" si="8"/>
        <v>0</v>
      </c>
      <c r="O77" s="43">
        <f t="shared" si="8"/>
        <v>0</v>
      </c>
    </row>
    <row r="78" spans="1:15" x14ac:dyDescent="0.2">
      <c r="A78" s="44"/>
      <c r="B78" s="45"/>
      <c r="C78" s="29"/>
      <c r="D78" s="29"/>
      <c r="E78" s="29"/>
      <c r="F78" s="29"/>
      <c r="G78" s="29"/>
      <c r="H78" s="29"/>
      <c r="I78" s="30"/>
      <c r="J78" s="31"/>
      <c r="K78" s="31"/>
      <c r="L78" s="31"/>
      <c r="M78" s="31"/>
      <c r="N78" s="31"/>
      <c r="O78" s="32"/>
    </row>
    <row r="79" spans="1:15" x14ac:dyDescent="0.2">
      <c r="A79" s="6">
        <v>321001</v>
      </c>
      <c r="B79" s="6" t="s">
        <v>91</v>
      </c>
      <c r="C79" s="8">
        <v>1655833</v>
      </c>
      <c r="D79" s="8">
        <v>27141</v>
      </c>
      <c r="E79" s="8">
        <v>323283</v>
      </c>
      <c r="F79" s="8">
        <v>33538</v>
      </c>
      <c r="G79" s="8">
        <v>0</v>
      </c>
      <c r="H79" s="8">
        <v>0</v>
      </c>
      <c r="I79" s="9">
        <f t="shared" ref="I79:I90" si="9">SUM(C79:H79)</f>
        <v>2039795</v>
      </c>
      <c r="J79" s="10">
        <f t="shared" ref="J79:O91" si="10">C79/$I79</f>
        <v>0.8117644175027392</v>
      </c>
      <c r="K79" s="10">
        <f t="shared" si="10"/>
        <v>1.3305748862017996E-2</v>
      </c>
      <c r="L79" s="10">
        <f t="shared" si="10"/>
        <v>0.1584879853122495</v>
      </c>
      <c r="M79" s="10">
        <f t="shared" si="10"/>
        <v>1.6441848322993242E-2</v>
      </c>
      <c r="N79" s="10">
        <f t="shared" si="10"/>
        <v>0</v>
      </c>
      <c r="O79" s="10">
        <f t="shared" si="10"/>
        <v>0</v>
      </c>
    </row>
    <row r="80" spans="1:15" s="16" customFormat="1" ht="12.75" customHeight="1" x14ac:dyDescent="0.2">
      <c r="A80" s="11">
        <v>329001</v>
      </c>
      <c r="B80" s="46" t="s">
        <v>92</v>
      </c>
      <c r="C80" s="13">
        <v>1515662</v>
      </c>
      <c r="D80" s="13">
        <v>0</v>
      </c>
      <c r="E80" s="13">
        <v>251956</v>
      </c>
      <c r="F80" s="13">
        <v>115248</v>
      </c>
      <c r="G80" s="13">
        <v>0</v>
      </c>
      <c r="H80" s="13">
        <v>0</v>
      </c>
      <c r="I80" s="14">
        <f t="shared" si="9"/>
        <v>1882866</v>
      </c>
      <c r="J80" s="15">
        <f t="shared" si="10"/>
        <v>0.80497603122049044</v>
      </c>
      <c r="K80" s="15">
        <f t="shared" si="10"/>
        <v>0</v>
      </c>
      <c r="L80" s="15">
        <f t="shared" si="10"/>
        <v>0.13381515200763092</v>
      </c>
      <c r="M80" s="15">
        <f t="shared" si="10"/>
        <v>6.1208816771878616E-2</v>
      </c>
      <c r="N80" s="15">
        <f t="shared" si="10"/>
        <v>0</v>
      </c>
      <c r="O80" s="15">
        <f t="shared" si="10"/>
        <v>0</v>
      </c>
    </row>
    <row r="81" spans="1:15" s="16" customFormat="1" ht="11.25" customHeight="1" x14ac:dyDescent="0.2">
      <c r="A81" s="11">
        <v>331001</v>
      </c>
      <c r="B81" s="46" t="s">
        <v>93</v>
      </c>
      <c r="C81" s="13">
        <v>3164578</v>
      </c>
      <c r="D81" s="13">
        <v>52696</v>
      </c>
      <c r="E81" s="13">
        <v>100877</v>
      </c>
      <c r="F81" s="13">
        <v>177899</v>
      </c>
      <c r="G81" s="13">
        <v>0</v>
      </c>
      <c r="H81" s="13">
        <v>0</v>
      </c>
      <c r="I81" s="14">
        <f t="shared" si="9"/>
        <v>3496050</v>
      </c>
      <c r="J81" s="15">
        <f t="shared" si="10"/>
        <v>0.90518671071637991</v>
      </c>
      <c r="K81" s="15">
        <f t="shared" si="10"/>
        <v>1.5073010969522746E-2</v>
      </c>
      <c r="L81" s="15">
        <f t="shared" si="10"/>
        <v>2.8854564437007481E-2</v>
      </c>
      <c r="M81" s="15">
        <f t="shared" si="10"/>
        <v>5.0885713877089858E-2</v>
      </c>
      <c r="N81" s="15">
        <f t="shared" si="10"/>
        <v>0</v>
      </c>
      <c r="O81" s="15">
        <f t="shared" si="10"/>
        <v>0</v>
      </c>
    </row>
    <row r="82" spans="1:15" s="16" customFormat="1" x14ac:dyDescent="0.2">
      <c r="A82" s="11">
        <v>333001</v>
      </c>
      <c r="B82" s="46" t="s">
        <v>94</v>
      </c>
      <c r="C82" s="13">
        <v>2087274</v>
      </c>
      <c r="D82" s="13">
        <v>71460</v>
      </c>
      <c r="E82" s="13">
        <v>226167</v>
      </c>
      <c r="F82" s="13">
        <v>0</v>
      </c>
      <c r="G82" s="13">
        <v>0</v>
      </c>
      <c r="H82" s="13">
        <v>0</v>
      </c>
      <c r="I82" s="14">
        <f t="shared" si="9"/>
        <v>2384901</v>
      </c>
      <c r="J82" s="15">
        <f t="shared" si="10"/>
        <v>0.87520362480455161</v>
      </c>
      <c r="K82" s="15">
        <f t="shared" si="10"/>
        <v>2.9963507919196646E-2</v>
      </c>
      <c r="L82" s="15">
        <f t="shared" si="10"/>
        <v>9.4832867276251717E-2</v>
      </c>
      <c r="M82" s="15">
        <f t="shared" si="10"/>
        <v>0</v>
      </c>
      <c r="N82" s="15">
        <f t="shared" si="10"/>
        <v>0</v>
      </c>
      <c r="O82" s="15">
        <f t="shared" si="10"/>
        <v>0</v>
      </c>
    </row>
    <row r="83" spans="1:15" x14ac:dyDescent="0.2">
      <c r="A83" s="17">
        <v>336001</v>
      </c>
      <c r="B83" s="47" t="s">
        <v>95</v>
      </c>
      <c r="C83" s="19">
        <v>2697462</v>
      </c>
      <c r="D83" s="19">
        <v>15660</v>
      </c>
      <c r="E83" s="19">
        <v>167562</v>
      </c>
      <c r="F83" s="19">
        <v>100050</v>
      </c>
      <c r="G83" s="19">
        <v>0</v>
      </c>
      <c r="H83" s="19">
        <v>0</v>
      </c>
      <c r="I83" s="20">
        <f t="shared" si="9"/>
        <v>2980734</v>
      </c>
      <c r="J83" s="21">
        <f t="shared" si="10"/>
        <v>0.90496568965899005</v>
      </c>
      <c r="K83" s="21">
        <f t="shared" si="10"/>
        <v>5.2537395151663986E-3</v>
      </c>
      <c r="L83" s="21">
        <f t="shared" si="10"/>
        <v>5.6215012812280467E-2</v>
      </c>
      <c r="M83" s="21">
        <f t="shared" si="10"/>
        <v>3.3565558013563104E-2</v>
      </c>
      <c r="N83" s="21">
        <f t="shared" si="10"/>
        <v>0</v>
      </c>
      <c r="O83" s="21">
        <f t="shared" si="10"/>
        <v>0</v>
      </c>
    </row>
    <row r="84" spans="1:15" x14ac:dyDescent="0.2">
      <c r="A84" s="6">
        <v>337001</v>
      </c>
      <c r="B84" s="6" t="s">
        <v>96</v>
      </c>
      <c r="C84" s="8">
        <v>7801686</v>
      </c>
      <c r="D84" s="8">
        <v>53048</v>
      </c>
      <c r="E84" s="8">
        <v>139660</v>
      </c>
      <c r="F84" s="8">
        <v>13700</v>
      </c>
      <c r="G84" s="8">
        <v>0</v>
      </c>
      <c r="H84" s="8">
        <v>0</v>
      </c>
      <c r="I84" s="9">
        <f t="shared" si="9"/>
        <v>8008094</v>
      </c>
      <c r="J84" s="10">
        <f t="shared" si="10"/>
        <v>0.97422507777755851</v>
      </c>
      <c r="K84" s="10">
        <f t="shared" si="10"/>
        <v>6.6242978666334338E-3</v>
      </c>
      <c r="L84" s="10">
        <f t="shared" si="10"/>
        <v>1.7439855226474614E-2</v>
      </c>
      <c r="M84" s="10">
        <f t="shared" si="10"/>
        <v>1.7107691293333969E-3</v>
      </c>
      <c r="N84" s="10">
        <f t="shared" si="10"/>
        <v>0</v>
      </c>
      <c r="O84" s="10">
        <f t="shared" si="10"/>
        <v>0</v>
      </c>
    </row>
    <row r="85" spans="1:15" s="16" customFormat="1" x14ac:dyDescent="0.2">
      <c r="A85" s="11">
        <v>339001</v>
      </c>
      <c r="B85" s="46" t="s">
        <v>97</v>
      </c>
      <c r="C85" s="13">
        <v>1589932</v>
      </c>
      <c r="D85" s="13">
        <v>44558</v>
      </c>
      <c r="E85" s="13">
        <v>162004</v>
      </c>
      <c r="F85" s="13">
        <v>113514</v>
      </c>
      <c r="G85" s="13">
        <v>0</v>
      </c>
      <c r="H85" s="13">
        <v>0</v>
      </c>
      <c r="I85" s="14">
        <f t="shared" si="9"/>
        <v>1910008</v>
      </c>
      <c r="J85" s="15">
        <f t="shared" si="10"/>
        <v>0.83242164430724896</v>
      </c>
      <c r="K85" s="15">
        <f t="shared" si="10"/>
        <v>2.3328698099693825E-2</v>
      </c>
      <c r="L85" s="15">
        <f t="shared" si="10"/>
        <v>8.4818492906835991E-2</v>
      </c>
      <c r="M85" s="15">
        <f t="shared" si="10"/>
        <v>5.9431164686221206E-2</v>
      </c>
      <c r="N85" s="15">
        <f t="shared" si="10"/>
        <v>0</v>
      </c>
      <c r="O85" s="15">
        <f t="shared" si="10"/>
        <v>0</v>
      </c>
    </row>
    <row r="86" spans="1:15" x14ac:dyDescent="0.2">
      <c r="A86" s="11">
        <v>340001</v>
      </c>
      <c r="B86" s="46" t="s">
        <v>98</v>
      </c>
      <c r="C86" s="13">
        <v>669909</v>
      </c>
      <c r="D86" s="13">
        <v>19558</v>
      </c>
      <c r="E86" s="13">
        <v>17396</v>
      </c>
      <c r="F86" s="13">
        <v>0</v>
      </c>
      <c r="G86" s="13">
        <v>0</v>
      </c>
      <c r="H86" s="13">
        <v>0</v>
      </c>
      <c r="I86" s="14">
        <f t="shared" si="9"/>
        <v>706863</v>
      </c>
      <c r="J86" s="15">
        <f t="shared" si="10"/>
        <v>0.94772112842233924</v>
      </c>
      <c r="K86" s="15">
        <f t="shared" si="10"/>
        <v>2.7668727886450417E-2</v>
      </c>
      <c r="L86" s="15">
        <f t="shared" si="10"/>
        <v>2.4610143691210319E-2</v>
      </c>
      <c r="M86" s="15">
        <f t="shared" si="10"/>
        <v>0</v>
      </c>
      <c r="N86" s="15">
        <f t="shared" si="10"/>
        <v>0</v>
      </c>
      <c r="O86" s="15">
        <f t="shared" si="10"/>
        <v>0</v>
      </c>
    </row>
    <row r="87" spans="1:15" x14ac:dyDescent="0.2">
      <c r="A87" s="11">
        <v>341001</v>
      </c>
      <c r="B87" s="46" t="s">
        <v>99</v>
      </c>
      <c r="C87" s="13">
        <v>1374981</v>
      </c>
      <c r="D87" s="13">
        <v>68898</v>
      </c>
      <c r="E87" s="13">
        <v>26130</v>
      </c>
      <c r="F87" s="13">
        <v>0</v>
      </c>
      <c r="G87" s="13">
        <v>0</v>
      </c>
      <c r="H87" s="13">
        <v>0</v>
      </c>
      <c r="I87" s="14">
        <f t="shared" si="9"/>
        <v>1470009</v>
      </c>
      <c r="J87" s="15">
        <f t="shared" si="10"/>
        <v>0.93535549782348271</v>
      </c>
      <c r="K87" s="15">
        <f t="shared" si="10"/>
        <v>4.6869100801423667E-2</v>
      </c>
      <c r="L87" s="15">
        <f t="shared" si="10"/>
        <v>1.7775401375093623E-2</v>
      </c>
      <c r="M87" s="15">
        <f t="shared" si="10"/>
        <v>0</v>
      </c>
      <c r="N87" s="15">
        <f t="shared" si="10"/>
        <v>0</v>
      </c>
      <c r="O87" s="15">
        <f t="shared" si="10"/>
        <v>0</v>
      </c>
    </row>
    <row r="88" spans="1:15" x14ac:dyDescent="0.2">
      <c r="A88" s="17">
        <v>342001</v>
      </c>
      <c r="B88" s="48" t="s">
        <v>100</v>
      </c>
      <c r="C88" s="19">
        <v>332915</v>
      </c>
      <c r="D88" s="19">
        <v>36263</v>
      </c>
      <c r="E88" s="19">
        <v>12187</v>
      </c>
      <c r="F88" s="19">
        <v>0</v>
      </c>
      <c r="G88" s="19">
        <v>0</v>
      </c>
      <c r="H88" s="19">
        <v>0</v>
      </c>
      <c r="I88" s="20">
        <f t="shared" si="9"/>
        <v>381365</v>
      </c>
      <c r="J88" s="21">
        <f t="shared" si="10"/>
        <v>0.87295635414891248</v>
      </c>
      <c r="K88" s="21">
        <f t="shared" si="10"/>
        <v>9.508738347777064E-2</v>
      </c>
      <c r="L88" s="21">
        <f t="shared" si="10"/>
        <v>3.1956262373316904E-2</v>
      </c>
      <c r="M88" s="21">
        <f t="shared" si="10"/>
        <v>0</v>
      </c>
      <c r="N88" s="21">
        <f t="shared" si="10"/>
        <v>0</v>
      </c>
      <c r="O88" s="21">
        <f t="shared" si="10"/>
        <v>0</v>
      </c>
    </row>
    <row r="89" spans="1:15" x14ac:dyDescent="0.2">
      <c r="A89" s="33">
        <v>343001</v>
      </c>
      <c r="B89" s="12" t="s">
        <v>101</v>
      </c>
      <c r="C89" s="8">
        <v>893971</v>
      </c>
      <c r="D89" s="8">
        <v>27767</v>
      </c>
      <c r="E89" s="8">
        <v>42334</v>
      </c>
      <c r="F89" s="8">
        <v>0</v>
      </c>
      <c r="G89" s="8">
        <v>0</v>
      </c>
      <c r="H89" s="8">
        <v>0</v>
      </c>
      <c r="I89" s="9">
        <f t="shared" si="9"/>
        <v>964072</v>
      </c>
      <c r="J89" s="10">
        <f t="shared" si="10"/>
        <v>0.9272865512119427</v>
      </c>
      <c r="K89" s="10">
        <f t="shared" si="10"/>
        <v>2.8801790737621256E-2</v>
      </c>
      <c r="L89" s="10">
        <f t="shared" si="10"/>
        <v>4.3911658050436064E-2</v>
      </c>
      <c r="M89" s="10">
        <f t="shared" si="10"/>
        <v>0</v>
      </c>
      <c r="N89" s="10">
        <f t="shared" si="10"/>
        <v>0</v>
      </c>
      <c r="O89" s="10">
        <f t="shared" si="10"/>
        <v>0</v>
      </c>
    </row>
    <row r="90" spans="1:15" s="53" customFormat="1" x14ac:dyDescent="0.2">
      <c r="A90" s="49">
        <v>344001</v>
      </c>
      <c r="B90" s="50" t="s">
        <v>102</v>
      </c>
      <c r="C90" s="51">
        <v>770175</v>
      </c>
      <c r="D90" s="51">
        <v>39294</v>
      </c>
      <c r="E90" s="51">
        <v>3000</v>
      </c>
      <c r="F90" s="51">
        <v>66420</v>
      </c>
      <c r="G90" s="51">
        <v>0</v>
      </c>
      <c r="H90" s="51">
        <v>0</v>
      </c>
      <c r="I90" s="37">
        <f t="shared" si="9"/>
        <v>878889</v>
      </c>
      <c r="J90" s="52">
        <f t="shared" si="10"/>
        <v>0.87630519895003811</v>
      </c>
      <c r="K90" s="52">
        <f t="shared" si="10"/>
        <v>4.4708717483095135E-2</v>
      </c>
      <c r="L90" s="52">
        <f t="shared" si="10"/>
        <v>3.4134003270037514E-3</v>
      </c>
      <c r="M90" s="52">
        <f t="shared" si="10"/>
        <v>7.5572683239863048E-2</v>
      </c>
      <c r="N90" s="52">
        <f t="shared" si="10"/>
        <v>0</v>
      </c>
      <c r="O90" s="52">
        <f t="shared" si="10"/>
        <v>0</v>
      </c>
    </row>
    <row r="91" spans="1:15" x14ac:dyDescent="0.2">
      <c r="A91" s="39"/>
      <c r="B91" s="40" t="s">
        <v>103</v>
      </c>
      <c r="C91" s="41">
        <f t="shared" ref="C91:I91" si="11">SUM(C79:C90)</f>
        <v>24554378</v>
      </c>
      <c r="D91" s="41">
        <f t="shared" si="11"/>
        <v>456343</v>
      </c>
      <c r="E91" s="41">
        <f t="shared" si="11"/>
        <v>1472556</v>
      </c>
      <c r="F91" s="41">
        <f t="shared" si="11"/>
        <v>620369</v>
      </c>
      <c r="G91" s="41">
        <f t="shared" si="11"/>
        <v>0</v>
      </c>
      <c r="H91" s="41">
        <f t="shared" si="11"/>
        <v>0</v>
      </c>
      <c r="I91" s="42">
        <f t="shared" si="11"/>
        <v>27103646</v>
      </c>
      <c r="J91" s="43">
        <f t="shared" si="10"/>
        <v>0.90594372432402637</v>
      </c>
      <c r="K91" s="43">
        <f t="shared" si="10"/>
        <v>1.6836959868794035E-2</v>
      </c>
      <c r="L91" s="43">
        <f t="shared" si="10"/>
        <v>5.4330550214535714E-2</v>
      </c>
      <c r="M91" s="43">
        <f t="shared" si="10"/>
        <v>2.2888765592643884E-2</v>
      </c>
      <c r="N91" s="43">
        <f t="shared" si="10"/>
        <v>0</v>
      </c>
      <c r="O91" s="43">
        <f t="shared" si="10"/>
        <v>0</v>
      </c>
    </row>
    <row r="92" spans="1:15" x14ac:dyDescent="0.2">
      <c r="A92" s="54"/>
      <c r="B92" s="55"/>
      <c r="C92" s="56"/>
      <c r="D92" s="56"/>
      <c r="E92" s="56"/>
      <c r="F92" s="56"/>
      <c r="G92" s="56"/>
      <c r="H92" s="56"/>
      <c r="I92" s="57"/>
      <c r="J92" s="58"/>
      <c r="K92" s="58"/>
      <c r="L92" s="58"/>
      <c r="M92" s="58"/>
      <c r="N92" s="58"/>
      <c r="O92" s="59"/>
    </row>
    <row r="93" spans="1:15" s="65" customFormat="1" x14ac:dyDescent="0.2">
      <c r="A93" s="6">
        <v>300001</v>
      </c>
      <c r="B93" s="60" t="s">
        <v>104</v>
      </c>
      <c r="C93" s="61">
        <v>1178199</v>
      </c>
      <c r="D93" s="61">
        <v>143719</v>
      </c>
      <c r="E93" s="61">
        <v>596726</v>
      </c>
      <c r="F93" s="61">
        <v>0</v>
      </c>
      <c r="G93" s="61">
        <v>0</v>
      </c>
      <c r="H93" s="61">
        <v>0</v>
      </c>
      <c r="I93" s="62">
        <f t="shared" ref="I93:I146" si="12">SUM(C93:H93)</f>
        <v>1918644</v>
      </c>
      <c r="J93" s="63">
        <f t="shared" ref="J93:O122" si="13">C93/$I93</f>
        <v>0.61407900579784469</v>
      </c>
      <c r="K93" s="63">
        <f t="shared" si="13"/>
        <v>7.4906548583270269E-2</v>
      </c>
      <c r="L93" s="63">
        <f t="shared" si="13"/>
        <v>0.31101444561888503</v>
      </c>
      <c r="M93" s="63">
        <f t="shared" si="13"/>
        <v>0</v>
      </c>
      <c r="N93" s="63">
        <f t="shared" si="13"/>
        <v>0</v>
      </c>
      <c r="O93" s="64">
        <f t="shared" si="13"/>
        <v>0</v>
      </c>
    </row>
    <row r="94" spans="1:15" s="66" customFormat="1" x14ac:dyDescent="0.2">
      <c r="A94" s="11">
        <v>300002</v>
      </c>
      <c r="B94" s="46" t="s">
        <v>105</v>
      </c>
      <c r="C94" s="13">
        <v>1382692</v>
      </c>
      <c r="D94" s="13">
        <v>115589</v>
      </c>
      <c r="E94" s="13">
        <v>447028</v>
      </c>
      <c r="F94" s="13">
        <v>142471</v>
      </c>
      <c r="G94" s="13">
        <v>0</v>
      </c>
      <c r="H94" s="13">
        <v>0</v>
      </c>
      <c r="I94" s="14">
        <f t="shared" si="12"/>
        <v>2087780</v>
      </c>
      <c r="J94" s="15">
        <f t="shared" si="13"/>
        <v>0.66227859257201427</v>
      </c>
      <c r="K94" s="15">
        <f t="shared" si="13"/>
        <v>5.5364549904683445E-2</v>
      </c>
      <c r="L94" s="15">
        <f t="shared" si="13"/>
        <v>0.21411642989203844</v>
      </c>
      <c r="M94" s="15">
        <f t="shared" si="13"/>
        <v>6.8240427631263825E-2</v>
      </c>
      <c r="N94" s="15">
        <f t="shared" si="13"/>
        <v>0</v>
      </c>
      <c r="O94" s="15">
        <f t="shared" si="13"/>
        <v>0</v>
      </c>
    </row>
    <row r="95" spans="1:15" s="16" customFormat="1" x14ac:dyDescent="0.2">
      <c r="A95" s="11">
        <v>300003</v>
      </c>
      <c r="B95" s="46" t="s">
        <v>106</v>
      </c>
      <c r="C95" s="13">
        <v>1467226</v>
      </c>
      <c r="D95" s="13">
        <v>116158</v>
      </c>
      <c r="E95" s="13">
        <v>252855</v>
      </c>
      <c r="F95" s="13">
        <v>0</v>
      </c>
      <c r="G95" s="13">
        <v>0</v>
      </c>
      <c r="H95" s="13">
        <v>0</v>
      </c>
      <c r="I95" s="14">
        <f t="shared" si="12"/>
        <v>1836239</v>
      </c>
      <c r="J95" s="15">
        <f t="shared" si="13"/>
        <v>0.7990386872297125</v>
      </c>
      <c r="K95" s="15">
        <f t="shared" si="13"/>
        <v>6.3258649881633058E-2</v>
      </c>
      <c r="L95" s="15">
        <f t="shared" si="13"/>
        <v>0.13770266288865446</v>
      </c>
      <c r="M95" s="15">
        <f t="shared" si="13"/>
        <v>0</v>
      </c>
      <c r="N95" s="15">
        <f t="shared" si="13"/>
        <v>0</v>
      </c>
      <c r="O95" s="15">
        <f t="shared" si="13"/>
        <v>0</v>
      </c>
    </row>
    <row r="96" spans="1:15" s="53" customFormat="1" ht="13.5" customHeight="1" x14ac:dyDescent="0.2">
      <c r="A96" s="67">
        <v>300004</v>
      </c>
      <c r="B96" s="68" t="s">
        <v>107</v>
      </c>
      <c r="C96" s="69">
        <v>1374053</v>
      </c>
      <c r="D96" s="69">
        <v>93997</v>
      </c>
      <c r="E96" s="69">
        <v>255472</v>
      </c>
      <c r="F96" s="69">
        <v>68883</v>
      </c>
      <c r="G96" s="69">
        <v>0</v>
      </c>
      <c r="H96" s="69">
        <v>0</v>
      </c>
      <c r="I96" s="14">
        <f t="shared" si="12"/>
        <v>1792405</v>
      </c>
      <c r="J96" s="70">
        <f t="shared" si="13"/>
        <v>0.76659739288832607</v>
      </c>
      <c r="K96" s="70">
        <f t="shared" si="13"/>
        <v>5.2441830947804767E-2</v>
      </c>
      <c r="L96" s="70">
        <f t="shared" si="13"/>
        <v>0.14253028751872485</v>
      </c>
      <c r="M96" s="70">
        <f t="shared" si="13"/>
        <v>3.8430488645144374E-2</v>
      </c>
      <c r="N96" s="70">
        <f t="shared" si="13"/>
        <v>0</v>
      </c>
      <c r="O96" s="70">
        <f t="shared" si="13"/>
        <v>0</v>
      </c>
    </row>
    <row r="97" spans="1:15" s="72" customFormat="1" x14ac:dyDescent="0.2">
      <c r="A97" s="49">
        <v>366001</v>
      </c>
      <c r="B97" s="71" t="s">
        <v>108</v>
      </c>
      <c r="C97" s="51">
        <v>432221</v>
      </c>
      <c r="D97" s="51">
        <v>90183</v>
      </c>
      <c r="E97" s="51">
        <v>53539</v>
      </c>
      <c r="F97" s="51">
        <v>0</v>
      </c>
      <c r="G97" s="51">
        <v>0</v>
      </c>
      <c r="H97" s="51">
        <v>0</v>
      </c>
      <c r="I97" s="37">
        <f t="shared" si="12"/>
        <v>575943</v>
      </c>
      <c r="J97" s="52">
        <f t="shared" si="13"/>
        <v>0.7504579446229922</v>
      </c>
      <c r="K97" s="52">
        <f t="shared" si="13"/>
        <v>0.15658320354618427</v>
      </c>
      <c r="L97" s="52">
        <f t="shared" si="13"/>
        <v>9.295885183082353E-2</v>
      </c>
      <c r="M97" s="52">
        <f t="shared" si="13"/>
        <v>0</v>
      </c>
      <c r="N97" s="52">
        <f t="shared" si="13"/>
        <v>0</v>
      </c>
      <c r="O97" s="52">
        <f t="shared" si="13"/>
        <v>0</v>
      </c>
    </row>
    <row r="98" spans="1:15" s="53" customFormat="1" x14ac:dyDescent="0.2">
      <c r="A98" s="67">
        <v>367001</v>
      </c>
      <c r="B98" s="68" t="s">
        <v>109</v>
      </c>
      <c r="C98" s="73">
        <v>1663456</v>
      </c>
      <c r="D98" s="73">
        <v>94527</v>
      </c>
      <c r="E98" s="73">
        <v>112259</v>
      </c>
      <c r="F98" s="73">
        <v>6825</v>
      </c>
      <c r="G98" s="73">
        <v>0</v>
      </c>
      <c r="H98" s="73">
        <v>0</v>
      </c>
      <c r="I98" s="14">
        <f t="shared" si="12"/>
        <v>1877067</v>
      </c>
      <c r="J98" s="74">
        <f t="shared" si="13"/>
        <v>0.88619958690872513</v>
      </c>
      <c r="K98" s="74">
        <f t="shared" si="13"/>
        <v>5.0358884365875059E-2</v>
      </c>
      <c r="L98" s="74">
        <f t="shared" si="13"/>
        <v>5.980553704263087E-2</v>
      </c>
      <c r="M98" s="74">
        <f t="shared" si="13"/>
        <v>3.6359916827689155E-3</v>
      </c>
      <c r="N98" s="74">
        <f t="shared" si="13"/>
        <v>0</v>
      </c>
      <c r="O98" s="74">
        <f t="shared" si="13"/>
        <v>0</v>
      </c>
    </row>
    <row r="99" spans="1:15" s="53" customFormat="1" x14ac:dyDescent="0.2">
      <c r="A99" s="67">
        <v>368001</v>
      </c>
      <c r="B99" s="68" t="s">
        <v>110</v>
      </c>
      <c r="C99" s="73">
        <v>606977</v>
      </c>
      <c r="D99" s="73">
        <v>68744</v>
      </c>
      <c r="E99" s="73">
        <v>50716</v>
      </c>
      <c r="F99" s="73">
        <v>109331</v>
      </c>
      <c r="G99" s="73">
        <v>0</v>
      </c>
      <c r="H99" s="73">
        <v>0</v>
      </c>
      <c r="I99" s="14">
        <f t="shared" si="12"/>
        <v>835768</v>
      </c>
      <c r="J99" s="74">
        <f t="shared" si="13"/>
        <v>0.72625058628710359</v>
      </c>
      <c r="K99" s="74">
        <f t="shared" si="13"/>
        <v>8.2252491121938151E-2</v>
      </c>
      <c r="L99" s="74">
        <f t="shared" si="13"/>
        <v>6.0681911726699275E-2</v>
      </c>
      <c r="M99" s="74">
        <f t="shared" si="13"/>
        <v>0.13081501086425898</v>
      </c>
      <c r="N99" s="74">
        <f t="shared" si="13"/>
        <v>0</v>
      </c>
      <c r="O99" s="74">
        <f t="shared" si="13"/>
        <v>0</v>
      </c>
    </row>
    <row r="100" spans="1:15" s="53" customFormat="1" x14ac:dyDescent="0.2">
      <c r="A100" s="67">
        <v>369001</v>
      </c>
      <c r="B100" s="68" t="s">
        <v>111</v>
      </c>
      <c r="C100" s="73">
        <v>2184404</v>
      </c>
      <c r="D100" s="73">
        <v>225590</v>
      </c>
      <c r="E100" s="73">
        <v>1060244</v>
      </c>
      <c r="F100" s="73">
        <v>120667</v>
      </c>
      <c r="G100" s="73">
        <v>0</v>
      </c>
      <c r="H100" s="73">
        <v>0</v>
      </c>
      <c r="I100" s="14">
        <f t="shared" si="12"/>
        <v>3590905</v>
      </c>
      <c r="J100" s="74">
        <f t="shared" si="13"/>
        <v>0.60831573099260494</v>
      </c>
      <c r="K100" s="74">
        <f t="shared" si="13"/>
        <v>6.2822603215623912E-2</v>
      </c>
      <c r="L100" s="74">
        <f t="shared" si="13"/>
        <v>0.29525815915486486</v>
      </c>
      <c r="M100" s="74">
        <f t="shared" si="13"/>
        <v>3.3603506636906297E-2</v>
      </c>
      <c r="N100" s="74">
        <f t="shared" si="13"/>
        <v>0</v>
      </c>
      <c r="O100" s="74">
        <f t="shared" si="13"/>
        <v>0</v>
      </c>
    </row>
    <row r="101" spans="1:15" s="53" customFormat="1" x14ac:dyDescent="0.2">
      <c r="A101" s="67">
        <v>369002</v>
      </c>
      <c r="B101" s="68" t="s">
        <v>112</v>
      </c>
      <c r="C101" s="69">
        <v>1908346</v>
      </c>
      <c r="D101" s="69">
        <v>255094</v>
      </c>
      <c r="E101" s="69">
        <v>1011735</v>
      </c>
      <c r="F101" s="69">
        <v>135000</v>
      </c>
      <c r="G101" s="69">
        <v>0</v>
      </c>
      <c r="H101" s="69">
        <v>0</v>
      </c>
      <c r="I101" s="14">
        <f t="shared" si="12"/>
        <v>3310175</v>
      </c>
      <c r="J101" s="70">
        <f t="shared" si="13"/>
        <v>0.57650909695106756</v>
      </c>
      <c r="K101" s="70">
        <f t="shared" si="13"/>
        <v>7.7063599356529483E-2</v>
      </c>
      <c r="L101" s="70">
        <f t="shared" si="13"/>
        <v>0.30564396142197919</v>
      </c>
      <c r="M101" s="70">
        <f t="shared" si="13"/>
        <v>4.0783342270423767E-2</v>
      </c>
      <c r="N101" s="70">
        <f t="shared" si="13"/>
        <v>0</v>
      </c>
      <c r="O101" s="70">
        <f t="shared" si="13"/>
        <v>0</v>
      </c>
    </row>
    <row r="102" spans="1:15" s="66" customFormat="1" x14ac:dyDescent="0.2">
      <c r="A102" s="11">
        <v>371001</v>
      </c>
      <c r="B102" s="75" t="s">
        <v>113</v>
      </c>
      <c r="C102" s="76">
        <v>2079167</v>
      </c>
      <c r="D102" s="76">
        <v>235253</v>
      </c>
      <c r="E102" s="76">
        <v>476220</v>
      </c>
      <c r="F102" s="76">
        <v>0</v>
      </c>
      <c r="G102" s="76">
        <v>0</v>
      </c>
      <c r="H102" s="76">
        <v>0</v>
      </c>
      <c r="I102" s="77">
        <f t="shared" si="12"/>
        <v>2790640</v>
      </c>
      <c r="J102" s="78">
        <f t="shared" si="13"/>
        <v>0.74505023937161363</v>
      </c>
      <c r="K102" s="78">
        <f t="shared" si="13"/>
        <v>8.4300733881833553E-2</v>
      </c>
      <c r="L102" s="78">
        <f t="shared" si="13"/>
        <v>0.17064902674655277</v>
      </c>
      <c r="M102" s="78">
        <f t="shared" si="13"/>
        <v>0</v>
      </c>
      <c r="N102" s="78">
        <f t="shared" si="13"/>
        <v>0</v>
      </c>
      <c r="O102" s="78">
        <f t="shared" si="13"/>
        <v>0</v>
      </c>
    </row>
    <row r="103" spans="1:15" s="65" customFormat="1" x14ac:dyDescent="0.2">
      <c r="A103" s="6">
        <v>372001</v>
      </c>
      <c r="B103" s="6" t="s">
        <v>114</v>
      </c>
      <c r="C103" s="8">
        <v>2016594</v>
      </c>
      <c r="D103" s="8">
        <v>180609</v>
      </c>
      <c r="E103" s="8">
        <v>131323</v>
      </c>
      <c r="F103" s="8">
        <v>7339</v>
      </c>
      <c r="G103" s="8">
        <v>0</v>
      </c>
      <c r="H103" s="8">
        <v>0</v>
      </c>
      <c r="I103" s="9">
        <f t="shared" si="12"/>
        <v>2335865</v>
      </c>
      <c r="J103" s="10">
        <f t="shared" si="13"/>
        <v>0.8633178715379527</v>
      </c>
      <c r="K103" s="10">
        <f t="shared" si="13"/>
        <v>7.7319964980852918E-2</v>
      </c>
      <c r="L103" s="10">
        <f t="shared" si="13"/>
        <v>5.6220286703212725E-2</v>
      </c>
      <c r="M103" s="10">
        <f t="shared" si="13"/>
        <v>3.1418767779816041E-3</v>
      </c>
      <c r="N103" s="10">
        <f t="shared" si="13"/>
        <v>0</v>
      </c>
      <c r="O103" s="10">
        <f t="shared" si="13"/>
        <v>0</v>
      </c>
    </row>
    <row r="104" spans="1:15" s="16" customFormat="1" x14ac:dyDescent="0.2">
      <c r="A104" s="11">
        <v>373001</v>
      </c>
      <c r="B104" s="46" t="s">
        <v>115</v>
      </c>
      <c r="C104" s="13">
        <v>877753</v>
      </c>
      <c r="D104" s="13">
        <v>132420</v>
      </c>
      <c r="E104" s="13">
        <v>271126</v>
      </c>
      <c r="F104" s="13">
        <v>0</v>
      </c>
      <c r="G104" s="13">
        <v>0</v>
      </c>
      <c r="H104" s="13">
        <v>0</v>
      </c>
      <c r="I104" s="14">
        <f t="shared" si="12"/>
        <v>1281299</v>
      </c>
      <c r="J104" s="15">
        <f t="shared" si="13"/>
        <v>0.68504931323602059</v>
      </c>
      <c r="K104" s="15">
        <f t="shared" si="13"/>
        <v>0.10334824268184085</v>
      </c>
      <c r="L104" s="15">
        <f t="shared" si="13"/>
        <v>0.21160244408213852</v>
      </c>
      <c r="M104" s="15">
        <f t="shared" si="13"/>
        <v>0</v>
      </c>
      <c r="N104" s="15">
        <f t="shared" si="13"/>
        <v>0</v>
      </c>
      <c r="O104" s="15">
        <f t="shared" si="13"/>
        <v>0</v>
      </c>
    </row>
    <row r="105" spans="1:15" s="16" customFormat="1" x14ac:dyDescent="0.2">
      <c r="A105" s="11">
        <v>374001</v>
      </c>
      <c r="B105" s="46" t="s">
        <v>116</v>
      </c>
      <c r="C105" s="13">
        <v>1159221</v>
      </c>
      <c r="D105" s="13">
        <v>113208</v>
      </c>
      <c r="E105" s="13">
        <v>328795</v>
      </c>
      <c r="F105" s="13">
        <v>0</v>
      </c>
      <c r="G105" s="13">
        <v>0</v>
      </c>
      <c r="H105" s="13">
        <v>0</v>
      </c>
      <c r="I105" s="14">
        <f t="shared" si="12"/>
        <v>1601224</v>
      </c>
      <c r="J105" s="15">
        <f t="shared" si="13"/>
        <v>0.72395929613845411</v>
      </c>
      <c r="K105" s="15">
        <f t="shared" si="13"/>
        <v>7.0700913800942275E-2</v>
      </c>
      <c r="L105" s="15">
        <f t="shared" si="13"/>
        <v>0.20533979006060363</v>
      </c>
      <c r="M105" s="15">
        <f t="shared" si="13"/>
        <v>0</v>
      </c>
      <c r="N105" s="15">
        <f t="shared" si="13"/>
        <v>0</v>
      </c>
      <c r="O105" s="15">
        <f t="shared" si="13"/>
        <v>0</v>
      </c>
    </row>
    <row r="106" spans="1:15" s="16" customFormat="1" x14ac:dyDescent="0.2">
      <c r="A106" s="11">
        <v>375001</v>
      </c>
      <c r="B106" s="46" t="s">
        <v>117</v>
      </c>
      <c r="C106" s="13">
        <v>690114</v>
      </c>
      <c r="D106" s="13">
        <v>54597</v>
      </c>
      <c r="E106" s="13">
        <v>291219</v>
      </c>
      <c r="F106" s="13">
        <v>0</v>
      </c>
      <c r="G106" s="13">
        <v>0</v>
      </c>
      <c r="H106" s="13">
        <v>0</v>
      </c>
      <c r="I106" s="14">
        <f t="shared" si="12"/>
        <v>1035930</v>
      </c>
      <c r="J106" s="15">
        <f t="shared" si="13"/>
        <v>0.66617821667487187</v>
      </c>
      <c r="K106" s="15">
        <f t="shared" si="13"/>
        <v>5.2703367988184528E-2</v>
      </c>
      <c r="L106" s="15">
        <f t="shared" si="13"/>
        <v>0.28111841533694359</v>
      </c>
      <c r="M106" s="15">
        <f t="shared" si="13"/>
        <v>0</v>
      </c>
      <c r="N106" s="15">
        <f t="shared" si="13"/>
        <v>0</v>
      </c>
      <c r="O106" s="15">
        <f t="shared" si="13"/>
        <v>0</v>
      </c>
    </row>
    <row r="107" spans="1:15" s="79" customFormat="1" x14ac:dyDescent="0.2">
      <c r="A107" s="17">
        <v>376001</v>
      </c>
      <c r="B107" s="47" t="s">
        <v>118</v>
      </c>
      <c r="C107" s="19">
        <v>769125</v>
      </c>
      <c r="D107" s="19">
        <v>72770</v>
      </c>
      <c r="E107" s="19">
        <v>250949</v>
      </c>
      <c r="F107" s="19">
        <v>0</v>
      </c>
      <c r="G107" s="19">
        <v>0</v>
      </c>
      <c r="H107" s="19">
        <v>0</v>
      </c>
      <c r="I107" s="20">
        <f t="shared" si="12"/>
        <v>1092844</v>
      </c>
      <c r="J107" s="21">
        <f t="shared" si="13"/>
        <v>0.70378297359915964</v>
      </c>
      <c r="K107" s="21">
        <f t="shared" si="13"/>
        <v>6.6587728898177601E-2</v>
      </c>
      <c r="L107" s="21">
        <f t="shared" si="13"/>
        <v>0.22962929750266278</v>
      </c>
      <c r="M107" s="21">
        <f t="shared" si="13"/>
        <v>0</v>
      </c>
      <c r="N107" s="21">
        <f t="shared" si="13"/>
        <v>0</v>
      </c>
      <c r="O107" s="21">
        <f t="shared" si="13"/>
        <v>0</v>
      </c>
    </row>
    <row r="108" spans="1:15" s="65" customFormat="1" x14ac:dyDescent="0.2">
      <c r="A108" s="6">
        <v>377001</v>
      </c>
      <c r="B108" s="6" t="s">
        <v>119</v>
      </c>
      <c r="C108" s="8">
        <v>1397063</v>
      </c>
      <c r="D108" s="8">
        <v>120404</v>
      </c>
      <c r="E108" s="8">
        <v>336082</v>
      </c>
      <c r="F108" s="8">
        <v>0</v>
      </c>
      <c r="G108" s="8">
        <v>0</v>
      </c>
      <c r="H108" s="8">
        <v>0</v>
      </c>
      <c r="I108" s="9">
        <f t="shared" si="12"/>
        <v>1853549</v>
      </c>
      <c r="J108" s="10">
        <f t="shared" si="13"/>
        <v>0.75372326277859392</v>
      </c>
      <c r="K108" s="10">
        <f t="shared" si="13"/>
        <v>6.4958628015768669E-2</v>
      </c>
      <c r="L108" s="10">
        <f t="shared" si="13"/>
        <v>0.1813181092056374</v>
      </c>
      <c r="M108" s="10">
        <f t="shared" si="13"/>
        <v>0</v>
      </c>
      <c r="N108" s="10">
        <f t="shared" si="13"/>
        <v>0</v>
      </c>
      <c r="O108" s="10">
        <f t="shared" si="13"/>
        <v>0</v>
      </c>
    </row>
    <row r="109" spans="1:15" s="16" customFormat="1" x14ac:dyDescent="0.2">
      <c r="A109" s="11">
        <v>377002</v>
      </c>
      <c r="B109" s="46" t="s">
        <v>120</v>
      </c>
      <c r="C109" s="13">
        <v>1405100</v>
      </c>
      <c r="D109" s="13">
        <v>112257</v>
      </c>
      <c r="E109" s="13">
        <v>160710</v>
      </c>
      <c r="F109" s="13">
        <v>0</v>
      </c>
      <c r="G109" s="13">
        <v>0</v>
      </c>
      <c r="H109" s="13">
        <v>0</v>
      </c>
      <c r="I109" s="14">
        <f t="shared" si="12"/>
        <v>1678067</v>
      </c>
      <c r="J109" s="15">
        <f t="shared" si="13"/>
        <v>0.8373324783813757</v>
      </c>
      <c r="K109" s="15">
        <f t="shared" si="13"/>
        <v>6.6896613782405592E-2</v>
      </c>
      <c r="L109" s="15">
        <f t="shared" si="13"/>
        <v>9.5770907836218694E-2</v>
      </c>
      <c r="M109" s="15">
        <f t="shared" si="13"/>
        <v>0</v>
      </c>
      <c r="N109" s="15">
        <f t="shared" si="13"/>
        <v>0</v>
      </c>
      <c r="O109" s="15">
        <f t="shared" si="13"/>
        <v>0</v>
      </c>
    </row>
    <row r="110" spans="1:15" s="16" customFormat="1" x14ac:dyDescent="0.2">
      <c r="A110" s="11">
        <v>377003</v>
      </c>
      <c r="B110" s="46" t="s">
        <v>121</v>
      </c>
      <c r="C110" s="13">
        <v>1266678</v>
      </c>
      <c r="D110" s="13">
        <v>166932</v>
      </c>
      <c r="E110" s="13">
        <v>303573</v>
      </c>
      <c r="F110" s="13">
        <v>0</v>
      </c>
      <c r="G110" s="13">
        <v>0</v>
      </c>
      <c r="H110" s="13">
        <v>0</v>
      </c>
      <c r="I110" s="14">
        <f t="shared" si="12"/>
        <v>1737183</v>
      </c>
      <c r="J110" s="15">
        <f t="shared" si="13"/>
        <v>0.72915634104179006</v>
      </c>
      <c r="K110" s="15">
        <f t="shared" si="13"/>
        <v>9.6093503102436528E-2</v>
      </c>
      <c r="L110" s="15">
        <f t="shared" si="13"/>
        <v>0.17475015585577339</v>
      </c>
      <c r="M110" s="15">
        <f t="shared" si="13"/>
        <v>0</v>
      </c>
      <c r="N110" s="15">
        <f t="shared" si="13"/>
        <v>0</v>
      </c>
      <c r="O110" s="15">
        <f t="shared" si="13"/>
        <v>0</v>
      </c>
    </row>
    <row r="111" spans="1:15" s="16" customFormat="1" x14ac:dyDescent="0.2">
      <c r="A111" s="11">
        <v>377004</v>
      </c>
      <c r="B111" s="46" t="s">
        <v>122</v>
      </c>
      <c r="C111" s="13">
        <v>1812238</v>
      </c>
      <c r="D111" s="13">
        <v>119790</v>
      </c>
      <c r="E111" s="13">
        <v>329957</v>
      </c>
      <c r="F111" s="13">
        <v>0</v>
      </c>
      <c r="G111" s="13">
        <v>0</v>
      </c>
      <c r="H111" s="13">
        <v>0</v>
      </c>
      <c r="I111" s="14">
        <f t="shared" si="12"/>
        <v>2261985</v>
      </c>
      <c r="J111" s="15">
        <f t="shared" si="13"/>
        <v>0.80117153738862101</v>
      </c>
      <c r="K111" s="15">
        <f t="shared" si="13"/>
        <v>5.2957910861477858E-2</v>
      </c>
      <c r="L111" s="15">
        <f t="shared" si="13"/>
        <v>0.14587055174990107</v>
      </c>
      <c r="M111" s="15">
        <f t="shared" si="13"/>
        <v>0</v>
      </c>
      <c r="N111" s="15">
        <f t="shared" si="13"/>
        <v>0</v>
      </c>
      <c r="O111" s="15">
        <f t="shared" si="13"/>
        <v>0</v>
      </c>
    </row>
    <row r="112" spans="1:15" s="79" customFormat="1" x14ac:dyDescent="0.2">
      <c r="A112" s="17">
        <v>377005</v>
      </c>
      <c r="B112" s="47" t="s">
        <v>123</v>
      </c>
      <c r="C112" s="19">
        <v>1744065</v>
      </c>
      <c r="D112" s="19">
        <v>107984</v>
      </c>
      <c r="E112" s="19">
        <v>147676</v>
      </c>
      <c r="F112" s="19">
        <v>0</v>
      </c>
      <c r="G112" s="19">
        <v>0</v>
      </c>
      <c r="H112" s="19">
        <v>0</v>
      </c>
      <c r="I112" s="20">
        <f t="shared" si="12"/>
        <v>1999725</v>
      </c>
      <c r="J112" s="21">
        <f t="shared" si="13"/>
        <v>0.8721524209578817</v>
      </c>
      <c r="K112" s="21">
        <f t="shared" si="13"/>
        <v>5.3999424920926631E-2</v>
      </c>
      <c r="L112" s="21">
        <f t="shared" si="13"/>
        <v>7.3848154121191667E-2</v>
      </c>
      <c r="M112" s="21">
        <f t="shared" si="13"/>
        <v>0</v>
      </c>
      <c r="N112" s="21">
        <f t="shared" si="13"/>
        <v>0</v>
      </c>
      <c r="O112" s="21">
        <f t="shared" si="13"/>
        <v>0</v>
      </c>
    </row>
    <row r="113" spans="1:15" s="16" customFormat="1" x14ac:dyDescent="0.2">
      <c r="A113" s="11">
        <v>379001</v>
      </c>
      <c r="B113" s="46" t="s">
        <v>124</v>
      </c>
      <c r="C113" s="13">
        <v>666984</v>
      </c>
      <c r="D113" s="13">
        <v>173028</v>
      </c>
      <c r="E113" s="13">
        <v>107668</v>
      </c>
      <c r="F113" s="13">
        <v>14416</v>
      </c>
      <c r="G113" s="13">
        <v>0</v>
      </c>
      <c r="H113" s="13">
        <v>0</v>
      </c>
      <c r="I113" s="14">
        <f t="shared" si="12"/>
        <v>962096</v>
      </c>
      <c r="J113" s="15">
        <f t="shared" si="13"/>
        <v>0.69326137932181409</v>
      </c>
      <c r="K113" s="15">
        <f t="shared" si="13"/>
        <v>0.17984483876868837</v>
      </c>
      <c r="L113" s="15">
        <f t="shared" si="13"/>
        <v>0.11190983020405448</v>
      </c>
      <c r="M113" s="15">
        <f t="shared" si="13"/>
        <v>1.4983951705443116E-2</v>
      </c>
      <c r="N113" s="15">
        <f t="shared" si="13"/>
        <v>0</v>
      </c>
      <c r="O113" s="15">
        <f t="shared" si="13"/>
        <v>0</v>
      </c>
    </row>
    <row r="114" spans="1:15" s="16" customFormat="1" x14ac:dyDescent="0.2">
      <c r="A114" s="11">
        <v>380001</v>
      </c>
      <c r="B114" s="46" t="s">
        <v>125</v>
      </c>
      <c r="C114" s="13">
        <v>1180128</v>
      </c>
      <c r="D114" s="13">
        <v>186749</v>
      </c>
      <c r="E114" s="13">
        <v>314746</v>
      </c>
      <c r="F114" s="13">
        <v>0</v>
      </c>
      <c r="G114" s="13">
        <v>0</v>
      </c>
      <c r="H114" s="13">
        <v>0</v>
      </c>
      <c r="I114" s="14">
        <f t="shared" si="12"/>
        <v>1681623</v>
      </c>
      <c r="J114" s="15">
        <f t="shared" si="13"/>
        <v>0.70177917404792867</v>
      </c>
      <c r="K114" s="15">
        <f t="shared" si="13"/>
        <v>0.11105283407755484</v>
      </c>
      <c r="L114" s="15">
        <f t="shared" si="13"/>
        <v>0.18716799187451647</v>
      </c>
      <c r="M114" s="15">
        <f t="shared" si="13"/>
        <v>0</v>
      </c>
      <c r="N114" s="15">
        <f t="shared" si="13"/>
        <v>0</v>
      </c>
      <c r="O114" s="15">
        <f t="shared" si="13"/>
        <v>0</v>
      </c>
    </row>
    <row r="115" spans="1:15" s="79" customFormat="1" x14ac:dyDescent="0.2">
      <c r="A115" s="17">
        <v>381001</v>
      </c>
      <c r="B115" s="47" t="s">
        <v>126</v>
      </c>
      <c r="C115" s="19">
        <v>686702</v>
      </c>
      <c r="D115" s="19">
        <v>112725</v>
      </c>
      <c r="E115" s="19">
        <v>307426</v>
      </c>
      <c r="F115" s="19">
        <v>0</v>
      </c>
      <c r="G115" s="19">
        <v>0</v>
      </c>
      <c r="H115" s="19">
        <v>0</v>
      </c>
      <c r="I115" s="20">
        <f t="shared" si="12"/>
        <v>1106853</v>
      </c>
      <c r="J115" s="21">
        <f t="shared" si="13"/>
        <v>0.62040939492416791</v>
      </c>
      <c r="K115" s="21">
        <f t="shared" si="13"/>
        <v>0.10184279213228857</v>
      </c>
      <c r="L115" s="21">
        <f t="shared" si="13"/>
        <v>0.27774781294354356</v>
      </c>
      <c r="M115" s="21">
        <f t="shared" si="13"/>
        <v>0</v>
      </c>
      <c r="N115" s="21">
        <f t="shared" si="13"/>
        <v>0</v>
      </c>
      <c r="O115" s="21">
        <f t="shared" si="13"/>
        <v>0</v>
      </c>
    </row>
    <row r="116" spans="1:15" s="65" customFormat="1" x14ac:dyDescent="0.2">
      <c r="A116" s="6">
        <v>382001</v>
      </c>
      <c r="B116" s="6" t="s">
        <v>127</v>
      </c>
      <c r="C116" s="8">
        <v>1018117</v>
      </c>
      <c r="D116" s="8">
        <v>58053</v>
      </c>
      <c r="E116" s="8">
        <v>323314</v>
      </c>
      <c r="F116" s="8">
        <v>154100</v>
      </c>
      <c r="G116" s="8">
        <v>0</v>
      </c>
      <c r="H116" s="8">
        <v>0</v>
      </c>
      <c r="I116" s="9">
        <f t="shared" si="12"/>
        <v>1553584</v>
      </c>
      <c r="J116" s="10">
        <f t="shared" si="13"/>
        <v>0.65533437522528548</v>
      </c>
      <c r="K116" s="10">
        <f t="shared" si="13"/>
        <v>3.7367145902635457E-2</v>
      </c>
      <c r="L116" s="10">
        <f t="shared" si="13"/>
        <v>0.20810847691531323</v>
      </c>
      <c r="M116" s="10">
        <f t="shared" si="13"/>
        <v>9.9190001956765778E-2</v>
      </c>
      <c r="N116" s="10">
        <f t="shared" si="13"/>
        <v>0</v>
      </c>
      <c r="O116" s="10">
        <f t="shared" si="13"/>
        <v>0</v>
      </c>
    </row>
    <row r="117" spans="1:15" s="16" customFormat="1" x14ac:dyDescent="0.2">
      <c r="A117" s="11">
        <v>383001</v>
      </c>
      <c r="B117" s="46" t="s">
        <v>128</v>
      </c>
      <c r="C117" s="13">
        <v>1469256</v>
      </c>
      <c r="D117" s="13">
        <v>119996</v>
      </c>
      <c r="E117" s="13">
        <v>95480</v>
      </c>
      <c r="F117" s="13">
        <v>0</v>
      </c>
      <c r="G117" s="13">
        <v>0</v>
      </c>
      <c r="H117" s="13">
        <v>0</v>
      </c>
      <c r="I117" s="14">
        <f t="shared" si="12"/>
        <v>1684732</v>
      </c>
      <c r="J117" s="15">
        <f t="shared" si="13"/>
        <v>0.87210072581277021</v>
      </c>
      <c r="K117" s="15">
        <f t="shared" si="13"/>
        <v>7.1225571782336891E-2</v>
      </c>
      <c r="L117" s="15">
        <f t="shared" si="13"/>
        <v>5.6673702404892883E-2</v>
      </c>
      <c r="M117" s="15">
        <f t="shared" si="13"/>
        <v>0</v>
      </c>
      <c r="N117" s="15">
        <f t="shared" si="13"/>
        <v>0</v>
      </c>
      <c r="O117" s="15">
        <f t="shared" si="13"/>
        <v>0</v>
      </c>
    </row>
    <row r="118" spans="1:15" s="16" customFormat="1" x14ac:dyDescent="0.2">
      <c r="A118" s="11">
        <v>384001</v>
      </c>
      <c r="B118" s="46" t="s">
        <v>129</v>
      </c>
      <c r="C118" s="13">
        <v>2303165</v>
      </c>
      <c r="D118" s="13">
        <v>152095</v>
      </c>
      <c r="E118" s="13">
        <v>270010</v>
      </c>
      <c r="F118" s="13">
        <v>0</v>
      </c>
      <c r="G118" s="13">
        <v>0</v>
      </c>
      <c r="H118" s="13">
        <v>0</v>
      </c>
      <c r="I118" s="14">
        <f t="shared" si="12"/>
        <v>2725270</v>
      </c>
      <c r="J118" s="15">
        <f t="shared" si="13"/>
        <v>0.84511442902905032</v>
      </c>
      <c r="K118" s="15">
        <f t="shared" si="13"/>
        <v>5.5809149185218343E-2</v>
      </c>
      <c r="L118" s="15">
        <f t="shared" si="13"/>
        <v>9.9076421785731325E-2</v>
      </c>
      <c r="M118" s="15">
        <f t="shared" si="13"/>
        <v>0</v>
      </c>
      <c r="N118" s="15">
        <f t="shared" si="13"/>
        <v>0</v>
      </c>
      <c r="O118" s="15">
        <f t="shared" si="13"/>
        <v>0</v>
      </c>
    </row>
    <row r="119" spans="1:15" s="16" customFormat="1" x14ac:dyDescent="0.2">
      <c r="A119" s="11">
        <v>385001</v>
      </c>
      <c r="B119" s="46" t="s">
        <v>130</v>
      </c>
      <c r="C119" s="13">
        <v>2805368</v>
      </c>
      <c r="D119" s="13">
        <v>201245</v>
      </c>
      <c r="E119" s="13">
        <v>540261</v>
      </c>
      <c r="F119" s="13">
        <v>0</v>
      </c>
      <c r="G119" s="13">
        <v>0</v>
      </c>
      <c r="H119" s="13">
        <v>0</v>
      </c>
      <c r="I119" s="14">
        <f t="shared" si="12"/>
        <v>3546874</v>
      </c>
      <c r="J119" s="15">
        <f t="shared" si="13"/>
        <v>0.79094098070582719</v>
      </c>
      <c r="K119" s="15">
        <f t="shared" si="13"/>
        <v>5.6738694410909438E-2</v>
      </c>
      <c r="L119" s="15">
        <f t="shared" si="13"/>
        <v>0.15232032488326341</v>
      </c>
      <c r="M119" s="15">
        <f t="shared" si="13"/>
        <v>0</v>
      </c>
      <c r="N119" s="15">
        <f t="shared" si="13"/>
        <v>0</v>
      </c>
      <c r="O119" s="15">
        <f t="shared" si="13"/>
        <v>0</v>
      </c>
    </row>
    <row r="120" spans="1:15" s="16" customFormat="1" x14ac:dyDescent="0.2">
      <c r="A120" s="46">
        <v>387001</v>
      </c>
      <c r="B120" s="46" t="s">
        <v>131</v>
      </c>
      <c r="C120" s="13">
        <v>2410087</v>
      </c>
      <c r="D120" s="13">
        <v>214234</v>
      </c>
      <c r="E120" s="13">
        <v>318046</v>
      </c>
      <c r="F120" s="13">
        <v>2439</v>
      </c>
      <c r="G120" s="13">
        <v>0</v>
      </c>
      <c r="H120" s="13">
        <v>0</v>
      </c>
      <c r="I120" s="14">
        <f t="shared" si="12"/>
        <v>2944806</v>
      </c>
      <c r="J120" s="15">
        <f t="shared" si="13"/>
        <v>0.81841961745527547</v>
      </c>
      <c r="K120" s="15">
        <f t="shared" si="13"/>
        <v>7.2749783856729436E-2</v>
      </c>
      <c r="L120" s="15">
        <f t="shared" si="13"/>
        <v>0.10800236076671944</v>
      </c>
      <c r="M120" s="15">
        <f t="shared" si="13"/>
        <v>8.2823792127562903E-4</v>
      </c>
      <c r="N120" s="15">
        <f t="shared" si="13"/>
        <v>0</v>
      </c>
      <c r="O120" s="15">
        <f t="shared" si="13"/>
        <v>0</v>
      </c>
    </row>
    <row r="121" spans="1:15" x14ac:dyDescent="0.2">
      <c r="A121" s="33">
        <v>388001</v>
      </c>
      <c r="B121" s="6" t="s">
        <v>132</v>
      </c>
      <c r="C121" s="8">
        <v>2466394</v>
      </c>
      <c r="D121" s="8">
        <v>3758</v>
      </c>
      <c r="E121" s="8">
        <v>161279</v>
      </c>
      <c r="F121" s="8">
        <v>370</v>
      </c>
      <c r="G121" s="8">
        <v>0</v>
      </c>
      <c r="H121" s="8">
        <v>0</v>
      </c>
      <c r="I121" s="9">
        <f t="shared" si="12"/>
        <v>2631801</v>
      </c>
      <c r="J121" s="10">
        <f t="shared" si="13"/>
        <v>0.93715064322872432</v>
      </c>
      <c r="K121" s="10">
        <f t="shared" si="13"/>
        <v>1.4279195121515646E-3</v>
      </c>
      <c r="L121" s="10">
        <f t="shared" si="13"/>
        <v>6.1280849121951086E-2</v>
      </c>
      <c r="M121" s="10">
        <f t="shared" si="13"/>
        <v>1.4058813717298535E-4</v>
      </c>
      <c r="N121" s="10">
        <f t="shared" si="13"/>
        <v>0</v>
      </c>
      <c r="O121" s="10">
        <f t="shared" si="13"/>
        <v>0</v>
      </c>
    </row>
    <row r="122" spans="1:15" x14ac:dyDescent="0.2">
      <c r="A122" s="11">
        <v>389001</v>
      </c>
      <c r="B122" s="46" t="s">
        <v>133</v>
      </c>
      <c r="C122" s="13">
        <v>1741449</v>
      </c>
      <c r="D122" s="13">
        <v>162989</v>
      </c>
      <c r="E122" s="13">
        <v>346099</v>
      </c>
      <c r="F122" s="13">
        <f>44650-'[1]Hurricane Data'!H12</f>
        <v>0</v>
      </c>
      <c r="G122" s="13">
        <v>0</v>
      </c>
      <c r="H122" s="13">
        <v>0</v>
      </c>
      <c r="I122" s="14">
        <f t="shared" si="12"/>
        <v>2250537</v>
      </c>
      <c r="J122" s="15">
        <f t="shared" si="13"/>
        <v>0.77379265481971637</v>
      </c>
      <c r="K122" s="15">
        <f t="shared" si="13"/>
        <v>7.2422270773597586E-2</v>
      </c>
      <c r="L122" s="15">
        <f t="shared" si="13"/>
        <v>0.15378507440668604</v>
      </c>
      <c r="M122" s="15">
        <f t="shared" si="13"/>
        <v>0</v>
      </c>
      <c r="N122" s="15">
        <f t="shared" si="13"/>
        <v>0</v>
      </c>
      <c r="O122" s="15">
        <f t="shared" si="13"/>
        <v>0</v>
      </c>
    </row>
    <row r="123" spans="1:15" s="16" customFormat="1" x14ac:dyDescent="0.2">
      <c r="A123" s="11">
        <v>389002</v>
      </c>
      <c r="B123" s="46" t="s">
        <v>134</v>
      </c>
      <c r="C123" s="13">
        <v>1548085</v>
      </c>
      <c r="D123" s="13">
        <v>157028</v>
      </c>
      <c r="E123" s="13">
        <v>217567</v>
      </c>
      <c r="F123" s="13">
        <v>0</v>
      </c>
      <c r="G123" s="13">
        <v>0</v>
      </c>
      <c r="H123" s="13">
        <v>0</v>
      </c>
      <c r="I123" s="14">
        <f t="shared" si="12"/>
        <v>1922680</v>
      </c>
      <c r="J123" s="15">
        <f t="shared" ref="J123:O146" si="14">C123/$I123</f>
        <v>0.80517038716791145</v>
      </c>
      <c r="K123" s="15">
        <f t="shared" si="14"/>
        <v>8.1671416980464762E-2</v>
      </c>
      <c r="L123" s="15">
        <f t="shared" si="14"/>
        <v>0.11315819585162377</v>
      </c>
      <c r="M123" s="15">
        <f t="shared" si="14"/>
        <v>0</v>
      </c>
      <c r="N123" s="15">
        <f t="shared" si="14"/>
        <v>0</v>
      </c>
      <c r="O123" s="15">
        <f t="shared" si="14"/>
        <v>0</v>
      </c>
    </row>
    <row r="124" spans="1:15" s="16" customFormat="1" x14ac:dyDescent="0.2">
      <c r="A124" s="11">
        <v>390001</v>
      </c>
      <c r="B124" s="75" t="s">
        <v>135</v>
      </c>
      <c r="C124" s="76">
        <v>2018090</v>
      </c>
      <c r="D124" s="76">
        <v>357815</v>
      </c>
      <c r="E124" s="76">
        <v>672415</v>
      </c>
      <c r="F124" s="76">
        <v>0</v>
      </c>
      <c r="G124" s="76">
        <v>0</v>
      </c>
      <c r="H124" s="76">
        <v>0</v>
      </c>
      <c r="I124" s="77">
        <f t="shared" si="12"/>
        <v>3048320</v>
      </c>
      <c r="J124" s="78">
        <f t="shared" si="14"/>
        <v>0.66203351354188533</v>
      </c>
      <c r="K124" s="78">
        <f t="shared" si="14"/>
        <v>0.11738104923367626</v>
      </c>
      <c r="L124" s="78">
        <f t="shared" si="14"/>
        <v>0.22058543722443838</v>
      </c>
      <c r="M124" s="78">
        <f t="shared" si="14"/>
        <v>0</v>
      </c>
      <c r="N124" s="78">
        <f t="shared" si="14"/>
        <v>0</v>
      </c>
      <c r="O124" s="78">
        <f t="shared" si="14"/>
        <v>0</v>
      </c>
    </row>
    <row r="125" spans="1:15" s="16" customFormat="1" x14ac:dyDescent="0.2">
      <c r="A125" s="48">
        <v>391001</v>
      </c>
      <c r="B125" s="48" t="s">
        <v>136</v>
      </c>
      <c r="C125" s="36">
        <v>3119377</v>
      </c>
      <c r="D125" s="36">
        <v>495568</v>
      </c>
      <c r="E125" s="36">
        <v>509326</v>
      </c>
      <c r="F125" s="36">
        <v>182257</v>
      </c>
      <c r="G125" s="36">
        <v>0</v>
      </c>
      <c r="H125" s="36">
        <v>0</v>
      </c>
      <c r="I125" s="37">
        <f t="shared" si="12"/>
        <v>4306528</v>
      </c>
      <c r="J125" s="38">
        <f t="shared" si="14"/>
        <v>0.72433686719324708</v>
      </c>
      <c r="K125" s="38">
        <f t="shared" si="14"/>
        <v>0.11507367419879773</v>
      </c>
      <c r="L125" s="38">
        <f t="shared" si="14"/>
        <v>0.11826835910506096</v>
      </c>
      <c r="M125" s="38">
        <f t="shared" si="14"/>
        <v>4.2321099502894213E-2</v>
      </c>
      <c r="N125" s="38">
        <f t="shared" si="14"/>
        <v>0</v>
      </c>
      <c r="O125" s="38">
        <f t="shared" si="14"/>
        <v>0</v>
      </c>
    </row>
    <row r="126" spans="1:15" s="16" customFormat="1" x14ac:dyDescent="0.2">
      <c r="A126" s="33">
        <v>392001</v>
      </c>
      <c r="B126" s="6" t="s">
        <v>137</v>
      </c>
      <c r="C126" s="8">
        <v>1371396</v>
      </c>
      <c r="D126" s="8">
        <v>143455</v>
      </c>
      <c r="E126" s="8">
        <v>312906</v>
      </c>
      <c r="F126" s="8">
        <v>1491</v>
      </c>
      <c r="G126" s="8">
        <v>0</v>
      </c>
      <c r="H126" s="8">
        <v>0</v>
      </c>
      <c r="I126" s="9">
        <f t="shared" si="12"/>
        <v>1829248</v>
      </c>
      <c r="J126" s="10">
        <f t="shared" si="14"/>
        <v>0.74970479672521162</v>
      </c>
      <c r="K126" s="10">
        <f t="shared" si="14"/>
        <v>7.8422936638443783E-2</v>
      </c>
      <c r="L126" s="10">
        <f t="shared" si="14"/>
        <v>0.17105717759429012</v>
      </c>
      <c r="M126" s="10">
        <f t="shared" si="14"/>
        <v>8.1508904205443986E-4</v>
      </c>
      <c r="N126" s="10">
        <f t="shared" si="14"/>
        <v>0</v>
      </c>
      <c r="O126" s="10">
        <f t="shared" si="14"/>
        <v>0</v>
      </c>
    </row>
    <row r="127" spans="1:15" x14ac:dyDescent="0.2">
      <c r="A127" s="11">
        <v>393001</v>
      </c>
      <c r="B127" s="46" t="s">
        <v>138</v>
      </c>
      <c r="C127" s="13">
        <v>3108861</v>
      </c>
      <c r="D127" s="13">
        <v>1049924</v>
      </c>
      <c r="E127" s="13">
        <v>560069</v>
      </c>
      <c r="F127" s="13">
        <v>28772</v>
      </c>
      <c r="G127" s="13">
        <v>0</v>
      </c>
      <c r="H127" s="13">
        <v>0</v>
      </c>
      <c r="I127" s="14">
        <f t="shared" si="12"/>
        <v>4747626</v>
      </c>
      <c r="J127" s="15">
        <f t="shared" si="14"/>
        <v>0.65482432693729453</v>
      </c>
      <c r="K127" s="15">
        <f t="shared" si="14"/>
        <v>0.2211471586009513</v>
      </c>
      <c r="L127" s="15">
        <f t="shared" si="14"/>
        <v>0.11796822243369634</v>
      </c>
      <c r="M127" s="15">
        <f t="shared" si="14"/>
        <v>6.0602920280578123E-3</v>
      </c>
      <c r="N127" s="15">
        <f t="shared" si="14"/>
        <v>0</v>
      </c>
      <c r="O127" s="15">
        <f t="shared" si="14"/>
        <v>0</v>
      </c>
    </row>
    <row r="128" spans="1:15" s="53" customFormat="1" x14ac:dyDescent="0.2">
      <c r="A128" s="67">
        <v>393002</v>
      </c>
      <c r="B128" s="68" t="s">
        <v>139</v>
      </c>
      <c r="C128" s="73">
        <v>1153709</v>
      </c>
      <c r="D128" s="73">
        <v>135388</v>
      </c>
      <c r="E128" s="73">
        <v>572501</v>
      </c>
      <c r="F128" s="73">
        <v>72500</v>
      </c>
      <c r="G128" s="73">
        <v>0</v>
      </c>
      <c r="H128" s="73">
        <v>0</v>
      </c>
      <c r="I128" s="14">
        <f t="shared" si="12"/>
        <v>1934098</v>
      </c>
      <c r="J128" s="74">
        <f t="shared" si="14"/>
        <v>0.59651010445179098</v>
      </c>
      <c r="K128" s="74">
        <f t="shared" si="14"/>
        <v>7.0000589422045831E-2</v>
      </c>
      <c r="L128" s="74">
        <f t="shared" si="14"/>
        <v>0.29600413215876342</v>
      </c>
      <c r="M128" s="74">
        <f t="shared" si="14"/>
        <v>3.7485173967399789E-2</v>
      </c>
      <c r="N128" s="74">
        <f t="shared" si="14"/>
        <v>0</v>
      </c>
      <c r="O128" s="74">
        <f t="shared" si="14"/>
        <v>0</v>
      </c>
    </row>
    <row r="129" spans="1:15" s="16" customFormat="1" x14ac:dyDescent="0.2">
      <c r="A129" s="11">
        <v>394003</v>
      </c>
      <c r="B129" s="46" t="s">
        <v>140</v>
      </c>
      <c r="C129" s="13">
        <v>2123689</v>
      </c>
      <c r="D129" s="13">
        <v>267309</v>
      </c>
      <c r="E129" s="13">
        <v>358926</v>
      </c>
      <c r="F129" s="13">
        <v>21610</v>
      </c>
      <c r="G129" s="13">
        <v>0</v>
      </c>
      <c r="H129" s="13">
        <v>0</v>
      </c>
      <c r="I129" s="14">
        <f t="shared" si="12"/>
        <v>2771534</v>
      </c>
      <c r="J129" s="15">
        <f t="shared" si="14"/>
        <v>0.76625038696981529</v>
      </c>
      <c r="K129" s="15">
        <f t="shared" si="14"/>
        <v>9.6448032028472325E-2</v>
      </c>
      <c r="L129" s="15">
        <f t="shared" si="14"/>
        <v>0.12950445493362159</v>
      </c>
      <c r="M129" s="15">
        <f t="shared" si="14"/>
        <v>7.7971260680908122E-3</v>
      </c>
      <c r="N129" s="15">
        <f t="shared" si="14"/>
        <v>0</v>
      </c>
      <c r="O129" s="15">
        <f t="shared" si="14"/>
        <v>0</v>
      </c>
    </row>
    <row r="130" spans="1:15" s="16" customFormat="1" x14ac:dyDescent="0.2">
      <c r="A130" s="11">
        <v>395001</v>
      </c>
      <c r="B130" s="75" t="s">
        <v>141</v>
      </c>
      <c r="C130" s="76">
        <v>2704915</v>
      </c>
      <c r="D130" s="76">
        <v>688459</v>
      </c>
      <c r="E130" s="76">
        <v>395827</v>
      </c>
      <c r="F130" s="76">
        <v>57469</v>
      </c>
      <c r="G130" s="76">
        <v>0</v>
      </c>
      <c r="H130" s="76">
        <v>0</v>
      </c>
      <c r="I130" s="77">
        <f t="shared" si="12"/>
        <v>3846670</v>
      </c>
      <c r="J130" s="78">
        <f t="shared" si="14"/>
        <v>0.70318353276990231</v>
      </c>
      <c r="K130" s="78">
        <f t="shared" si="14"/>
        <v>0.17897532151185311</v>
      </c>
      <c r="L130" s="78">
        <f t="shared" si="14"/>
        <v>0.10290121065752976</v>
      </c>
      <c r="M130" s="78">
        <f t="shared" si="14"/>
        <v>1.4939935060714851E-2</v>
      </c>
      <c r="N130" s="78">
        <f t="shared" si="14"/>
        <v>0</v>
      </c>
      <c r="O130" s="78">
        <f t="shared" si="14"/>
        <v>0</v>
      </c>
    </row>
    <row r="131" spans="1:15" s="16" customFormat="1" x14ac:dyDescent="0.2">
      <c r="A131" s="6">
        <v>395002</v>
      </c>
      <c r="B131" s="6" t="s">
        <v>142</v>
      </c>
      <c r="C131" s="8">
        <v>2568525</v>
      </c>
      <c r="D131" s="8">
        <v>625481</v>
      </c>
      <c r="E131" s="8">
        <v>305522</v>
      </c>
      <c r="F131" s="8">
        <v>53881</v>
      </c>
      <c r="G131" s="8">
        <v>0</v>
      </c>
      <c r="H131" s="8">
        <v>0</v>
      </c>
      <c r="I131" s="9">
        <f t="shared" si="12"/>
        <v>3553409</v>
      </c>
      <c r="J131" s="10">
        <f t="shared" si="14"/>
        <v>0.72283404471593338</v>
      </c>
      <c r="K131" s="10">
        <f t="shared" si="14"/>
        <v>0.1760227995144944</v>
      </c>
      <c r="L131" s="10">
        <f t="shared" si="14"/>
        <v>8.5979970220146348E-2</v>
      </c>
      <c r="M131" s="10">
        <f t="shared" si="14"/>
        <v>1.5163185549425917E-2</v>
      </c>
      <c r="N131" s="10">
        <f t="shared" si="14"/>
        <v>0</v>
      </c>
      <c r="O131" s="10">
        <f t="shared" si="14"/>
        <v>0</v>
      </c>
    </row>
    <row r="132" spans="1:15" s="16" customFormat="1" x14ac:dyDescent="0.2">
      <c r="A132" s="11">
        <v>395003</v>
      </c>
      <c r="B132" s="46" t="s">
        <v>143</v>
      </c>
      <c r="C132" s="13">
        <v>1896391</v>
      </c>
      <c r="D132" s="13">
        <v>554610</v>
      </c>
      <c r="E132" s="13">
        <v>285443</v>
      </c>
      <c r="F132" s="13">
        <v>50152</v>
      </c>
      <c r="G132" s="13">
        <v>0</v>
      </c>
      <c r="H132" s="13">
        <v>0</v>
      </c>
      <c r="I132" s="14">
        <f t="shared" si="12"/>
        <v>2786596</v>
      </c>
      <c r="J132" s="15">
        <f t="shared" si="14"/>
        <v>0.68054034384604012</v>
      </c>
      <c r="K132" s="15">
        <f t="shared" si="14"/>
        <v>0.19902777438853714</v>
      </c>
      <c r="L132" s="15">
        <f t="shared" si="14"/>
        <v>0.10243429618071655</v>
      </c>
      <c r="M132" s="15">
        <f t="shared" si="14"/>
        <v>1.7997585584706214E-2</v>
      </c>
      <c r="N132" s="15">
        <f t="shared" si="14"/>
        <v>0</v>
      </c>
      <c r="O132" s="15">
        <f t="shared" si="14"/>
        <v>0</v>
      </c>
    </row>
    <row r="133" spans="1:15" s="16" customFormat="1" x14ac:dyDescent="0.2">
      <c r="A133" s="11">
        <v>395004</v>
      </c>
      <c r="B133" s="46" t="s">
        <v>144</v>
      </c>
      <c r="C133" s="13">
        <v>2376939</v>
      </c>
      <c r="D133" s="13">
        <v>543826</v>
      </c>
      <c r="E133" s="13">
        <v>408163</v>
      </c>
      <c r="F133" s="13">
        <v>43565</v>
      </c>
      <c r="G133" s="13">
        <v>0</v>
      </c>
      <c r="H133" s="13">
        <v>0</v>
      </c>
      <c r="I133" s="14">
        <f t="shared" si="12"/>
        <v>3372493</v>
      </c>
      <c r="J133" s="15">
        <f t="shared" si="14"/>
        <v>0.70480175941061995</v>
      </c>
      <c r="K133" s="15">
        <f t="shared" si="14"/>
        <v>0.16125341105229871</v>
      </c>
      <c r="L133" s="15">
        <f t="shared" si="14"/>
        <v>0.12102708589758378</v>
      </c>
      <c r="M133" s="15">
        <f t="shared" si="14"/>
        <v>1.2917743639497548E-2</v>
      </c>
      <c r="N133" s="15">
        <f t="shared" si="14"/>
        <v>0</v>
      </c>
      <c r="O133" s="15">
        <f t="shared" si="14"/>
        <v>0</v>
      </c>
    </row>
    <row r="134" spans="1:15" s="16" customFormat="1" x14ac:dyDescent="0.2">
      <c r="A134" s="11">
        <v>395005</v>
      </c>
      <c r="B134" s="46" t="s">
        <v>145</v>
      </c>
      <c r="C134" s="13">
        <v>3947984</v>
      </c>
      <c r="D134" s="13">
        <v>642852</v>
      </c>
      <c r="E134" s="13">
        <v>593254</v>
      </c>
      <c r="F134" s="13">
        <v>31215</v>
      </c>
      <c r="G134" s="13">
        <v>0</v>
      </c>
      <c r="H134" s="13">
        <v>0</v>
      </c>
      <c r="I134" s="14">
        <f t="shared" si="12"/>
        <v>5215305</v>
      </c>
      <c r="J134" s="15">
        <f t="shared" si="14"/>
        <v>0.75699963856380403</v>
      </c>
      <c r="K134" s="15">
        <f t="shared" si="14"/>
        <v>0.12326258962802751</v>
      </c>
      <c r="L134" s="15">
        <f t="shared" si="14"/>
        <v>0.11375250344898333</v>
      </c>
      <c r="M134" s="15">
        <f t="shared" si="14"/>
        <v>5.9852683591851289E-3</v>
      </c>
      <c r="N134" s="15">
        <f t="shared" si="14"/>
        <v>0</v>
      </c>
      <c r="O134" s="15">
        <f t="shared" si="14"/>
        <v>0</v>
      </c>
    </row>
    <row r="135" spans="1:15" s="79" customFormat="1" x14ac:dyDescent="0.2">
      <c r="A135" s="17">
        <v>395006</v>
      </c>
      <c r="B135" s="47" t="s">
        <v>146</v>
      </c>
      <c r="C135" s="19">
        <v>2239456</v>
      </c>
      <c r="D135" s="19">
        <v>658237</v>
      </c>
      <c r="E135" s="19">
        <v>439043</v>
      </c>
      <c r="F135" s="19">
        <v>69083</v>
      </c>
      <c r="G135" s="19">
        <v>0</v>
      </c>
      <c r="H135" s="19">
        <v>0</v>
      </c>
      <c r="I135" s="20">
        <f t="shared" si="12"/>
        <v>3405819</v>
      </c>
      <c r="J135" s="21">
        <f t="shared" si="14"/>
        <v>0.65753817216945465</v>
      </c>
      <c r="K135" s="21">
        <f t="shared" si="14"/>
        <v>0.19326834455970796</v>
      </c>
      <c r="L135" s="21">
        <f t="shared" si="14"/>
        <v>0.12890966901059628</v>
      </c>
      <c r="M135" s="21">
        <f t="shared" si="14"/>
        <v>2.0283814260241076E-2</v>
      </c>
      <c r="N135" s="21">
        <f t="shared" si="14"/>
        <v>0</v>
      </c>
      <c r="O135" s="21">
        <f t="shared" si="14"/>
        <v>0</v>
      </c>
    </row>
    <row r="136" spans="1:15" s="16" customFormat="1" x14ac:dyDescent="0.2">
      <c r="A136" s="46">
        <v>395007</v>
      </c>
      <c r="B136" s="46" t="s">
        <v>147</v>
      </c>
      <c r="C136" s="13">
        <v>1220531</v>
      </c>
      <c r="D136" s="13">
        <v>463313</v>
      </c>
      <c r="E136" s="13">
        <v>240683</v>
      </c>
      <c r="F136" s="13">
        <v>35304</v>
      </c>
      <c r="G136" s="13">
        <v>0</v>
      </c>
      <c r="H136" s="13">
        <v>0</v>
      </c>
      <c r="I136" s="14">
        <f t="shared" si="12"/>
        <v>1959831</v>
      </c>
      <c r="J136" s="15">
        <f t="shared" si="14"/>
        <v>0.62277359629478257</v>
      </c>
      <c r="K136" s="15">
        <f t="shared" si="14"/>
        <v>0.23640456753669067</v>
      </c>
      <c r="L136" s="15">
        <f t="shared" si="14"/>
        <v>0.12280803804001468</v>
      </c>
      <c r="M136" s="15">
        <f t="shared" si="14"/>
        <v>1.8013798128512101E-2</v>
      </c>
      <c r="N136" s="15">
        <f t="shared" si="14"/>
        <v>0</v>
      </c>
      <c r="O136" s="15">
        <f t="shared" si="14"/>
        <v>0</v>
      </c>
    </row>
    <row r="137" spans="1:15" x14ac:dyDescent="0.2">
      <c r="A137" s="11">
        <v>397001</v>
      </c>
      <c r="B137" s="46" t="s">
        <v>148</v>
      </c>
      <c r="C137" s="13">
        <v>1755876</v>
      </c>
      <c r="D137" s="13">
        <v>69098</v>
      </c>
      <c r="E137" s="13">
        <v>206414</v>
      </c>
      <c r="F137" s="13">
        <v>117138</v>
      </c>
      <c r="G137" s="13">
        <v>0</v>
      </c>
      <c r="H137" s="13">
        <v>0</v>
      </c>
      <c r="I137" s="14">
        <f t="shared" si="12"/>
        <v>2148526</v>
      </c>
      <c r="J137" s="15">
        <f t="shared" si="14"/>
        <v>0.81724680082996437</v>
      </c>
      <c r="K137" s="15">
        <f t="shared" si="14"/>
        <v>3.2160653396793894E-2</v>
      </c>
      <c r="L137" s="15">
        <f t="shared" si="14"/>
        <v>9.6072377062227779E-2</v>
      </c>
      <c r="M137" s="15">
        <f t="shared" si="14"/>
        <v>5.4520168711013971E-2</v>
      </c>
      <c r="N137" s="15">
        <f t="shared" si="14"/>
        <v>0</v>
      </c>
      <c r="O137" s="15">
        <f t="shared" si="14"/>
        <v>0</v>
      </c>
    </row>
    <row r="138" spans="1:15" s="16" customFormat="1" x14ac:dyDescent="0.2">
      <c r="A138" s="11">
        <v>398001</v>
      </c>
      <c r="B138" s="46" t="s">
        <v>149</v>
      </c>
      <c r="C138" s="13">
        <v>1459199</v>
      </c>
      <c r="D138" s="13">
        <v>52966</v>
      </c>
      <c r="E138" s="13">
        <v>172000</v>
      </c>
      <c r="F138" s="13">
        <v>9829</v>
      </c>
      <c r="G138" s="13">
        <v>0</v>
      </c>
      <c r="H138" s="13">
        <v>0</v>
      </c>
      <c r="I138" s="14">
        <f t="shared" si="12"/>
        <v>1693994</v>
      </c>
      <c r="J138" s="15">
        <f t="shared" si="14"/>
        <v>0.86139561297147449</v>
      </c>
      <c r="K138" s="15">
        <f t="shared" si="14"/>
        <v>3.1266934829757363E-2</v>
      </c>
      <c r="L138" s="15">
        <f t="shared" si="14"/>
        <v>0.10153518843632268</v>
      </c>
      <c r="M138" s="15">
        <f t="shared" si="14"/>
        <v>5.8022637624454395E-3</v>
      </c>
      <c r="N138" s="15">
        <f t="shared" si="14"/>
        <v>0</v>
      </c>
      <c r="O138" s="15">
        <f t="shared" si="14"/>
        <v>0</v>
      </c>
    </row>
    <row r="139" spans="1:15" s="16" customFormat="1" x14ac:dyDescent="0.2">
      <c r="A139" s="11">
        <v>398002</v>
      </c>
      <c r="B139" s="46" t="s">
        <v>150</v>
      </c>
      <c r="C139" s="13">
        <v>2381575</v>
      </c>
      <c r="D139" s="13">
        <v>129528</v>
      </c>
      <c r="E139" s="13">
        <v>424360</v>
      </c>
      <c r="F139" s="13">
        <v>0</v>
      </c>
      <c r="G139" s="13">
        <v>0</v>
      </c>
      <c r="H139" s="13">
        <v>0</v>
      </c>
      <c r="I139" s="14">
        <f t="shared" si="12"/>
        <v>2935463</v>
      </c>
      <c r="J139" s="15">
        <f t="shared" si="14"/>
        <v>0.8113115375666462</v>
      </c>
      <c r="K139" s="15">
        <f t="shared" si="14"/>
        <v>4.4125236802507815E-2</v>
      </c>
      <c r="L139" s="15">
        <f t="shared" si="14"/>
        <v>0.14456322563084598</v>
      </c>
      <c r="M139" s="15">
        <f t="shared" si="14"/>
        <v>0</v>
      </c>
      <c r="N139" s="15">
        <f t="shared" si="14"/>
        <v>0</v>
      </c>
      <c r="O139" s="15">
        <f t="shared" si="14"/>
        <v>0</v>
      </c>
    </row>
    <row r="140" spans="1:15" x14ac:dyDescent="0.2">
      <c r="A140" s="17">
        <v>398003</v>
      </c>
      <c r="B140" s="47" t="s">
        <v>151</v>
      </c>
      <c r="C140" s="19">
        <v>1595661</v>
      </c>
      <c r="D140" s="19">
        <v>93374</v>
      </c>
      <c r="E140" s="19">
        <v>215000</v>
      </c>
      <c r="F140" s="19">
        <v>0</v>
      </c>
      <c r="G140" s="19">
        <v>0</v>
      </c>
      <c r="H140" s="19">
        <v>0</v>
      </c>
      <c r="I140" s="20">
        <f t="shared" si="12"/>
        <v>1904035</v>
      </c>
      <c r="J140" s="21">
        <f t="shared" si="14"/>
        <v>0.83804184271822735</v>
      </c>
      <c r="K140" s="21">
        <f t="shared" si="14"/>
        <v>4.9040064914773099E-2</v>
      </c>
      <c r="L140" s="21">
        <f t="shared" si="14"/>
        <v>0.11291809236699955</v>
      </c>
      <c r="M140" s="21">
        <f t="shared" si="14"/>
        <v>0</v>
      </c>
      <c r="N140" s="21">
        <f t="shared" si="14"/>
        <v>0</v>
      </c>
      <c r="O140" s="21">
        <f t="shared" si="14"/>
        <v>0</v>
      </c>
    </row>
    <row r="141" spans="1:15" x14ac:dyDescent="0.2">
      <c r="A141" s="46">
        <v>398004</v>
      </c>
      <c r="B141" s="46" t="s">
        <v>152</v>
      </c>
      <c r="C141" s="13">
        <v>1230276</v>
      </c>
      <c r="D141" s="13">
        <v>75553</v>
      </c>
      <c r="E141" s="13">
        <v>300746</v>
      </c>
      <c r="F141" s="13">
        <v>0</v>
      </c>
      <c r="G141" s="13">
        <v>0</v>
      </c>
      <c r="H141" s="13">
        <v>0</v>
      </c>
      <c r="I141" s="14">
        <f t="shared" si="12"/>
        <v>1606575</v>
      </c>
      <c r="J141" s="15">
        <f t="shared" si="14"/>
        <v>0.76577564072639004</v>
      </c>
      <c r="K141" s="15">
        <f t="shared" si="14"/>
        <v>4.7027371893624638E-2</v>
      </c>
      <c r="L141" s="15">
        <f t="shared" si="14"/>
        <v>0.18719698737998539</v>
      </c>
      <c r="M141" s="15">
        <f t="shared" si="14"/>
        <v>0</v>
      </c>
      <c r="N141" s="15">
        <f t="shared" si="14"/>
        <v>0</v>
      </c>
      <c r="O141" s="15">
        <f t="shared" si="14"/>
        <v>0</v>
      </c>
    </row>
    <row r="142" spans="1:15" s="53" customFormat="1" x14ac:dyDescent="0.2">
      <c r="A142" s="67">
        <v>398005</v>
      </c>
      <c r="B142" s="68" t="s">
        <v>153</v>
      </c>
      <c r="C142" s="73">
        <v>775562</v>
      </c>
      <c r="D142" s="73">
        <v>42504</v>
      </c>
      <c r="E142" s="73">
        <v>69871</v>
      </c>
      <c r="F142" s="73">
        <v>0</v>
      </c>
      <c r="G142" s="73">
        <v>0</v>
      </c>
      <c r="H142" s="73">
        <v>0</v>
      </c>
      <c r="I142" s="14">
        <f t="shared" si="12"/>
        <v>887937</v>
      </c>
      <c r="J142" s="74">
        <f t="shared" si="14"/>
        <v>0.87344259784196399</v>
      </c>
      <c r="K142" s="74">
        <f t="shared" si="14"/>
        <v>4.7868260923916897E-2</v>
      </c>
      <c r="L142" s="74">
        <f t="shared" si="14"/>
        <v>7.8689141234119089E-2</v>
      </c>
      <c r="M142" s="74">
        <f t="shared" si="14"/>
        <v>0</v>
      </c>
      <c r="N142" s="74">
        <f t="shared" si="14"/>
        <v>0</v>
      </c>
      <c r="O142" s="74">
        <f t="shared" si="14"/>
        <v>0</v>
      </c>
    </row>
    <row r="143" spans="1:15" s="53" customFormat="1" x14ac:dyDescent="0.2">
      <c r="A143" s="67">
        <v>398006</v>
      </c>
      <c r="B143" s="68" t="s">
        <v>154</v>
      </c>
      <c r="C143" s="73">
        <v>628316</v>
      </c>
      <c r="D143" s="73">
        <v>18100</v>
      </c>
      <c r="E143" s="73">
        <v>64143</v>
      </c>
      <c r="F143" s="73">
        <v>0</v>
      </c>
      <c r="G143" s="73">
        <v>0</v>
      </c>
      <c r="H143" s="73">
        <v>0</v>
      </c>
      <c r="I143" s="14">
        <f t="shared" si="12"/>
        <v>710559</v>
      </c>
      <c r="J143" s="74">
        <f t="shared" si="14"/>
        <v>0.88425591682041882</v>
      </c>
      <c r="K143" s="74">
        <f t="shared" si="14"/>
        <v>2.5472902320567328E-2</v>
      </c>
      <c r="L143" s="74">
        <f t="shared" si="14"/>
        <v>9.0271180859013825E-2</v>
      </c>
      <c r="M143" s="74">
        <f t="shared" si="14"/>
        <v>0</v>
      </c>
      <c r="N143" s="74">
        <f t="shared" si="14"/>
        <v>0</v>
      </c>
      <c r="O143" s="74">
        <f t="shared" si="14"/>
        <v>0</v>
      </c>
    </row>
    <row r="144" spans="1:15" s="53" customFormat="1" x14ac:dyDescent="0.2">
      <c r="A144" s="67">
        <v>399001</v>
      </c>
      <c r="B144" s="68" t="s">
        <v>155</v>
      </c>
      <c r="C144" s="73">
        <v>2070409</v>
      </c>
      <c r="D144" s="73">
        <v>156077</v>
      </c>
      <c r="E144" s="73">
        <v>461332</v>
      </c>
      <c r="F144" s="73">
        <v>0</v>
      </c>
      <c r="G144" s="73">
        <v>0</v>
      </c>
      <c r="H144" s="73">
        <v>0</v>
      </c>
      <c r="I144" s="14">
        <f t="shared" si="12"/>
        <v>2687818</v>
      </c>
      <c r="J144" s="74">
        <f t="shared" si="14"/>
        <v>0.77029359874812953</v>
      </c>
      <c r="K144" s="74">
        <f t="shared" si="14"/>
        <v>5.8068291826306691E-2</v>
      </c>
      <c r="L144" s="74">
        <f t="shared" si="14"/>
        <v>0.17163810942556379</v>
      </c>
      <c r="M144" s="74">
        <f t="shared" si="14"/>
        <v>0</v>
      </c>
      <c r="N144" s="74">
        <f t="shared" si="14"/>
        <v>0</v>
      </c>
      <c r="O144" s="74">
        <f t="shared" si="14"/>
        <v>0</v>
      </c>
    </row>
    <row r="145" spans="1:15" s="80" customFormat="1" x14ac:dyDescent="0.2">
      <c r="A145" s="67">
        <v>399002</v>
      </c>
      <c r="B145" s="68" t="s">
        <v>156</v>
      </c>
      <c r="C145" s="73">
        <v>1673543</v>
      </c>
      <c r="D145" s="73">
        <v>98069</v>
      </c>
      <c r="E145" s="73">
        <v>361478</v>
      </c>
      <c r="F145" s="73">
        <v>5088</v>
      </c>
      <c r="G145" s="73">
        <v>0</v>
      </c>
      <c r="H145" s="73">
        <v>0</v>
      </c>
      <c r="I145" s="14">
        <f t="shared" si="12"/>
        <v>2138178</v>
      </c>
      <c r="J145" s="74">
        <f t="shared" si="14"/>
        <v>0.78269582794323012</v>
      </c>
      <c r="K145" s="74">
        <f t="shared" si="14"/>
        <v>4.586568564450668E-2</v>
      </c>
      <c r="L145" s="74">
        <f t="shared" si="14"/>
        <v>0.16905889032624974</v>
      </c>
      <c r="M145" s="74">
        <f t="shared" si="14"/>
        <v>2.3795960860134189E-3</v>
      </c>
      <c r="N145" s="74">
        <f t="shared" si="14"/>
        <v>0</v>
      </c>
      <c r="O145" s="74">
        <f t="shared" si="14"/>
        <v>0</v>
      </c>
    </row>
    <row r="146" spans="1:15" s="72" customFormat="1" x14ac:dyDescent="0.2">
      <c r="A146" s="49">
        <v>399004</v>
      </c>
      <c r="B146" s="71" t="s">
        <v>157</v>
      </c>
      <c r="C146" s="51">
        <v>1633644</v>
      </c>
      <c r="D146" s="51">
        <v>257345</v>
      </c>
      <c r="E146" s="51">
        <v>582619</v>
      </c>
      <c r="F146" s="51">
        <v>0</v>
      </c>
      <c r="G146" s="51">
        <v>0</v>
      </c>
      <c r="H146" s="51">
        <v>0</v>
      </c>
      <c r="I146" s="37">
        <f t="shared" si="12"/>
        <v>2473608</v>
      </c>
      <c r="J146" s="52">
        <f t="shared" si="14"/>
        <v>0.6604296234488245</v>
      </c>
      <c r="K146" s="52">
        <f t="shared" si="14"/>
        <v>0.10403629030953974</v>
      </c>
      <c r="L146" s="52">
        <f t="shared" si="14"/>
        <v>0.23553408624163569</v>
      </c>
      <c r="M146" s="52">
        <f t="shared" si="14"/>
        <v>0</v>
      </c>
      <c r="N146" s="52">
        <f t="shared" si="14"/>
        <v>0</v>
      </c>
      <c r="O146" s="52">
        <f t="shared" si="14"/>
        <v>0</v>
      </c>
    </row>
    <row r="147" spans="1:15" s="65" customFormat="1" x14ac:dyDescent="0.2">
      <c r="A147" s="81"/>
      <c r="B147" s="82" t="s">
        <v>158</v>
      </c>
      <c r="C147" s="83">
        <f>SUM(C93:C146)</f>
        <v>90764351</v>
      </c>
      <c r="D147" s="83">
        <f t="shared" ref="D147:I147" si="15">SUM(D93:D146)</f>
        <v>11780576</v>
      </c>
      <c r="E147" s="83">
        <f t="shared" si="15"/>
        <v>18382141</v>
      </c>
      <c r="F147" s="83">
        <f t="shared" si="15"/>
        <v>1541195</v>
      </c>
      <c r="G147" s="83">
        <f t="shared" si="15"/>
        <v>0</v>
      </c>
      <c r="H147" s="83">
        <f t="shared" si="15"/>
        <v>0</v>
      </c>
      <c r="I147" s="83">
        <f t="shared" si="15"/>
        <v>122468263</v>
      </c>
      <c r="J147" s="84">
        <f t="shared" ref="J147:O147" si="16">C147/$I147</f>
        <v>0.74112548652706867</v>
      </c>
      <c r="K147" s="85">
        <f t="shared" si="16"/>
        <v>9.6192888764985593E-2</v>
      </c>
      <c r="L147" s="85">
        <f t="shared" si="16"/>
        <v>0.15009718068753861</v>
      </c>
      <c r="M147" s="85">
        <f t="shared" si="16"/>
        <v>1.2584444020407148E-2</v>
      </c>
      <c r="N147" s="85">
        <f t="shared" si="16"/>
        <v>0</v>
      </c>
      <c r="O147" s="85">
        <f t="shared" si="16"/>
        <v>0</v>
      </c>
    </row>
    <row r="148" spans="1:15" x14ac:dyDescent="0.2">
      <c r="A148" s="54"/>
      <c r="B148" s="55"/>
      <c r="C148" s="86"/>
      <c r="D148" s="86"/>
      <c r="E148" s="86"/>
      <c r="F148" s="86"/>
      <c r="G148" s="86"/>
      <c r="H148" s="86"/>
      <c r="I148" s="87"/>
      <c r="J148" s="88"/>
      <c r="K148" s="88"/>
      <c r="L148" s="88"/>
      <c r="M148" s="88"/>
      <c r="N148" s="88"/>
      <c r="O148" s="87"/>
    </row>
    <row r="149" spans="1:15" s="16" customFormat="1" x14ac:dyDescent="0.2">
      <c r="A149" s="89" t="s">
        <v>159</v>
      </c>
      <c r="B149" s="90" t="s">
        <v>160</v>
      </c>
      <c r="C149" s="13">
        <v>3525376</v>
      </c>
      <c r="D149" s="13">
        <v>0</v>
      </c>
      <c r="E149" s="13">
        <v>248152</v>
      </c>
      <c r="F149" s="13">
        <v>0</v>
      </c>
      <c r="G149" s="13">
        <v>0</v>
      </c>
      <c r="H149" s="13">
        <v>0</v>
      </c>
      <c r="I149" s="14">
        <f>SUM(C149:H149)</f>
        <v>3773528</v>
      </c>
      <c r="J149" s="15">
        <f t="shared" ref="J149:O150" si="17">C149/$I149</f>
        <v>0.93423872832002308</v>
      </c>
      <c r="K149" s="15">
        <f t="shared" si="17"/>
        <v>0</v>
      </c>
      <c r="L149" s="15">
        <f t="shared" si="17"/>
        <v>6.5761271679976932E-2</v>
      </c>
      <c r="M149" s="15">
        <f t="shared" si="17"/>
        <v>0</v>
      </c>
      <c r="N149" s="15">
        <f t="shared" si="17"/>
        <v>0</v>
      </c>
      <c r="O149" s="15">
        <f t="shared" si="17"/>
        <v>0</v>
      </c>
    </row>
    <row r="150" spans="1:15" s="65" customFormat="1" x14ac:dyDescent="0.2">
      <c r="A150" s="81"/>
      <c r="B150" s="82" t="s">
        <v>161</v>
      </c>
      <c r="C150" s="83">
        <f>SUM(C149)</f>
        <v>3525376</v>
      </c>
      <c r="D150" s="83">
        <f t="shared" ref="D150:I150" si="18">SUM(D149)</f>
        <v>0</v>
      </c>
      <c r="E150" s="83">
        <f t="shared" si="18"/>
        <v>248152</v>
      </c>
      <c r="F150" s="83">
        <f t="shared" si="18"/>
        <v>0</v>
      </c>
      <c r="G150" s="83">
        <f t="shared" si="18"/>
        <v>0</v>
      </c>
      <c r="H150" s="83">
        <f t="shared" si="18"/>
        <v>0</v>
      </c>
      <c r="I150" s="91">
        <f t="shared" si="18"/>
        <v>3773528</v>
      </c>
      <c r="J150" s="84">
        <f t="shared" si="17"/>
        <v>0.93423872832002308</v>
      </c>
      <c r="K150" s="85">
        <f t="shared" si="17"/>
        <v>0</v>
      </c>
      <c r="L150" s="85">
        <f t="shared" si="17"/>
        <v>6.5761271679976932E-2</v>
      </c>
      <c r="M150" s="85">
        <f t="shared" si="17"/>
        <v>0</v>
      </c>
      <c r="N150" s="85">
        <f t="shared" si="17"/>
        <v>0</v>
      </c>
      <c r="O150" s="85">
        <f t="shared" si="17"/>
        <v>0</v>
      </c>
    </row>
    <row r="151" spans="1:15" x14ac:dyDescent="0.2">
      <c r="A151" s="54"/>
      <c r="B151" s="55"/>
      <c r="C151" s="86"/>
      <c r="D151" s="86"/>
      <c r="E151" s="86"/>
      <c r="F151" s="86"/>
      <c r="G151" s="86"/>
      <c r="H151" s="86"/>
      <c r="I151" s="87"/>
      <c r="J151" s="88"/>
      <c r="K151" s="88"/>
      <c r="L151" s="88"/>
      <c r="M151" s="88"/>
      <c r="N151" s="88"/>
      <c r="O151" s="87"/>
    </row>
    <row r="152" spans="1:15" ht="13.5" thickBot="1" x14ac:dyDescent="0.25">
      <c r="A152" s="92"/>
      <c r="B152" s="93" t="s">
        <v>162</v>
      </c>
      <c r="C152" s="94">
        <f t="shared" ref="C152:I152" si="19">C73+C77+C91+C147+C150</f>
        <v>3441849065.3735189</v>
      </c>
      <c r="D152" s="94">
        <f t="shared" si="19"/>
        <v>291395340</v>
      </c>
      <c r="E152" s="94">
        <f t="shared" si="19"/>
        <v>237654394</v>
      </c>
      <c r="F152" s="94">
        <f t="shared" si="19"/>
        <v>265382349.97999999</v>
      </c>
      <c r="G152" s="94">
        <f t="shared" si="19"/>
        <v>10935</v>
      </c>
      <c r="H152" s="94">
        <f t="shared" si="19"/>
        <v>16228986</v>
      </c>
      <c r="I152" s="95">
        <f t="shared" si="19"/>
        <v>4252521070.353519</v>
      </c>
      <c r="J152" s="96">
        <f t="shared" ref="J152:O152" si="20">C152/$I152</f>
        <v>0.80936672821409261</v>
      </c>
      <c r="K152" s="97">
        <f t="shared" si="20"/>
        <v>6.8522962068657267E-2</v>
      </c>
      <c r="L152" s="97">
        <f t="shared" si="20"/>
        <v>5.5885530034597432E-2</v>
      </c>
      <c r="M152" s="97">
        <f t="shared" si="20"/>
        <v>6.2405887140716348E-2</v>
      </c>
      <c r="N152" s="97">
        <f t="shared" si="20"/>
        <v>2.5714158305371914E-6</v>
      </c>
      <c r="O152" s="97">
        <f t="shared" si="20"/>
        <v>3.816321126105757E-3</v>
      </c>
    </row>
    <row r="153" spans="1:15" ht="13.5" thickTop="1" x14ac:dyDescent="0.2"/>
    <row r="154" spans="1:15" ht="12.75" customHeight="1" x14ac:dyDescent="0.2">
      <c r="C154" s="100" t="s">
        <v>163</v>
      </c>
      <c r="D154" s="100"/>
      <c r="E154" s="100"/>
      <c r="J154" s="100" t="s">
        <v>163</v>
      </c>
      <c r="K154" s="100"/>
      <c r="L154" s="100"/>
      <c r="M154" s="100"/>
    </row>
    <row r="155" spans="1:15" ht="12.75" customHeight="1" x14ac:dyDescent="0.2">
      <c r="C155" s="101"/>
      <c r="D155" s="101"/>
      <c r="E155" s="101"/>
      <c r="J155" s="101"/>
      <c r="K155" s="101"/>
      <c r="L155" s="101"/>
      <c r="M155" s="101"/>
    </row>
  </sheetData>
  <mergeCells count="7">
    <mergeCell ref="C155:E155"/>
    <mergeCell ref="J155:M155"/>
    <mergeCell ref="A1:B1"/>
    <mergeCell ref="C1:I1"/>
    <mergeCell ref="J1:O1"/>
    <mergeCell ref="C154:E154"/>
    <mergeCell ref="J154:M154"/>
  </mergeCells>
  <printOptions horizontalCentered="1"/>
  <pageMargins left="0.25" right="0.25" top="0.72" bottom="0.16" header="0.56000000000000005" footer="0.5"/>
  <pageSetup paperSize="5" scale="71" fitToWidth="6" orientation="portrait" r:id="rId1"/>
  <headerFooter alignWithMargins="0"/>
  <rowBreaks count="1" manualBreakCount="1">
    <brk id="74" max="14" man="1"/>
  </rowBreaks>
  <colBreaks count="1" manualBreakCount="1">
    <brk id="9" max="1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Object 100 - Salaries - by fund</vt:lpstr>
      <vt:lpstr>'Object 100 - Salaries - by fund'!Print_Area</vt:lpstr>
      <vt:lpstr>'Object 100 - Salaries - by fund'!Print_Titles</vt:lpstr>
    </vt:vector>
  </TitlesOfParts>
  <Company>LDOE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ldoe</dc:creator>
  <cp:lastModifiedBy>Paula Matherne</cp:lastModifiedBy>
  <dcterms:created xsi:type="dcterms:W3CDTF">2012-07-03T19:10:36Z</dcterms:created>
  <dcterms:modified xsi:type="dcterms:W3CDTF">2012-07-09T18:39:22Z</dcterms:modified>
</cp:coreProperties>
</file>