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Obj600 - Supplies  - by fund" sheetId="1" r:id="rId1"/>
  </sheets>
  <externalReferences>
    <externalReference r:id="rId2"/>
  </externalReferences>
  <definedNames>
    <definedName name="_xlnm.Print_Area" localSheetId="0">'Obj600 - Supplies  - by fund'!$A$1:$O$155</definedName>
    <definedName name="_xlnm.Print_Titles" localSheetId="0">'Obj600 - Supplies  - by fund'!$A:$B,'Obj600 - Supplies  - by fund'!$1:$2</definedName>
  </definedNames>
  <calcPr calcId="145621"/>
</workbook>
</file>

<file path=xl/calcChain.xml><?xml version="1.0" encoding="utf-8"?>
<calcChain xmlns="http://schemas.openxmlformats.org/spreadsheetml/2006/main">
  <c r="H150" i="1" l="1"/>
  <c r="G150" i="1"/>
  <c r="F150" i="1"/>
  <c r="E150" i="1"/>
  <c r="D150" i="1"/>
  <c r="C150" i="1"/>
  <c r="I149" i="1"/>
  <c r="O149" i="1" s="1"/>
  <c r="H147" i="1"/>
  <c r="G147" i="1"/>
  <c r="F147" i="1"/>
  <c r="E147" i="1"/>
  <c r="D147" i="1"/>
  <c r="C147" i="1"/>
  <c r="I146" i="1"/>
  <c r="O146" i="1" s="1"/>
  <c r="I145" i="1"/>
  <c r="O145" i="1" s="1"/>
  <c r="I144" i="1"/>
  <c r="O144" i="1" s="1"/>
  <c r="I143" i="1"/>
  <c r="O143" i="1" s="1"/>
  <c r="I142" i="1"/>
  <c r="O142" i="1" s="1"/>
  <c r="I141" i="1"/>
  <c r="O141" i="1" s="1"/>
  <c r="I140" i="1"/>
  <c r="O140" i="1" s="1"/>
  <c r="N139" i="1"/>
  <c r="J139" i="1"/>
  <c r="I139" i="1"/>
  <c r="O139" i="1" s="1"/>
  <c r="I138" i="1"/>
  <c r="O138" i="1" s="1"/>
  <c r="I137" i="1"/>
  <c r="O137" i="1" s="1"/>
  <c r="I136" i="1"/>
  <c r="O136" i="1" s="1"/>
  <c r="I135" i="1"/>
  <c r="O135" i="1" s="1"/>
  <c r="I134" i="1"/>
  <c r="O134" i="1" s="1"/>
  <c r="I133" i="1"/>
  <c r="O133" i="1" s="1"/>
  <c r="I132" i="1"/>
  <c r="O132" i="1" s="1"/>
  <c r="N131" i="1"/>
  <c r="J131" i="1"/>
  <c r="I131" i="1"/>
  <c r="O131" i="1" s="1"/>
  <c r="I130" i="1"/>
  <c r="O130" i="1" s="1"/>
  <c r="I129" i="1"/>
  <c r="O129" i="1" s="1"/>
  <c r="I128" i="1"/>
  <c r="O128" i="1" s="1"/>
  <c r="I127" i="1"/>
  <c r="O127" i="1" s="1"/>
  <c r="I126" i="1"/>
  <c r="O126" i="1" s="1"/>
  <c r="I125" i="1"/>
  <c r="O125" i="1" s="1"/>
  <c r="I124" i="1"/>
  <c r="O124" i="1" s="1"/>
  <c r="N123" i="1"/>
  <c r="J123" i="1"/>
  <c r="I123" i="1"/>
  <c r="O123" i="1" s="1"/>
  <c r="I122" i="1"/>
  <c r="O122" i="1" s="1"/>
  <c r="I121" i="1"/>
  <c r="O121" i="1" s="1"/>
  <c r="I120" i="1"/>
  <c r="O120" i="1" s="1"/>
  <c r="I119" i="1"/>
  <c r="O119" i="1" s="1"/>
  <c r="I118" i="1"/>
  <c r="O118" i="1" s="1"/>
  <c r="I117" i="1"/>
  <c r="O117" i="1" s="1"/>
  <c r="I116" i="1"/>
  <c r="O116" i="1" s="1"/>
  <c r="N115" i="1"/>
  <c r="J115" i="1"/>
  <c r="I115" i="1"/>
  <c r="O115" i="1" s="1"/>
  <c r="I114" i="1"/>
  <c r="O114" i="1" s="1"/>
  <c r="I113" i="1"/>
  <c r="O113" i="1" s="1"/>
  <c r="I112" i="1"/>
  <c r="O112" i="1" s="1"/>
  <c r="I111" i="1"/>
  <c r="O111" i="1" s="1"/>
  <c r="I110" i="1"/>
  <c r="O110" i="1" s="1"/>
  <c r="I109" i="1"/>
  <c r="O109" i="1" s="1"/>
  <c r="I108" i="1"/>
  <c r="O108" i="1" s="1"/>
  <c r="N107" i="1"/>
  <c r="J107" i="1"/>
  <c r="I107" i="1"/>
  <c r="O107" i="1" s="1"/>
  <c r="I106" i="1"/>
  <c r="O106" i="1" s="1"/>
  <c r="I105" i="1"/>
  <c r="O105" i="1" s="1"/>
  <c r="I104" i="1"/>
  <c r="O104" i="1" s="1"/>
  <c r="I103" i="1"/>
  <c r="O103" i="1" s="1"/>
  <c r="I102" i="1"/>
  <c r="O102" i="1" s="1"/>
  <c r="I101" i="1"/>
  <c r="O101" i="1" s="1"/>
  <c r="I100" i="1"/>
  <c r="O100" i="1" s="1"/>
  <c r="N99" i="1"/>
  <c r="J99" i="1"/>
  <c r="I99" i="1"/>
  <c r="O99" i="1" s="1"/>
  <c r="I98" i="1"/>
  <c r="O98" i="1" s="1"/>
  <c r="I97" i="1"/>
  <c r="O97" i="1" s="1"/>
  <c r="I96" i="1"/>
  <c r="O96" i="1" s="1"/>
  <c r="I95" i="1"/>
  <c r="O95" i="1" s="1"/>
  <c r="I94" i="1"/>
  <c r="O94" i="1" s="1"/>
  <c r="I93" i="1"/>
  <c r="H91" i="1"/>
  <c r="G91" i="1"/>
  <c r="F91" i="1"/>
  <c r="E91" i="1"/>
  <c r="D91" i="1"/>
  <c r="C91" i="1"/>
  <c r="I90" i="1"/>
  <c r="O90" i="1" s="1"/>
  <c r="I89" i="1"/>
  <c r="O89" i="1" s="1"/>
  <c r="I88" i="1"/>
  <c r="O88" i="1" s="1"/>
  <c r="I87" i="1"/>
  <c r="O87" i="1" s="1"/>
  <c r="I86" i="1"/>
  <c r="O86" i="1" s="1"/>
  <c r="I85" i="1"/>
  <c r="O85" i="1" s="1"/>
  <c r="N84" i="1"/>
  <c r="J84" i="1"/>
  <c r="I84" i="1"/>
  <c r="O84" i="1" s="1"/>
  <c r="I83" i="1"/>
  <c r="O83" i="1" s="1"/>
  <c r="I82" i="1"/>
  <c r="O82" i="1" s="1"/>
  <c r="I81" i="1"/>
  <c r="O81" i="1" s="1"/>
  <c r="I80" i="1"/>
  <c r="O80" i="1" s="1"/>
  <c r="I79" i="1"/>
  <c r="H77" i="1"/>
  <c r="G77" i="1"/>
  <c r="F77" i="1"/>
  <c r="E77" i="1"/>
  <c r="D77" i="1"/>
  <c r="C77" i="1"/>
  <c r="I76" i="1"/>
  <c r="O76" i="1" s="1"/>
  <c r="I75" i="1"/>
  <c r="J75" i="1" s="1"/>
  <c r="G73" i="1"/>
  <c r="E73" i="1"/>
  <c r="F72" i="1"/>
  <c r="D72" i="1"/>
  <c r="C72" i="1"/>
  <c r="I72" i="1" s="1"/>
  <c r="O72" i="1" s="1"/>
  <c r="I71" i="1"/>
  <c r="O71" i="1" s="1"/>
  <c r="I70" i="1"/>
  <c r="O70" i="1" s="1"/>
  <c r="N69" i="1"/>
  <c r="J69" i="1"/>
  <c r="I69" i="1"/>
  <c r="O69" i="1" s="1"/>
  <c r="I68" i="1"/>
  <c r="O68" i="1" s="1"/>
  <c r="I67" i="1"/>
  <c r="L67" i="1" s="1"/>
  <c r="I66" i="1"/>
  <c r="O66" i="1" s="1"/>
  <c r="I65" i="1"/>
  <c r="O65" i="1" s="1"/>
  <c r="I64" i="1"/>
  <c r="O64" i="1" s="1"/>
  <c r="N63" i="1"/>
  <c r="I63" i="1"/>
  <c r="O63" i="1" s="1"/>
  <c r="I62" i="1"/>
  <c r="O62" i="1" s="1"/>
  <c r="I61" i="1"/>
  <c r="O61" i="1" s="1"/>
  <c r="I60" i="1"/>
  <c r="O60" i="1" s="1"/>
  <c r="I59" i="1"/>
  <c r="O59" i="1" s="1"/>
  <c r="I58" i="1"/>
  <c r="O58" i="1" s="1"/>
  <c r="I57" i="1"/>
  <c r="O57" i="1" s="1"/>
  <c r="I56" i="1"/>
  <c r="O56" i="1" s="1"/>
  <c r="N55" i="1"/>
  <c r="J55" i="1"/>
  <c r="I55" i="1"/>
  <c r="O55" i="1" s="1"/>
  <c r="I54" i="1"/>
  <c r="O54" i="1" s="1"/>
  <c r="I53" i="1"/>
  <c r="O53" i="1" s="1"/>
  <c r="I52" i="1"/>
  <c r="O52" i="1" s="1"/>
  <c r="I51" i="1"/>
  <c r="O51" i="1" s="1"/>
  <c r="I50" i="1"/>
  <c r="O50" i="1" s="1"/>
  <c r="I49" i="1"/>
  <c r="O49" i="1" s="1"/>
  <c r="I48" i="1"/>
  <c r="O48" i="1" s="1"/>
  <c r="N47" i="1"/>
  <c r="J47" i="1"/>
  <c r="I47" i="1"/>
  <c r="O47" i="1" s="1"/>
  <c r="D46" i="1"/>
  <c r="I46" i="1" s="1"/>
  <c r="O46" i="1" s="1"/>
  <c r="I45" i="1"/>
  <c r="O45" i="1" s="1"/>
  <c r="I44" i="1"/>
  <c r="O44" i="1" s="1"/>
  <c r="I43" i="1"/>
  <c r="O43" i="1" s="1"/>
  <c r="N42" i="1"/>
  <c r="J42" i="1"/>
  <c r="I42" i="1"/>
  <c r="O42" i="1" s="1"/>
  <c r="I41" i="1"/>
  <c r="O41" i="1" s="1"/>
  <c r="H40" i="1"/>
  <c r="D40" i="1"/>
  <c r="I39" i="1"/>
  <c r="O39" i="1" s="1"/>
  <c r="N38" i="1"/>
  <c r="J38" i="1"/>
  <c r="I38" i="1"/>
  <c r="O38" i="1" s="1"/>
  <c r="I37" i="1"/>
  <c r="O37" i="1" s="1"/>
  <c r="I36" i="1"/>
  <c r="O36" i="1" s="1"/>
  <c r="I35" i="1"/>
  <c r="O35" i="1" s="1"/>
  <c r="I34" i="1"/>
  <c r="O34" i="1" s="1"/>
  <c r="I33" i="1"/>
  <c r="O33" i="1" s="1"/>
  <c r="I32" i="1"/>
  <c r="O32" i="1" s="1"/>
  <c r="H31" i="1"/>
  <c r="I31" i="1" s="1"/>
  <c r="O31" i="1" s="1"/>
  <c r="I30" i="1"/>
  <c r="O30" i="1" s="1"/>
  <c r="N29" i="1"/>
  <c r="J29" i="1"/>
  <c r="I29" i="1"/>
  <c r="O29" i="1" s="1"/>
  <c r="I28" i="1"/>
  <c r="O28" i="1" s="1"/>
  <c r="I27" i="1"/>
  <c r="O27" i="1" s="1"/>
  <c r="I26" i="1"/>
  <c r="O26" i="1" s="1"/>
  <c r="I25" i="1"/>
  <c r="O25" i="1" s="1"/>
  <c r="I24" i="1"/>
  <c r="O24" i="1" s="1"/>
  <c r="I23" i="1"/>
  <c r="O23" i="1" s="1"/>
  <c r="I22" i="1"/>
  <c r="O22" i="1" s="1"/>
  <c r="N21" i="1"/>
  <c r="J21" i="1"/>
  <c r="I21" i="1"/>
  <c r="O21" i="1" s="1"/>
  <c r="I20" i="1"/>
  <c r="O20" i="1" s="1"/>
  <c r="I19" i="1"/>
  <c r="O19" i="1" s="1"/>
  <c r="I18" i="1"/>
  <c r="O18" i="1" s="1"/>
  <c r="I17" i="1"/>
  <c r="O17" i="1" s="1"/>
  <c r="I16" i="1"/>
  <c r="O16" i="1" s="1"/>
  <c r="I15" i="1"/>
  <c r="O15" i="1" s="1"/>
  <c r="I14" i="1"/>
  <c r="O14" i="1" s="1"/>
  <c r="N13" i="1"/>
  <c r="J13" i="1"/>
  <c r="I13" i="1"/>
  <c r="O13" i="1" s="1"/>
  <c r="I12" i="1"/>
  <c r="O12" i="1" s="1"/>
  <c r="I11" i="1"/>
  <c r="O11" i="1" s="1"/>
  <c r="I10" i="1"/>
  <c r="O10" i="1" s="1"/>
  <c r="I9" i="1"/>
  <c r="O9" i="1" s="1"/>
  <c r="I8" i="1"/>
  <c r="O8" i="1" s="1"/>
  <c r="I7" i="1"/>
  <c r="O7" i="1" s="1"/>
  <c r="I6" i="1"/>
  <c r="O6" i="1" s="1"/>
  <c r="N5" i="1"/>
  <c r="J5" i="1"/>
  <c r="I5" i="1"/>
  <c r="O5" i="1" s="1"/>
  <c r="I4" i="1"/>
  <c r="O4" i="1" s="1"/>
  <c r="I3" i="1"/>
  <c r="N3" i="1" s="1"/>
  <c r="J9" i="1" l="1"/>
  <c r="J17" i="1"/>
  <c r="J51" i="1"/>
  <c r="J59" i="1"/>
  <c r="J80" i="1"/>
  <c r="J88" i="1"/>
  <c r="N9" i="1"/>
  <c r="N17" i="1"/>
  <c r="N25" i="1"/>
  <c r="J34" i="1"/>
  <c r="N51" i="1"/>
  <c r="N59" i="1"/>
  <c r="N80" i="1"/>
  <c r="N88" i="1"/>
  <c r="J95" i="1"/>
  <c r="J103" i="1"/>
  <c r="J111" i="1"/>
  <c r="J119" i="1"/>
  <c r="J127" i="1"/>
  <c r="J135" i="1"/>
  <c r="J143" i="1"/>
  <c r="J25" i="1"/>
  <c r="J67" i="1"/>
  <c r="I77" i="1"/>
  <c r="J77" i="1" s="1"/>
  <c r="N34" i="1"/>
  <c r="D73" i="1"/>
  <c r="J63" i="1"/>
  <c r="N75" i="1"/>
  <c r="I91" i="1"/>
  <c r="I147" i="1"/>
  <c r="N95" i="1"/>
  <c r="N103" i="1"/>
  <c r="N111" i="1"/>
  <c r="N119" i="1"/>
  <c r="N127" i="1"/>
  <c r="N135" i="1"/>
  <c r="N143" i="1"/>
  <c r="L3" i="1"/>
  <c r="J3" i="1"/>
  <c r="L5" i="1"/>
  <c r="J7" i="1"/>
  <c r="N7" i="1"/>
  <c r="L9" i="1"/>
  <c r="J11" i="1"/>
  <c r="N11" i="1"/>
  <c r="L13" i="1"/>
  <c r="J15" i="1"/>
  <c r="N15" i="1"/>
  <c r="L17" i="1"/>
  <c r="J19" i="1"/>
  <c r="N19" i="1"/>
  <c r="L21" i="1"/>
  <c r="J23" i="1"/>
  <c r="N23" i="1"/>
  <c r="L25" i="1"/>
  <c r="J27" i="1"/>
  <c r="N27" i="1"/>
  <c r="L29" i="1"/>
  <c r="J32" i="1"/>
  <c r="N32" i="1"/>
  <c r="L34" i="1"/>
  <c r="J36" i="1"/>
  <c r="N36" i="1"/>
  <c r="L38" i="1"/>
  <c r="L42" i="1"/>
  <c r="J44" i="1"/>
  <c r="N44" i="1"/>
  <c r="L47" i="1"/>
  <c r="J49" i="1"/>
  <c r="N49" i="1"/>
  <c r="L51" i="1"/>
  <c r="J53" i="1"/>
  <c r="N53" i="1"/>
  <c r="L55" i="1"/>
  <c r="J57" i="1"/>
  <c r="N57" i="1"/>
  <c r="L59" i="1"/>
  <c r="J61" i="1"/>
  <c r="N61" i="1"/>
  <c r="L63" i="1"/>
  <c r="J65" i="1"/>
  <c r="N65" i="1"/>
  <c r="L69" i="1"/>
  <c r="J71" i="1"/>
  <c r="N71" i="1"/>
  <c r="L75" i="1"/>
  <c r="L80" i="1"/>
  <c r="J82" i="1"/>
  <c r="N82" i="1"/>
  <c r="L84" i="1"/>
  <c r="J86" i="1"/>
  <c r="N86" i="1"/>
  <c r="L88" i="1"/>
  <c r="J90" i="1"/>
  <c r="N90" i="1"/>
  <c r="J93" i="1"/>
  <c r="N93" i="1"/>
  <c r="L95" i="1"/>
  <c r="J97" i="1"/>
  <c r="N97" i="1"/>
  <c r="L99" i="1"/>
  <c r="J101" i="1"/>
  <c r="N101" i="1"/>
  <c r="L103" i="1"/>
  <c r="J105" i="1"/>
  <c r="N105" i="1"/>
  <c r="L107" i="1"/>
  <c r="J109" i="1"/>
  <c r="N109" i="1"/>
  <c r="L111" i="1"/>
  <c r="J113" i="1"/>
  <c r="N113" i="1"/>
  <c r="L115" i="1"/>
  <c r="J117" i="1"/>
  <c r="N117" i="1"/>
  <c r="L119" i="1"/>
  <c r="J121" i="1"/>
  <c r="N121" i="1"/>
  <c r="L123" i="1"/>
  <c r="J125" i="1"/>
  <c r="N125" i="1"/>
  <c r="L127" i="1"/>
  <c r="J129" i="1"/>
  <c r="N129" i="1"/>
  <c r="L131" i="1"/>
  <c r="J133" i="1"/>
  <c r="N133" i="1"/>
  <c r="L135" i="1"/>
  <c r="J137" i="1"/>
  <c r="N137" i="1"/>
  <c r="L139" i="1"/>
  <c r="J141" i="1"/>
  <c r="N141" i="1"/>
  <c r="L143" i="1"/>
  <c r="J145" i="1"/>
  <c r="N145" i="1"/>
  <c r="L7" i="1"/>
  <c r="L11" i="1"/>
  <c r="L15" i="1"/>
  <c r="L19" i="1"/>
  <c r="L23" i="1"/>
  <c r="L27" i="1"/>
  <c r="L32" i="1"/>
  <c r="L36" i="1"/>
  <c r="L44" i="1"/>
  <c r="L49" i="1"/>
  <c r="L53" i="1"/>
  <c r="L57" i="1"/>
  <c r="L61" i="1"/>
  <c r="L65" i="1"/>
  <c r="L71" i="1"/>
  <c r="L82" i="1"/>
  <c r="L86" i="1"/>
  <c r="L90" i="1"/>
  <c r="L93" i="1"/>
  <c r="L97" i="1"/>
  <c r="L101" i="1"/>
  <c r="L105" i="1"/>
  <c r="L109" i="1"/>
  <c r="L113" i="1"/>
  <c r="L117" i="1"/>
  <c r="L121" i="1"/>
  <c r="L125" i="1"/>
  <c r="L129" i="1"/>
  <c r="L133" i="1"/>
  <c r="L137" i="1"/>
  <c r="L141" i="1"/>
  <c r="L145" i="1"/>
  <c r="O67" i="1"/>
  <c r="M67" i="1"/>
  <c r="L77" i="1"/>
  <c r="K3" i="1"/>
  <c r="M3" i="1"/>
  <c r="O3" i="1"/>
  <c r="J4" i="1"/>
  <c r="L4" i="1"/>
  <c r="N4" i="1"/>
  <c r="K5" i="1"/>
  <c r="M5" i="1"/>
  <c r="J6" i="1"/>
  <c r="L6" i="1"/>
  <c r="N6" i="1"/>
  <c r="K7" i="1"/>
  <c r="M7" i="1"/>
  <c r="J8" i="1"/>
  <c r="L8" i="1"/>
  <c r="N8" i="1"/>
  <c r="K9" i="1"/>
  <c r="M9" i="1"/>
  <c r="J10" i="1"/>
  <c r="L10" i="1"/>
  <c r="N10" i="1"/>
  <c r="K11" i="1"/>
  <c r="M11" i="1"/>
  <c r="J12" i="1"/>
  <c r="L12" i="1"/>
  <c r="N12" i="1"/>
  <c r="K13" i="1"/>
  <c r="M13" i="1"/>
  <c r="J14" i="1"/>
  <c r="L14" i="1"/>
  <c r="N14" i="1"/>
  <c r="K15" i="1"/>
  <c r="M15" i="1"/>
  <c r="J16" i="1"/>
  <c r="L16" i="1"/>
  <c r="N16" i="1"/>
  <c r="K17" i="1"/>
  <c r="M17" i="1"/>
  <c r="J18" i="1"/>
  <c r="L18" i="1"/>
  <c r="N18" i="1"/>
  <c r="K19" i="1"/>
  <c r="M19" i="1"/>
  <c r="J20" i="1"/>
  <c r="L20" i="1"/>
  <c r="N20" i="1"/>
  <c r="K21" i="1"/>
  <c r="M21" i="1"/>
  <c r="J22" i="1"/>
  <c r="L22" i="1"/>
  <c r="N22" i="1"/>
  <c r="K23" i="1"/>
  <c r="M23" i="1"/>
  <c r="J24" i="1"/>
  <c r="L24" i="1"/>
  <c r="N24" i="1"/>
  <c r="K25" i="1"/>
  <c r="M25" i="1"/>
  <c r="J26" i="1"/>
  <c r="L26" i="1"/>
  <c r="N26" i="1"/>
  <c r="K27" i="1"/>
  <c r="M27" i="1"/>
  <c r="J28" i="1"/>
  <c r="L28" i="1"/>
  <c r="N28" i="1"/>
  <c r="K29" i="1"/>
  <c r="M29" i="1"/>
  <c r="J30" i="1"/>
  <c r="L30" i="1"/>
  <c r="N30" i="1"/>
  <c r="H73" i="1"/>
  <c r="J31" i="1"/>
  <c r="L31" i="1"/>
  <c r="N31" i="1"/>
  <c r="K32" i="1"/>
  <c r="M32" i="1"/>
  <c r="J33" i="1"/>
  <c r="L33" i="1"/>
  <c r="N33" i="1"/>
  <c r="K34" i="1"/>
  <c r="M34" i="1"/>
  <c r="J35" i="1"/>
  <c r="L35" i="1"/>
  <c r="N35" i="1"/>
  <c r="K36" i="1"/>
  <c r="M36" i="1"/>
  <c r="J37" i="1"/>
  <c r="L37" i="1"/>
  <c r="N37" i="1"/>
  <c r="K38" i="1"/>
  <c r="M38" i="1"/>
  <c r="J39" i="1"/>
  <c r="L39" i="1"/>
  <c r="N39" i="1"/>
  <c r="I40" i="1"/>
  <c r="O40" i="1" s="1"/>
  <c r="J41" i="1"/>
  <c r="L41" i="1"/>
  <c r="N41" i="1"/>
  <c r="K42" i="1"/>
  <c r="M42" i="1"/>
  <c r="J43" i="1"/>
  <c r="L43" i="1"/>
  <c r="N43" i="1"/>
  <c r="K44" i="1"/>
  <c r="M44" i="1"/>
  <c r="J45" i="1"/>
  <c r="L45" i="1"/>
  <c r="N45" i="1"/>
  <c r="J46" i="1"/>
  <c r="L46" i="1"/>
  <c r="N46" i="1"/>
  <c r="K47" i="1"/>
  <c r="M47" i="1"/>
  <c r="J48" i="1"/>
  <c r="L48" i="1"/>
  <c r="N48" i="1"/>
  <c r="K49" i="1"/>
  <c r="M49" i="1"/>
  <c r="J50" i="1"/>
  <c r="L50" i="1"/>
  <c r="N50" i="1"/>
  <c r="K51" i="1"/>
  <c r="M51" i="1"/>
  <c r="J52" i="1"/>
  <c r="L52" i="1"/>
  <c r="N52" i="1"/>
  <c r="K53" i="1"/>
  <c r="M53" i="1"/>
  <c r="J54" i="1"/>
  <c r="L54" i="1"/>
  <c r="N54" i="1"/>
  <c r="K55" i="1"/>
  <c r="M55" i="1"/>
  <c r="J56" i="1"/>
  <c r="L56" i="1"/>
  <c r="N56" i="1"/>
  <c r="K57" i="1"/>
  <c r="M57" i="1"/>
  <c r="J58" i="1"/>
  <c r="L58" i="1"/>
  <c r="N58" i="1"/>
  <c r="K59" i="1"/>
  <c r="M59" i="1"/>
  <c r="J60" i="1"/>
  <c r="L60" i="1"/>
  <c r="N60" i="1"/>
  <c r="K61" i="1"/>
  <c r="M61" i="1"/>
  <c r="J62" i="1"/>
  <c r="L62" i="1"/>
  <c r="N62" i="1"/>
  <c r="K63" i="1"/>
  <c r="M63" i="1"/>
  <c r="J64" i="1"/>
  <c r="L64" i="1"/>
  <c r="N64" i="1"/>
  <c r="K65" i="1"/>
  <c r="M65" i="1"/>
  <c r="J66" i="1"/>
  <c r="L66" i="1"/>
  <c r="N66" i="1"/>
  <c r="K67" i="1"/>
  <c r="N67" i="1"/>
  <c r="K68" i="1"/>
  <c r="K70" i="1"/>
  <c r="K72" i="1"/>
  <c r="J72" i="1"/>
  <c r="N72" i="1"/>
  <c r="M77" i="1"/>
  <c r="E152" i="1"/>
  <c r="G152" i="1"/>
  <c r="N68" i="1"/>
  <c r="L68" i="1"/>
  <c r="J68" i="1"/>
  <c r="N70" i="1"/>
  <c r="L70" i="1"/>
  <c r="J70" i="1"/>
  <c r="F73" i="1"/>
  <c r="M72" i="1"/>
  <c r="O91" i="1"/>
  <c r="M91" i="1"/>
  <c r="K91" i="1"/>
  <c r="N147" i="1"/>
  <c r="L147" i="1"/>
  <c r="K4" i="1"/>
  <c r="M4" i="1"/>
  <c r="K6" i="1"/>
  <c r="M6" i="1"/>
  <c r="K8" i="1"/>
  <c r="M8" i="1"/>
  <c r="K10" i="1"/>
  <c r="M10" i="1"/>
  <c r="K12" i="1"/>
  <c r="M12" i="1"/>
  <c r="K14" i="1"/>
  <c r="M14" i="1"/>
  <c r="K16" i="1"/>
  <c r="M16" i="1"/>
  <c r="K18" i="1"/>
  <c r="M18" i="1"/>
  <c r="K20" i="1"/>
  <c r="M20" i="1"/>
  <c r="K22" i="1"/>
  <c r="M22" i="1"/>
  <c r="K24" i="1"/>
  <c r="M24" i="1"/>
  <c r="K26" i="1"/>
  <c r="M26" i="1"/>
  <c r="K28" i="1"/>
  <c r="M28" i="1"/>
  <c r="K30" i="1"/>
  <c r="M30" i="1"/>
  <c r="K31" i="1"/>
  <c r="M31" i="1"/>
  <c r="K33" i="1"/>
  <c r="M33" i="1"/>
  <c r="K35" i="1"/>
  <c r="M35" i="1"/>
  <c r="K37" i="1"/>
  <c r="M37" i="1"/>
  <c r="K39" i="1"/>
  <c r="M39" i="1"/>
  <c r="K41" i="1"/>
  <c r="M41" i="1"/>
  <c r="K43" i="1"/>
  <c r="M43" i="1"/>
  <c r="K45" i="1"/>
  <c r="M45" i="1"/>
  <c r="K46" i="1"/>
  <c r="M46" i="1"/>
  <c r="K48" i="1"/>
  <c r="M48" i="1"/>
  <c r="K50" i="1"/>
  <c r="M50" i="1"/>
  <c r="K52" i="1"/>
  <c r="M52" i="1"/>
  <c r="K54" i="1"/>
  <c r="M54" i="1"/>
  <c r="K56" i="1"/>
  <c r="M56" i="1"/>
  <c r="K58" i="1"/>
  <c r="M58" i="1"/>
  <c r="K60" i="1"/>
  <c r="M60" i="1"/>
  <c r="K62" i="1"/>
  <c r="M62" i="1"/>
  <c r="K64" i="1"/>
  <c r="M64" i="1"/>
  <c r="K66" i="1"/>
  <c r="M66" i="1"/>
  <c r="M68" i="1"/>
  <c r="M70" i="1"/>
  <c r="L72" i="1"/>
  <c r="C73" i="1"/>
  <c r="C152" i="1" s="1"/>
  <c r="J91" i="1"/>
  <c r="L91" i="1"/>
  <c r="N91" i="1"/>
  <c r="D152" i="1"/>
  <c r="F152" i="1"/>
  <c r="H152" i="1"/>
  <c r="K69" i="1"/>
  <c r="M69" i="1"/>
  <c r="K71" i="1"/>
  <c r="M71" i="1"/>
  <c r="K75" i="1"/>
  <c r="M75" i="1"/>
  <c r="O75" i="1"/>
  <c r="J76" i="1"/>
  <c r="L76" i="1"/>
  <c r="N76" i="1"/>
  <c r="J79" i="1"/>
  <c r="L79" i="1"/>
  <c r="N79" i="1"/>
  <c r="K80" i="1"/>
  <c r="M80" i="1"/>
  <c r="J81" i="1"/>
  <c r="L81" i="1"/>
  <c r="N81" i="1"/>
  <c r="K82" i="1"/>
  <c r="M82" i="1"/>
  <c r="J83" i="1"/>
  <c r="L83" i="1"/>
  <c r="N83" i="1"/>
  <c r="K84" i="1"/>
  <c r="M84" i="1"/>
  <c r="J85" i="1"/>
  <c r="L85" i="1"/>
  <c r="N85" i="1"/>
  <c r="K86" i="1"/>
  <c r="M86" i="1"/>
  <c r="J87" i="1"/>
  <c r="L87" i="1"/>
  <c r="N87" i="1"/>
  <c r="K88" i="1"/>
  <c r="M88" i="1"/>
  <c r="J89" i="1"/>
  <c r="L89" i="1"/>
  <c r="N89" i="1"/>
  <c r="K90" i="1"/>
  <c r="M90" i="1"/>
  <c r="K93" i="1"/>
  <c r="M93" i="1"/>
  <c r="O93" i="1"/>
  <c r="J94" i="1"/>
  <c r="L94" i="1"/>
  <c r="N94" i="1"/>
  <c r="K95" i="1"/>
  <c r="M95" i="1"/>
  <c r="J96" i="1"/>
  <c r="L96" i="1"/>
  <c r="N96" i="1"/>
  <c r="K97" i="1"/>
  <c r="M97" i="1"/>
  <c r="J98" i="1"/>
  <c r="L98" i="1"/>
  <c r="N98" i="1"/>
  <c r="K99" i="1"/>
  <c r="M99" i="1"/>
  <c r="J100" i="1"/>
  <c r="L100" i="1"/>
  <c r="N100" i="1"/>
  <c r="K101" i="1"/>
  <c r="M101" i="1"/>
  <c r="J102" i="1"/>
  <c r="L102" i="1"/>
  <c r="N102" i="1"/>
  <c r="K103" i="1"/>
  <c r="M103" i="1"/>
  <c r="J104" i="1"/>
  <c r="L104" i="1"/>
  <c r="N104" i="1"/>
  <c r="K105" i="1"/>
  <c r="M105" i="1"/>
  <c r="J106" i="1"/>
  <c r="L106" i="1"/>
  <c r="N106" i="1"/>
  <c r="K107" i="1"/>
  <c r="M107" i="1"/>
  <c r="J108" i="1"/>
  <c r="L108" i="1"/>
  <c r="N108" i="1"/>
  <c r="K109" i="1"/>
  <c r="M109" i="1"/>
  <c r="J110" i="1"/>
  <c r="L110" i="1"/>
  <c r="N110" i="1"/>
  <c r="K111" i="1"/>
  <c r="M111" i="1"/>
  <c r="J112" i="1"/>
  <c r="L112" i="1"/>
  <c r="N112" i="1"/>
  <c r="K113" i="1"/>
  <c r="M113" i="1"/>
  <c r="J114" i="1"/>
  <c r="L114" i="1"/>
  <c r="N114" i="1"/>
  <c r="K115" i="1"/>
  <c r="M115" i="1"/>
  <c r="J116" i="1"/>
  <c r="L116" i="1"/>
  <c r="N116" i="1"/>
  <c r="K117" i="1"/>
  <c r="M117" i="1"/>
  <c r="J118" i="1"/>
  <c r="L118" i="1"/>
  <c r="N118" i="1"/>
  <c r="K119" i="1"/>
  <c r="M119" i="1"/>
  <c r="J120" i="1"/>
  <c r="L120" i="1"/>
  <c r="N120" i="1"/>
  <c r="K121" i="1"/>
  <c r="M121" i="1"/>
  <c r="J122" i="1"/>
  <c r="L122" i="1"/>
  <c r="N122" i="1"/>
  <c r="K123" i="1"/>
  <c r="M123" i="1"/>
  <c r="J124" i="1"/>
  <c r="L124" i="1"/>
  <c r="N124" i="1"/>
  <c r="K125" i="1"/>
  <c r="M125" i="1"/>
  <c r="J126" i="1"/>
  <c r="L126" i="1"/>
  <c r="N126" i="1"/>
  <c r="K127" i="1"/>
  <c r="M127" i="1"/>
  <c r="J128" i="1"/>
  <c r="L128" i="1"/>
  <c r="N128" i="1"/>
  <c r="K129" i="1"/>
  <c r="M129" i="1"/>
  <c r="J130" i="1"/>
  <c r="L130" i="1"/>
  <c r="N130" i="1"/>
  <c r="K131" i="1"/>
  <c r="M131" i="1"/>
  <c r="J132" i="1"/>
  <c r="L132" i="1"/>
  <c r="N132" i="1"/>
  <c r="K133" i="1"/>
  <c r="M133" i="1"/>
  <c r="J134" i="1"/>
  <c r="L134" i="1"/>
  <c r="N134" i="1"/>
  <c r="K135" i="1"/>
  <c r="M135" i="1"/>
  <c r="J136" i="1"/>
  <c r="L136" i="1"/>
  <c r="N136" i="1"/>
  <c r="K137" i="1"/>
  <c r="M137" i="1"/>
  <c r="J138" i="1"/>
  <c r="L138" i="1"/>
  <c r="N138" i="1"/>
  <c r="K139" i="1"/>
  <c r="M139" i="1"/>
  <c r="J140" i="1"/>
  <c r="L140" i="1"/>
  <c r="N140" i="1"/>
  <c r="K141" i="1"/>
  <c r="M141" i="1"/>
  <c r="J142" i="1"/>
  <c r="L142" i="1"/>
  <c r="N142" i="1"/>
  <c r="K143" i="1"/>
  <c r="M143" i="1"/>
  <c r="J144" i="1"/>
  <c r="L144" i="1"/>
  <c r="N144" i="1"/>
  <c r="K145" i="1"/>
  <c r="M145" i="1"/>
  <c r="J146" i="1"/>
  <c r="L146" i="1"/>
  <c r="N146" i="1"/>
  <c r="K147" i="1"/>
  <c r="M147" i="1"/>
  <c r="O147" i="1"/>
  <c r="J149" i="1"/>
  <c r="L149" i="1"/>
  <c r="N149" i="1"/>
  <c r="I150" i="1"/>
  <c r="M150" i="1" s="1"/>
  <c r="K76" i="1"/>
  <c r="M76" i="1"/>
  <c r="K79" i="1"/>
  <c r="M79" i="1"/>
  <c r="O79" i="1"/>
  <c r="K81" i="1"/>
  <c r="M81" i="1"/>
  <c r="K83" i="1"/>
  <c r="M83" i="1"/>
  <c r="K85" i="1"/>
  <c r="M85" i="1"/>
  <c r="K87" i="1"/>
  <c r="M87" i="1"/>
  <c r="K89" i="1"/>
  <c r="M89" i="1"/>
  <c r="K94" i="1"/>
  <c r="M94" i="1"/>
  <c r="K96" i="1"/>
  <c r="M96" i="1"/>
  <c r="K98" i="1"/>
  <c r="M98" i="1"/>
  <c r="K100" i="1"/>
  <c r="M100" i="1"/>
  <c r="K102" i="1"/>
  <c r="M102" i="1"/>
  <c r="K104" i="1"/>
  <c r="M104" i="1"/>
  <c r="K106" i="1"/>
  <c r="M106" i="1"/>
  <c r="K108" i="1"/>
  <c r="M108" i="1"/>
  <c r="K110" i="1"/>
  <c r="M110" i="1"/>
  <c r="K112" i="1"/>
  <c r="M112" i="1"/>
  <c r="K114" i="1"/>
  <c r="M114" i="1"/>
  <c r="K116" i="1"/>
  <c r="M116" i="1"/>
  <c r="K118" i="1"/>
  <c r="M118" i="1"/>
  <c r="K120" i="1"/>
  <c r="M120" i="1"/>
  <c r="K122" i="1"/>
  <c r="M122" i="1"/>
  <c r="K124" i="1"/>
  <c r="M124" i="1"/>
  <c r="K126" i="1"/>
  <c r="M126" i="1"/>
  <c r="K128" i="1"/>
  <c r="M128" i="1"/>
  <c r="K130" i="1"/>
  <c r="M130" i="1"/>
  <c r="K132" i="1"/>
  <c r="M132" i="1"/>
  <c r="K134" i="1"/>
  <c r="M134" i="1"/>
  <c r="K136" i="1"/>
  <c r="M136" i="1"/>
  <c r="K138" i="1"/>
  <c r="M138" i="1"/>
  <c r="K140" i="1"/>
  <c r="M140" i="1"/>
  <c r="K142" i="1"/>
  <c r="M142" i="1"/>
  <c r="K144" i="1"/>
  <c r="M144" i="1"/>
  <c r="K146" i="1"/>
  <c r="M146" i="1"/>
  <c r="J147" i="1"/>
  <c r="K149" i="1"/>
  <c r="M149" i="1"/>
  <c r="K77" i="1" l="1"/>
  <c r="N77" i="1"/>
  <c r="O77" i="1"/>
  <c r="K40" i="1"/>
  <c r="N150" i="1"/>
  <c r="L150" i="1"/>
  <c r="J150" i="1"/>
  <c r="N40" i="1"/>
  <c r="L40" i="1"/>
  <c r="J40" i="1"/>
  <c r="M40" i="1"/>
  <c r="O150" i="1"/>
  <c r="K150" i="1"/>
  <c r="I73" i="1"/>
  <c r="M73" i="1" s="1"/>
  <c r="O73" i="1" l="1"/>
  <c r="I152" i="1"/>
  <c r="K73" i="1"/>
  <c r="L73" i="1"/>
  <c r="N73" i="1"/>
  <c r="J73" i="1"/>
  <c r="J152" i="1" l="1"/>
  <c r="O152" i="1"/>
  <c r="K152" i="1"/>
  <c r="N152" i="1"/>
  <c r="M152" i="1"/>
  <c r="L152" i="1"/>
</calcChain>
</file>

<file path=xl/sharedStrings.xml><?xml version="1.0" encoding="utf-8"?>
<sst xmlns="http://schemas.openxmlformats.org/spreadsheetml/2006/main" count="166" uniqueCount="164">
  <si>
    <t>2010-2011</t>
  </si>
  <si>
    <t>Supplies - Object Code 600
Expenditures by Fund Source</t>
  </si>
  <si>
    <t>LEA</t>
  </si>
  <si>
    <t>DISTRICT</t>
  </si>
  <si>
    <t>General Funds</t>
  </si>
  <si>
    <t xml:space="preserve">Special Fund Federal </t>
  </si>
  <si>
    <t>NCLB Federal Funds</t>
  </si>
  <si>
    <t>Other Special Funds</t>
  </si>
  <si>
    <t>Debt Service Funds</t>
  </si>
  <si>
    <t>Capital Project Funds</t>
  </si>
  <si>
    <t>Total Other Supplies Services Expenditures</t>
  </si>
  <si>
    <t>Percent       General Funds</t>
  </si>
  <si>
    <t xml:space="preserve">Percent        Special Fund Federal </t>
  </si>
  <si>
    <t>Percent                NCLB Federal Funds</t>
  </si>
  <si>
    <t>Percent           Other Special Funds</t>
  </si>
  <si>
    <t>Percent           Debt Service Funds</t>
  </si>
  <si>
    <t>Percent               Capital Project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</si>
  <si>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</si>
  <si>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</si>
  <si>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</si>
  <si>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</si>
  <si>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</si>
  <si>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</si>
  <si>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</si>
  <si>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</si>
  <si>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</si>
  <si>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</si>
  <si>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</si>
  <si>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</si>
  <si>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</si>
  <si>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</si>
  <si>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</si>
  <si>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</si>
  <si>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</si>
  <si>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</si>
  <si>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</si>
  <si>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</si>
  <si>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</si>
  <si>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</si>
  <si>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</si>
  <si>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</si>
  <si>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</si>
  <si>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</si>
  <si>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</si>
  <si>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</si>
  <si>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</si>
  <si>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</si>
  <si>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</si>
  <si>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</si>
  <si>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</si>
  <si>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</si>
  <si>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</si>
  <si>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</si>
  <si>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</si>
  <si>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</si>
  <si>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</si>
  <si>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</si>
  <si>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</si>
  <si>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</si>
  <si>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</si>
  <si>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</si>
  <si>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</si>
  <si>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</si>
  <si>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</si>
  <si>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</si>
  <si>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</si>
  <si>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</si>
  <si>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</si>
  <si>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</si>
  <si>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</si>
  <si>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</si>
  <si>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</si>
  <si>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</si>
  <si>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</si>
  <si>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</si>
  <si>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</si>
  <si>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</si>
  <si>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</si>
  <si>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</si>
  <si>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</si>
  <si>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</si>
  <si>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</si>
  <si>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</si>
  <si>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</si>
  <si>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</si>
  <si>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</si>
  <si>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</si>
  <si>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</si>
  <si>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</si>
  <si>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</si>
  <si>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</si>
  <si>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</si>
  <si>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</si>
  <si>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</si>
  <si>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</si>
  <si>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</si>
  <si>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</si>
  <si>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</si>
  <si>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</si>
  <si>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</si>
  <si>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</si>
  <si>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</si>
  <si>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 xml:space="preserve">International High School of New Orleans 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</si>
  <si>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</si>
  <si>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</si>
  <si>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</si>
  <si>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</si>
  <si>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</si>
  <si>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</si>
  <si>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</si>
  <si>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</si>
  <si>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</si>
  <si>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</si>
  <si>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</si>
  <si>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</si>
  <si>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</si>
  <si>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</si>
  <si>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</si>
  <si>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</si>
  <si>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</si>
  <si>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</si>
  <si>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</si>
  <si>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</si>
  <si>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</si>
  <si>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</si>
  <si>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</si>
  <si>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</si>
  <si>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</si>
  <si>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</si>
  <si>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</si>
  <si>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</si>
  <si>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</si>
  <si>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</si>
  <si>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</si>
  <si>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</si>
  <si>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</si>
  <si>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</si>
  <si>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</si>
  <si>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</si>
  <si>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</si>
  <si>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</si>
  <si>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</si>
  <si>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</si>
  <si>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</si>
  <si>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</si>
  <si>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</si>
  <si>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</si>
  <si>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</si>
  <si>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</si>
  <si>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</si>
  <si>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</si>
  <si>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</si>
  <si>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</si>
  <si>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</si>
  <si>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>KIPP New Orleans Leadership Academy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</si>
  <si>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</si>
  <si>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</si>
  <si>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</si>
  <si>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</si>
  <si>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</si>
  <si>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 xml:space="preserve">Office of Juvenile Justice </t>
  </si>
  <si>
    <t xml:space="preserve">Total Office of Juvenile Justice Schools 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</si>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</sst>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25">
    <xf numFmtId="0" fontId="0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3" xfId="1" applyFont="1" applyFill="1" applyBorder="1" applyAlignment="1">
      <alignment wrapText="1"/>
    </xf>
    <xf numFmtId="0" fontId="6" fillId="0" borderId="4" xfId="1" applyFont="1" applyFill="1" applyBorder="1" applyAlignment="1">
      <alignment wrapText="1"/>
    </xf>
    <xf numFmtId="164" fontId="6" fillId="0" borderId="3" xfId="1" applyNumberFormat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10" fontId="6" fillId="0" borderId="3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wrapText="1"/>
    </xf>
    <xf numFmtId="164" fontId="6" fillId="0" borderId="5" xfId="1" applyNumberFormat="1" applyFont="1" applyFill="1" applyBorder="1" applyAlignment="1">
      <alignment horizontal="right" wrapText="1"/>
    </xf>
    <xf numFmtId="164" fontId="6" fillId="2" borderId="5" xfId="1" applyNumberFormat="1" applyFont="1" applyFill="1" applyBorder="1" applyAlignment="1">
      <alignment horizontal="right" wrapText="1"/>
    </xf>
    <xf numFmtId="10" fontId="6" fillId="0" borderId="5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6" fillId="0" borderId="7" xfId="1" applyFont="1" applyFill="1" applyBorder="1" applyAlignment="1">
      <alignment horizontal="right" wrapText="1"/>
    </xf>
    <xf numFmtId="0" fontId="6" fillId="0" borderId="8" xfId="1" applyFont="1" applyFill="1" applyBorder="1" applyAlignment="1">
      <alignment horizontal="left" wrapText="1"/>
    </xf>
    <xf numFmtId="164" fontId="4" fillId="0" borderId="7" xfId="0" applyNumberFormat="1" applyFont="1" applyFill="1" applyBorder="1"/>
    <xf numFmtId="164" fontId="4" fillId="2" borderId="7" xfId="0" applyNumberFormat="1" applyFont="1" applyFill="1" applyBorder="1"/>
    <xf numFmtId="10" fontId="4" fillId="0" borderId="7" xfId="0" applyNumberFormat="1" applyFont="1" applyFill="1" applyBorder="1"/>
    <xf numFmtId="0" fontId="4" fillId="0" borderId="9" xfId="0" applyFont="1" applyBorder="1"/>
    <xf numFmtId="0" fontId="3" fillId="0" borderId="10" xfId="0" applyFont="1" applyBorder="1"/>
    <xf numFmtId="164" fontId="3" fillId="0" borderId="2" xfId="0" applyNumberFormat="1" applyFont="1" applyFill="1" applyBorder="1"/>
    <xf numFmtId="164" fontId="3" fillId="2" borderId="2" xfId="0" applyNumberFormat="1" applyFont="1" applyFill="1" applyBorder="1"/>
    <xf numFmtId="10" fontId="3" fillId="0" borderId="2" xfId="0" applyNumberFormat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164" fontId="4" fillId="4" borderId="11" xfId="0" applyNumberFormat="1" applyFont="1" applyFill="1" applyBorder="1"/>
    <xf numFmtId="164" fontId="4" fillId="3" borderId="11" xfId="0" applyNumberFormat="1" applyFont="1" applyFill="1" applyBorder="1"/>
    <xf numFmtId="10" fontId="4" fillId="3" borderId="10" xfId="0" applyNumberFormat="1" applyFont="1" applyFill="1" applyBorder="1"/>
    <xf numFmtId="10" fontId="4" fillId="3" borderId="11" xfId="0" applyNumberFormat="1" applyFont="1" applyFill="1" applyBorder="1"/>
    <xf numFmtId="0" fontId="6" fillId="0" borderId="12" xfId="1" applyFont="1" applyFill="1" applyBorder="1" applyAlignment="1">
      <alignment horizontal="right" wrapText="1"/>
    </xf>
    <xf numFmtId="0" fontId="6" fillId="0" borderId="13" xfId="1" applyFont="1" applyFill="1" applyBorder="1" applyAlignment="1">
      <alignment horizontal="left" wrapText="1"/>
    </xf>
    <xf numFmtId="164" fontId="6" fillId="0" borderId="7" xfId="1" applyNumberFormat="1" applyFont="1" applyFill="1" applyBorder="1" applyAlignment="1">
      <alignment horizontal="right" wrapText="1"/>
    </xf>
    <xf numFmtId="164" fontId="6" fillId="2" borderId="7" xfId="1" applyNumberFormat="1" applyFont="1" applyFill="1" applyBorder="1" applyAlignment="1">
      <alignment horizontal="right" wrapText="1"/>
    </xf>
    <xf numFmtId="10" fontId="6" fillId="0" borderId="7" xfId="1" applyNumberFormat="1" applyFont="1" applyFill="1" applyBorder="1" applyAlignment="1">
      <alignment horizontal="right" wrapText="1"/>
    </xf>
    <xf numFmtId="0" fontId="4" fillId="0" borderId="13" xfId="0" applyFont="1" applyBorder="1"/>
    <xf numFmtId="0" fontId="3" fillId="0" borderId="14" xfId="0" applyFont="1" applyBorder="1" applyAlignment="1">
      <alignment horizontal="left"/>
    </xf>
    <xf numFmtId="164" fontId="3" fillId="0" borderId="12" xfId="0" applyNumberFormat="1" applyFont="1" applyFill="1" applyBorder="1"/>
    <xf numFmtId="164" fontId="3" fillId="2" borderId="12" xfId="0" applyNumberFormat="1" applyFont="1" applyFill="1" applyBorder="1"/>
    <xf numFmtId="10" fontId="3" fillId="0" borderId="12" xfId="0" applyNumberFormat="1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6" fillId="0" borderId="5" xfId="1" applyFont="1" applyFill="1" applyBorder="1" applyAlignment="1">
      <alignment wrapText="1"/>
    </xf>
    <xf numFmtId="0" fontId="4" fillId="0" borderId="5" xfId="0" applyFont="1" applyBorder="1"/>
    <xf numFmtId="0" fontId="6" fillId="0" borderId="7" xfId="1" applyFont="1" applyFill="1" applyBorder="1" applyAlignment="1">
      <alignment horizontal="left" wrapText="1"/>
    </xf>
    <xf numFmtId="0" fontId="4" fillId="0" borderId="7" xfId="0" applyFont="1" applyBorder="1"/>
    <xf numFmtId="164" fontId="4" fillId="0" borderId="5" xfId="0" applyNumberFormat="1" applyFont="1" applyFill="1" applyBorder="1"/>
    <xf numFmtId="164" fontId="4" fillId="2" borderId="5" xfId="0" applyNumberFormat="1" applyFont="1" applyFill="1" applyBorder="1"/>
    <xf numFmtId="10" fontId="4" fillId="0" borderId="5" xfId="0" applyNumberFormat="1" applyFont="1" applyFill="1" applyBorder="1"/>
    <xf numFmtId="0" fontId="6" fillId="0" borderId="7" xfId="1" applyFont="1" applyFill="1" applyBorder="1" applyAlignment="1">
      <alignment wrapText="1"/>
    </xf>
    <xf numFmtId="0" fontId="6" fillId="5" borderId="5" xfId="1" applyFont="1" applyFill="1" applyBorder="1" applyAlignment="1">
      <alignment horizontal="right" wrapText="1"/>
    </xf>
    <xf numFmtId="0" fontId="6" fillId="5" borderId="6" xfId="1" applyFont="1" applyFill="1" applyBorder="1" applyAlignment="1">
      <alignment wrapText="1"/>
    </xf>
    <xf numFmtId="0" fontId="6" fillId="5" borderId="7" xfId="1" applyFont="1" applyFill="1" applyBorder="1" applyAlignment="1">
      <alignment horizontal="right" wrapText="1"/>
    </xf>
    <xf numFmtId="0" fontId="6" fillId="5" borderId="7" xfId="1" applyFont="1" applyFill="1" applyBorder="1" applyAlignment="1">
      <alignment wrapText="1"/>
    </xf>
    <xf numFmtId="0" fontId="4" fillId="0" borderId="1" xfId="0" applyFont="1" applyBorder="1"/>
    <xf numFmtId="0" fontId="6" fillId="5" borderId="5" xfId="1" applyFont="1" applyFill="1" applyBorder="1" applyAlignment="1">
      <alignment wrapText="1"/>
    </xf>
    <xf numFmtId="0" fontId="6" fillId="0" borderId="5" xfId="1" applyFont="1" applyFill="1" applyBorder="1" applyAlignment="1">
      <alignment horizontal="left" wrapText="1"/>
    </xf>
    <xf numFmtId="0" fontId="6" fillId="5" borderId="8" xfId="1" applyFont="1" applyFill="1" applyBorder="1" applyAlignment="1">
      <alignment wrapText="1"/>
    </xf>
    <xf numFmtId="10" fontId="3" fillId="0" borderId="17" xfId="0" applyNumberFormat="1" applyFont="1" applyBorder="1"/>
    <xf numFmtId="10" fontId="3" fillId="0" borderId="7" xfId="0" applyNumberFormat="1" applyFont="1" applyBorder="1"/>
    <xf numFmtId="10" fontId="3" fillId="0" borderId="18" xfId="0" applyNumberFormat="1" applyFont="1" applyBorder="1"/>
    <xf numFmtId="0" fontId="4" fillId="3" borderId="19" xfId="0" applyFont="1" applyFill="1" applyBorder="1"/>
    <xf numFmtId="0" fontId="4" fillId="3" borderId="11" xfId="0" applyFont="1" applyFill="1" applyBorder="1"/>
    <xf numFmtId="0" fontId="4" fillId="0" borderId="20" xfId="0" applyFont="1" applyBorder="1"/>
    <xf numFmtId="0" fontId="3" fillId="0" borderId="21" xfId="0" applyFont="1" applyBorder="1" applyAlignment="1">
      <alignment horizontal="left"/>
    </xf>
    <xf numFmtId="164" fontId="3" fillId="0" borderId="22" xfId="0" applyNumberFormat="1" applyFont="1" applyBorder="1"/>
    <xf numFmtId="10" fontId="3" fillId="0" borderId="23" xfId="0" applyNumberFormat="1" applyFont="1" applyBorder="1"/>
    <xf numFmtId="164" fontId="4" fillId="0" borderId="0" xfId="0" applyNumberFormat="1" applyFont="1"/>
    <xf numFmtId="164" fontId="3" fillId="2" borderId="24" xfId="0" applyNumberFormat="1" applyFont="1" applyFill="1" applyBorder="1"/>
    <xf numFmtId="38" fontId="4" fillId="0" borderId="0" xfId="2" applyNumberFormat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4" fillId="0" borderId="0" xfId="2" applyNumberFormat="1" applyFont="1" applyFill="1" applyAlignment="1">
      <alignment horizontal="left" vertical="center" wrapText="1"/>
    </xf>
  </cellXfs>
  <cellStyles count="25">
    <cellStyle name="Comma 2 2" xfId="3"/>
    <cellStyle name="Comma 3" xfId="4"/>
    <cellStyle name="Normal" xfId="0" builtinId="0"/>
    <cellStyle name="Normal 16 2" xfId="5"/>
    <cellStyle name="Normal 19 2" xfId="6"/>
    <cellStyle name="Normal 2 2" xfId="7"/>
    <cellStyle name="Normal 2 3" xfId="8"/>
    <cellStyle name="Normal 2 4" xfId="9"/>
    <cellStyle name="Normal 2 5" xfId="10"/>
    <cellStyle name="Normal 27" xfId="11"/>
    <cellStyle name="Normal 28" xfId="12"/>
    <cellStyle name="Normal 3 2" xfId="13"/>
    <cellStyle name="Normal 38" xfId="14"/>
    <cellStyle name="Normal 38 2" xfId="2"/>
    <cellStyle name="Normal 39" xfId="15"/>
    <cellStyle name="Normal 39 2" xfId="16"/>
    <cellStyle name="Normal 4 2" xfId="17"/>
    <cellStyle name="Normal 4 3" xfId="18"/>
    <cellStyle name="Normal 4 4" xfId="19"/>
    <cellStyle name="Normal 4 5" xfId="20"/>
    <cellStyle name="Normal 4 6" xfId="21"/>
    <cellStyle name="Normal 46" xfId="22"/>
    <cellStyle name="Normal 46 2" xfId="23"/>
    <cellStyle name="Normal 47" xfId="2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Fund/27-FY10-11%20Object%20by%20Fund%20-%20600%20Suppl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600 - Supplies  - by fund"/>
      <sheetName val="AFR Data"/>
      <sheetName val="Hurricane Data"/>
      <sheetName val="RSD Adjs."/>
    </sheetNames>
    <sheetDataSet>
      <sheetData sheetId="0"/>
      <sheetData sheetId="1"/>
      <sheetData sheetId="2">
        <row r="6">
          <cell r="I6">
            <v>7771</v>
          </cell>
        </row>
        <row r="7">
          <cell r="E7">
            <v>13382</v>
          </cell>
          <cell r="I7">
            <v>281181</v>
          </cell>
        </row>
        <row r="8">
          <cell r="E8">
            <v>6304296</v>
          </cell>
        </row>
        <row r="13">
          <cell r="E13">
            <v>1080415</v>
          </cell>
          <cell r="G13">
            <v>-60189</v>
          </cell>
        </row>
      </sheetData>
      <sheetData sheetId="3">
        <row r="66">
          <cell r="B66">
            <v>10000</v>
          </cell>
          <cell r="C66">
            <v>94413.72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view="pageBreakPreview" zoomScale="80" zoomScaleNormal="100" zoomScaleSheetLayoutView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G157" sqref="G157"/>
    </sheetView>
  </sheetViews>
  <sheetFormatPr defaultRowHeight="12.75" x14ac:dyDescent="0.2"/>
  <cols>
    <col min="1" max="1" width="6.28515625" style="5" customWidth="1"/>
    <col min="2" max="2" width="41.42578125" style="5" customWidth="1"/>
    <col min="3" max="3" width="16.5703125" style="5" bestFit="1" customWidth="1"/>
    <col min="4" max="4" width="15.85546875" style="5" bestFit="1" customWidth="1"/>
    <col min="5" max="5" width="15.140625" style="5" bestFit="1" customWidth="1"/>
    <col min="6" max="6" width="16.28515625" style="5" bestFit="1" customWidth="1"/>
    <col min="7" max="7" width="10.85546875" style="5" bestFit="1" customWidth="1"/>
    <col min="8" max="8" width="14.85546875" style="5" bestFit="1" customWidth="1"/>
    <col min="9" max="9" width="14" style="5" customWidth="1"/>
    <col min="10" max="15" width="11.7109375" style="5" customWidth="1"/>
    <col min="16" max="16384" width="9.140625" style="5"/>
  </cols>
  <sheetData>
    <row r="1" spans="1:15" s="1" customFormat="1" ht="71.25" customHeight="1" x14ac:dyDescent="0.2">
      <c r="A1" s="73" t="s">
        <v>0</v>
      </c>
      <c r="B1" s="73"/>
      <c r="C1" s="74" t="s">
        <v>1</v>
      </c>
      <c r="D1" s="73"/>
      <c r="E1" s="73"/>
      <c r="F1" s="73"/>
      <c r="G1" s="73"/>
      <c r="H1" s="73"/>
      <c r="I1" s="73"/>
      <c r="J1" s="74" t="s">
        <v>1</v>
      </c>
      <c r="K1" s="73"/>
      <c r="L1" s="73"/>
      <c r="M1" s="73"/>
      <c r="N1" s="73"/>
      <c r="O1" s="73"/>
    </row>
    <row r="2" spans="1:15" ht="51" x14ac:dyDescent="0.2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6">
        <v>1</v>
      </c>
      <c r="B3" s="7" t="s">
        <v>17</v>
      </c>
      <c r="C3" s="8">
        <v>3689087</v>
      </c>
      <c r="D3" s="8">
        <v>844075</v>
      </c>
      <c r="E3" s="8">
        <v>716243</v>
      </c>
      <c r="F3" s="8">
        <v>2426489</v>
      </c>
      <c r="G3" s="8">
        <v>0</v>
      </c>
      <c r="H3" s="8">
        <v>0</v>
      </c>
      <c r="I3" s="9">
        <f>SUM(C3:H3)</f>
        <v>7675894</v>
      </c>
      <c r="J3" s="10">
        <f t="shared" ref="J3:O18" si="0">C3/$I3</f>
        <v>0.48060681921871251</v>
      </c>
      <c r="K3" s="10">
        <f t="shared" si="0"/>
        <v>0.10996438981570095</v>
      </c>
      <c r="L3" s="10">
        <f t="shared" si="0"/>
        <v>9.3310694493696764E-2</v>
      </c>
      <c r="M3" s="10">
        <f t="shared" si="0"/>
        <v>0.31611809647188976</v>
      </c>
      <c r="N3" s="10">
        <f t="shared" si="0"/>
        <v>0</v>
      </c>
      <c r="O3" s="10">
        <f t="shared" si="0"/>
        <v>0</v>
      </c>
    </row>
    <row r="4" spans="1:15" s="16" customFormat="1" x14ac:dyDescent="0.2">
      <c r="A4" s="11">
        <v>2</v>
      </c>
      <c r="B4" s="12" t="s">
        <v>18</v>
      </c>
      <c r="C4" s="13">
        <v>1814919</v>
      </c>
      <c r="D4" s="13">
        <v>248358</v>
      </c>
      <c r="E4" s="13">
        <v>273582</v>
      </c>
      <c r="F4" s="13">
        <v>1496039</v>
      </c>
      <c r="G4" s="13">
        <v>0</v>
      </c>
      <c r="H4" s="13">
        <v>23417</v>
      </c>
      <c r="I4" s="14">
        <f t="shared" ref="I4:I67" si="1">SUM(C4:H4)</f>
        <v>3856315</v>
      </c>
      <c r="J4" s="15">
        <f t="shared" si="0"/>
        <v>0.470635567893183</v>
      </c>
      <c r="K4" s="15">
        <f t="shared" si="0"/>
        <v>6.4402933888958763E-2</v>
      </c>
      <c r="L4" s="15">
        <f t="shared" si="0"/>
        <v>7.0943893328216184E-2</v>
      </c>
      <c r="M4" s="15">
        <f t="shared" si="0"/>
        <v>0.38794522750345861</v>
      </c>
      <c r="N4" s="15">
        <f t="shared" si="0"/>
        <v>0</v>
      </c>
      <c r="O4" s="15">
        <f t="shared" si="0"/>
        <v>6.0723773861834423E-3</v>
      </c>
    </row>
    <row r="5" spans="1:15" s="16" customFormat="1" x14ac:dyDescent="0.2">
      <c r="A5" s="11">
        <v>3</v>
      </c>
      <c r="B5" s="12" t="s">
        <v>19</v>
      </c>
      <c r="C5" s="13">
        <v>10486355</v>
      </c>
      <c r="D5" s="13">
        <v>2112328</v>
      </c>
      <c r="E5" s="13">
        <v>541816</v>
      </c>
      <c r="F5" s="13">
        <v>3843968</v>
      </c>
      <c r="G5" s="13">
        <v>0</v>
      </c>
      <c r="H5" s="13">
        <v>4970844</v>
      </c>
      <c r="I5" s="14">
        <f t="shared" si="1"/>
        <v>21955311</v>
      </c>
      <c r="J5" s="15">
        <f t="shared" si="0"/>
        <v>0.47762270368203846</v>
      </c>
      <c r="K5" s="15">
        <f t="shared" si="0"/>
        <v>9.6210342909740607E-2</v>
      </c>
      <c r="L5" s="15">
        <f t="shared" si="0"/>
        <v>2.46781291323999E-2</v>
      </c>
      <c r="M5" s="15">
        <f t="shared" si="0"/>
        <v>0.17508146434363878</v>
      </c>
      <c r="N5" s="15">
        <f t="shared" si="0"/>
        <v>0</v>
      </c>
      <c r="O5" s="15">
        <f t="shared" si="0"/>
        <v>0.22640735993218225</v>
      </c>
    </row>
    <row r="6" spans="1:15" s="16" customFormat="1" x14ac:dyDescent="0.2">
      <c r="A6" s="11">
        <v>4</v>
      </c>
      <c r="B6" s="12" t="s">
        <v>20</v>
      </c>
      <c r="C6" s="13">
        <v>1468797</v>
      </c>
      <c r="D6" s="13">
        <v>210739</v>
      </c>
      <c r="E6" s="13">
        <v>375315</v>
      </c>
      <c r="F6" s="13">
        <v>1070750</v>
      </c>
      <c r="G6" s="13">
        <v>0</v>
      </c>
      <c r="H6" s="13">
        <v>0</v>
      </c>
      <c r="I6" s="14">
        <f t="shared" si="1"/>
        <v>3125601</v>
      </c>
      <c r="J6" s="15">
        <f t="shared" si="0"/>
        <v>0.46992466408860251</v>
      </c>
      <c r="K6" s="15">
        <f t="shared" si="0"/>
        <v>6.7423513109958699E-2</v>
      </c>
      <c r="L6" s="15">
        <f t="shared" si="0"/>
        <v>0.12007770665545603</v>
      </c>
      <c r="M6" s="15">
        <f t="shared" si="0"/>
        <v>0.34257411614598282</v>
      </c>
      <c r="N6" s="15">
        <f t="shared" si="0"/>
        <v>0</v>
      </c>
      <c r="O6" s="15">
        <f t="shared" si="0"/>
        <v>0</v>
      </c>
    </row>
    <row r="7" spans="1:15" x14ac:dyDescent="0.2">
      <c r="A7" s="17">
        <v>5</v>
      </c>
      <c r="B7" s="18" t="s">
        <v>21</v>
      </c>
      <c r="C7" s="19">
        <v>1449682</v>
      </c>
      <c r="D7" s="19">
        <v>954873</v>
      </c>
      <c r="E7" s="19">
        <v>517194</v>
      </c>
      <c r="F7" s="19">
        <v>2728447</v>
      </c>
      <c r="G7" s="19">
        <v>0</v>
      </c>
      <c r="H7" s="19">
        <v>0</v>
      </c>
      <c r="I7" s="20">
        <f t="shared" si="1"/>
        <v>5650196</v>
      </c>
      <c r="J7" s="21">
        <f t="shared" si="0"/>
        <v>0.25657198440549672</v>
      </c>
      <c r="K7" s="21">
        <f t="shared" si="0"/>
        <v>0.1689982082037508</v>
      </c>
      <c r="L7" s="21">
        <f t="shared" si="0"/>
        <v>9.1535585668178585E-2</v>
      </c>
      <c r="M7" s="21">
        <f t="shared" si="0"/>
        <v>0.48289422172257385</v>
      </c>
      <c r="N7" s="21">
        <f t="shared" si="0"/>
        <v>0</v>
      </c>
      <c r="O7" s="21">
        <f t="shared" si="0"/>
        <v>0</v>
      </c>
    </row>
    <row r="8" spans="1:15" x14ac:dyDescent="0.2">
      <c r="A8" s="6">
        <v>6</v>
      </c>
      <c r="B8" s="7" t="s">
        <v>22</v>
      </c>
      <c r="C8" s="8">
        <v>3000869</v>
      </c>
      <c r="D8" s="8">
        <v>517900</v>
      </c>
      <c r="E8" s="8">
        <v>566006</v>
      </c>
      <c r="F8" s="8">
        <v>1122019</v>
      </c>
      <c r="G8" s="8">
        <v>0</v>
      </c>
      <c r="H8" s="8">
        <v>662241</v>
      </c>
      <c r="I8" s="9">
        <f t="shared" si="1"/>
        <v>5869035</v>
      </c>
      <c r="J8" s="10">
        <f t="shared" si="0"/>
        <v>0.51130535087965912</v>
      </c>
      <c r="K8" s="10">
        <f t="shared" si="0"/>
        <v>8.8242786079824026E-2</v>
      </c>
      <c r="L8" s="10">
        <f t="shared" si="0"/>
        <v>9.6439363541025058E-2</v>
      </c>
      <c r="M8" s="10">
        <f t="shared" si="0"/>
        <v>0.19117606216354135</v>
      </c>
      <c r="N8" s="10">
        <f t="shared" si="0"/>
        <v>0</v>
      </c>
      <c r="O8" s="10">
        <f t="shared" si="0"/>
        <v>0.11283643733595046</v>
      </c>
    </row>
    <row r="9" spans="1:15" s="16" customFormat="1" x14ac:dyDescent="0.2">
      <c r="A9" s="11">
        <v>7</v>
      </c>
      <c r="B9" s="12" t="s">
        <v>23</v>
      </c>
      <c r="C9" s="13">
        <v>155444</v>
      </c>
      <c r="D9" s="13">
        <v>303929</v>
      </c>
      <c r="E9" s="13">
        <v>72231</v>
      </c>
      <c r="F9" s="13">
        <v>2321055</v>
      </c>
      <c r="G9" s="13">
        <v>0</v>
      </c>
      <c r="H9" s="13">
        <v>0</v>
      </c>
      <c r="I9" s="14">
        <f t="shared" si="1"/>
        <v>2852659</v>
      </c>
      <c r="J9" s="15">
        <f t="shared" si="0"/>
        <v>5.4490915317954233E-2</v>
      </c>
      <c r="K9" s="15">
        <f t="shared" si="0"/>
        <v>0.10654235224048861</v>
      </c>
      <c r="L9" s="15">
        <f t="shared" si="0"/>
        <v>2.532058686299344E-2</v>
      </c>
      <c r="M9" s="15">
        <f t="shared" si="0"/>
        <v>0.81364614557856374</v>
      </c>
      <c r="N9" s="15">
        <f t="shared" si="0"/>
        <v>0</v>
      </c>
      <c r="O9" s="15">
        <f t="shared" si="0"/>
        <v>0</v>
      </c>
    </row>
    <row r="10" spans="1:15" s="16" customFormat="1" x14ac:dyDescent="0.2">
      <c r="A10" s="11">
        <v>8</v>
      </c>
      <c r="B10" s="12" t="s">
        <v>24</v>
      </c>
      <c r="C10" s="13">
        <v>7537697</v>
      </c>
      <c r="D10" s="13">
        <v>1936319</v>
      </c>
      <c r="E10" s="13">
        <v>1289654</v>
      </c>
      <c r="F10" s="13">
        <v>4958938</v>
      </c>
      <c r="G10" s="13">
        <v>0</v>
      </c>
      <c r="H10" s="13">
        <v>79212</v>
      </c>
      <c r="I10" s="14">
        <f t="shared" si="1"/>
        <v>15801820</v>
      </c>
      <c r="J10" s="15">
        <f t="shared" si="0"/>
        <v>0.47701448314181533</v>
      </c>
      <c r="K10" s="15">
        <f t="shared" si="0"/>
        <v>0.12253772033854328</v>
      </c>
      <c r="L10" s="15">
        <f t="shared" si="0"/>
        <v>8.1614269748674514E-2</v>
      </c>
      <c r="M10" s="15">
        <f t="shared" si="0"/>
        <v>0.31382068647788675</v>
      </c>
      <c r="N10" s="15">
        <f t="shared" si="0"/>
        <v>0</v>
      </c>
      <c r="O10" s="15">
        <f t="shared" si="0"/>
        <v>5.0128402930801645E-3</v>
      </c>
    </row>
    <row r="11" spans="1:15" s="16" customFormat="1" x14ac:dyDescent="0.2">
      <c r="A11" s="11">
        <v>9</v>
      </c>
      <c r="B11" s="12" t="s">
        <v>25</v>
      </c>
      <c r="C11" s="13">
        <v>23107226</v>
      </c>
      <c r="D11" s="13">
        <v>4140973</v>
      </c>
      <c r="E11" s="13">
        <v>5702845</v>
      </c>
      <c r="F11" s="13">
        <v>9118756</v>
      </c>
      <c r="G11" s="13">
        <v>0</v>
      </c>
      <c r="H11" s="13">
        <v>181833</v>
      </c>
      <c r="I11" s="14">
        <f t="shared" si="1"/>
        <v>42251633</v>
      </c>
      <c r="J11" s="15">
        <f t="shared" si="0"/>
        <v>0.54689545372127979</v>
      </c>
      <c r="K11" s="15">
        <f t="shared" si="0"/>
        <v>9.8007407192995361E-2</v>
      </c>
      <c r="L11" s="15">
        <f t="shared" si="0"/>
        <v>0.13497336304137642</v>
      </c>
      <c r="M11" s="15">
        <f t="shared" si="0"/>
        <v>0.21582020273630606</v>
      </c>
      <c r="N11" s="15">
        <f t="shared" si="0"/>
        <v>0</v>
      </c>
      <c r="O11" s="15">
        <f t="shared" si="0"/>
        <v>4.3035733080423189E-3</v>
      </c>
    </row>
    <row r="12" spans="1:15" x14ac:dyDescent="0.2">
      <c r="A12" s="17">
        <v>10</v>
      </c>
      <c r="B12" s="18" t="s">
        <v>26</v>
      </c>
      <c r="C12" s="19">
        <v>20635951</v>
      </c>
      <c r="D12" s="19">
        <v>4398746</v>
      </c>
      <c r="E12" s="19">
        <v>2612784</v>
      </c>
      <c r="F12" s="19">
        <v>5264845</v>
      </c>
      <c r="G12" s="19">
        <v>0</v>
      </c>
      <c r="H12" s="19">
        <v>1462584</v>
      </c>
      <c r="I12" s="20">
        <f t="shared" si="1"/>
        <v>34374910</v>
      </c>
      <c r="J12" s="21">
        <f t="shared" si="0"/>
        <v>0.60032014629274666</v>
      </c>
      <c r="K12" s="21">
        <f t="shared" si="0"/>
        <v>0.12796385503263863</v>
      </c>
      <c r="L12" s="21">
        <f t="shared" si="0"/>
        <v>7.6008460822151971E-2</v>
      </c>
      <c r="M12" s="21">
        <f t="shared" si="0"/>
        <v>0.15315952827221949</v>
      </c>
      <c r="N12" s="21">
        <f t="shared" si="0"/>
        <v>0</v>
      </c>
      <c r="O12" s="21">
        <f t="shared" si="0"/>
        <v>4.2548009580243268E-2</v>
      </c>
    </row>
    <row r="13" spans="1:15" x14ac:dyDescent="0.2">
      <c r="A13" s="6">
        <v>11</v>
      </c>
      <c r="B13" s="7" t="s">
        <v>27</v>
      </c>
      <c r="C13" s="8">
        <v>759487</v>
      </c>
      <c r="D13" s="8">
        <v>161567</v>
      </c>
      <c r="E13" s="8">
        <v>104169</v>
      </c>
      <c r="F13" s="8">
        <v>790653</v>
      </c>
      <c r="G13" s="8">
        <v>0</v>
      </c>
      <c r="H13" s="8">
        <v>3325</v>
      </c>
      <c r="I13" s="9">
        <f t="shared" si="1"/>
        <v>1819201</v>
      </c>
      <c r="J13" s="10">
        <f t="shared" si="0"/>
        <v>0.41748382943940776</v>
      </c>
      <c r="K13" s="10">
        <f t="shared" si="0"/>
        <v>8.8812066396181624E-2</v>
      </c>
      <c r="L13" s="10">
        <f t="shared" si="0"/>
        <v>5.7260852429170825E-2</v>
      </c>
      <c r="M13" s="10">
        <f t="shared" si="0"/>
        <v>0.43461552626675115</v>
      </c>
      <c r="N13" s="10">
        <f t="shared" si="0"/>
        <v>0</v>
      </c>
      <c r="O13" s="10">
        <f t="shared" si="0"/>
        <v>1.8277254684886386E-3</v>
      </c>
    </row>
    <row r="14" spans="1:15" s="16" customFormat="1" x14ac:dyDescent="0.2">
      <c r="A14" s="11">
        <v>12</v>
      </c>
      <c r="B14" s="12" t="s">
        <v>28</v>
      </c>
      <c r="C14" s="13">
        <v>1514771</v>
      </c>
      <c r="D14" s="13">
        <v>39935</v>
      </c>
      <c r="E14" s="13">
        <v>14535</v>
      </c>
      <c r="F14" s="13">
        <v>1337262</v>
      </c>
      <c r="G14" s="13">
        <v>0</v>
      </c>
      <c r="H14" s="13">
        <v>2536</v>
      </c>
      <c r="I14" s="14">
        <f t="shared" si="1"/>
        <v>2909039</v>
      </c>
      <c r="J14" s="15">
        <f t="shared" si="0"/>
        <v>0.52071182270158634</v>
      </c>
      <c r="K14" s="15">
        <f t="shared" si="0"/>
        <v>1.3727901207237167E-2</v>
      </c>
      <c r="L14" s="15">
        <f t="shared" si="0"/>
        <v>4.9964954062149047E-3</v>
      </c>
      <c r="M14" s="15">
        <f t="shared" si="0"/>
        <v>0.45969201512939495</v>
      </c>
      <c r="N14" s="15">
        <f t="shared" si="0"/>
        <v>0</v>
      </c>
      <c r="O14" s="15">
        <f t="shared" si="0"/>
        <v>8.7176555556663213E-4</v>
      </c>
    </row>
    <row r="15" spans="1:15" s="16" customFormat="1" x14ac:dyDescent="0.2">
      <c r="A15" s="11">
        <v>13</v>
      </c>
      <c r="B15" s="12" t="s">
        <v>29</v>
      </c>
      <c r="C15" s="13">
        <v>871879</v>
      </c>
      <c r="D15" s="13">
        <v>251159</v>
      </c>
      <c r="E15" s="13">
        <v>436352</v>
      </c>
      <c r="F15" s="13">
        <v>551352</v>
      </c>
      <c r="G15" s="13">
        <v>0</v>
      </c>
      <c r="H15" s="13">
        <v>0</v>
      </c>
      <c r="I15" s="14">
        <f t="shared" si="1"/>
        <v>2110742</v>
      </c>
      <c r="J15" s="15">
        <f t="shared" si="0"/>
        <v>0.41306753738732638</v>
      </c>
      <c r="K15" s="15">
        <f t="shared" si="0"/>
        <v>0.11899085724356648</v>
      </c>
      <c r="L15" s="15">
        <f t="shared" si="0"/>
        <v>0.20672919759970665</v>
      </c>
      <c r="M15" s="15">
        <f t="shared" si="0"/>
        <v>0.26121240776940052</v>
      </c>
      <c r="N15" s="15">
        <f t="shared" si="0"/>
        <v>0</v>
      </c>
      <c r="O15" s="15">
        <f t="shared" si="0"/>
        <v>0</v>
      </c>
    </row>
    <row r="16" spans="1:15" s="16" customFormat="1" x14ac:dyDescent="0.2">
      <c r="A16" s="11">
        <v>14</v>
      </c>
      <c r="B16" s="12" t="s">
        <v>30</v>
      </c>
      <c r="C16" s="13">
        <v>1043174</v>
      </c>
      <c r="D16" s="13">
        <v>256853</v>
      </c>
      <c r="E16" s="13">
        <v>435648</v>
      </c>
      <c r="F16" s="13">
        <v>764339</v>
      </c>
      <c r="G16" s="13">
        <v>0</v>
      </c>
      <c r="H16" s="13">
        <v>0</v>
      </c>
      <c r="I16" s="14">
        <f t="shared" si="1"/>
        <v>2500014</v>
      </c>
      <c r="J16" s="15">
        <f t="shared" si="0"/>
        <v>0.41726726330332548</v>
      </c>
      <c r="K16" s="15">
        <f t="shared" si="0"/>
        <v>0.10274062465250194</v>
      </c>
      <c r="L16" s="15">
        <f t="shared" si="0"/>
        <v>0.17425822415394474</v>
      </c>
      <c r="M16" s="15">
        <f t="shared" si="0"/>
        <v>0.30573388789022782</v>
      </c>
      <c r="N16" s="15">
        <f t="shared" si="0"/>
        <v>0</v>
      </c>
      <c r="O16" s="15">
        <f t="shared" si="0"/>
        <v>0</v>
      </c>
    </row>
    <row r="17" spans="1:15" x14ac:dyDescent="0.2">
      <c r="A17" s="17">
        <v>15</v>
      </c>
      <c r="B17" s="18" t="s">
        <v>31</v>
      </c>
      <c r="C17" s="19">
        <v>523021</v>
      </c>
      <c r="D17" s="19">
        <v>124502</v>
      </c>
      <c r="E17" s="19">
        <v>763245</v>
      </c>
      <c r="F17" s="19">
        <v>2084731</v>
      </c>
      <c r="G17" s="19">
        <v>0</v>
      </c>
      <c r="H17" s="19">
        <v>0</v>
      </c>
      <c r="I17" s="20">
        <f t="shared" si="1"/>
        <v>3495499</v>
      </c>
      <c r="J17" s="21">
        <f t="shared" si="0"/>
        <v>0.14962699173994901</v>
      </c>
      <c r="K17" s="21">
        <f t="shared" si="0"/>
        <v>3.5617804496582604E-2</v>
      </c>
      <c r="L17" s="21">
        <f t="shared" si="0"/>
        <v>0.21835079912767819</v>
      </c>
      <c r="M17" s="21">
        <f t="shared" si="0"/>
        <v>0.59640440463579025</v>
      </c>
      <c r="N17" s="21">
        <f t="shared" si="0"/>
        <v>0</v>
      </c>
      <c r="O17" s="21">
        <f t="shared" si="0"/>
        <v>0</v>
      </c>
    </row>
    <row r="18" spans="1:15" x14ac:dyDescent="0.2">
      <c r="A18" s="6">
        <v>16</v>
      </c>
      <c r="B18" s="7" t="s">
        <v>32</v>
      </c>
      <c r="C18" s="8">
        <v>4101365</v>
      </c>
      <c r="D18" s="8">
        <v>205593</v>
      </c>
      <c r="E18" s="8">
        <v>579048</v>
      </c>
      <c r="F18" s="8">
        <v>2828442</v>
      </c>
      <c r="G18" s="8">
        <v>0</v>
      </c>
      <c r="H18" s="8">
        <v>0</v>
      </c>
      <c r="I18" s="9">
        <f t="shared" si="1"/>
        <v>7714448</v>
      </c>
      <c r="J18" s="10">
        <f t="shared" si="0"/>
        <v>0.53164724164321286</v>
      </c>
      <c r="K18" s="10">
        <f t="shared" si="0"/>
        <v>2.6650383799333408E-2</v>
      </c>
      <c r="L18" s="10">
        <f t="shared" si="0"/>
        <v>7.5060198733597011E-2</v>
      </c>
      <c r="M18" s="10">
        <f t="shared" si="0"/>
        <v>0.36664217582385672</v>
      </c>
      <c r="N18" s="10">
        <f t="shared" si="0"/>
        <v>0</v>
      </c>
      <c r="O18" s="10">
        <f t="shared" si="0"/>
        <v>0</v>
      </c>
    </row>
    <row r="19" spans="1:15" s="16" customFormat="1" x14ac:dyDescent="0.2">
      <c r="A19" s="11">
        <v>17</v>
      </c>
      <c r="B19" s="12" t="s">
        <v>33</v>
      </c>
      <c r="C19" s="13">
        <v>24273770</v>
      </c>
      <c r="D19" s="13">
        <v>2623456</v>
      </c>
      <c r="E19" s="13">
        <v>10156550</v>
      </c>
      <c r="F19" s="13">
        <v>9304731</v>
      </c>
      <c r="G19" s="13">
        <v>0</v>
      </c>
      <c r="H19" s="13">
        <v>2040592</v>
      </c>
      <c r="I19" s="14">
        <f t="shared" si="1"/>
        <v>48399099</v>
      </c>
      <c r="J19" s="15">
        <f t="shared" ref="J19:O61" si="2">C19/$I19</f>
        <v>0.50153350995232371</v>
      </c>
      <c r="K19" s="15">
        <f t="shared" si="2"/>
        <v>5.4204645421188524E-2</v>
      </c>
      <c r="L19" s="15">
        <f t="shared" si="2"/>
        <v>0.20984998088497475</v>
      </c>
      <c r="M19" s="15">
        <f t="shared" si="2"/>
        <v>0.19225008713488653</v>
      </c>
      <c r="N19" s="15">
        <f t="shared" si="2"/>
        <v>0</v>
      </c>
      <c r="O19" s="15">
        <f t="shared" si="2"/>
        <v>4.2161776606626497E-2</v>
      </c>
    </row>
    <row r="20" spans="1:15" s="16" customFormat="1" x14ac:dyDescent="0.2">
      <c r="A20" s="11">
        <v>18</v>
      </c>
      <c r="B20" s="12" t="s">
        <v>34</v>
      </c>
      <c r="C20" s="13">
        <v>521424</v>
      </c>
      <c r="D20" s="13">
        <v>126183</v>
      </c>
      <c r="E20" s="13">
        <v>362251</v>
      </c>
      <c r="F20" s="13">
        <v>447684</v>
      </c>
      <c r="G20" s="13">
        <v>0</v>
      </c>
      <c r="H20" s="13">
        <v>0</v>
      </c>
      <c r="I20" s="14">
        <f t="shared" si="1"/>
        <v>1457542</v>
      </c>
      <c r="J20" s="15">
        <f t="shared" si="2"/>
        <v>0.35774200674834755</v>
      </c>
      <c r="K20" s="15">
        <f t="shared" si="2"/>
        <v>8.6572462405886078E-2</v>
      </c>
      <c r="L20" s="15">
        <f t="shared" si="2"/>
        <v>0.24853554820375673</v>
      </c>
      <c r="M20" s="15">
        <f t="shared" si="2"/>
        <v>0.30714998264200966</v>
      </c>
      <c r="N20" s="15">
        <f t="shared" si="2"/>
        <v>0</v>
      </c>
      <c r="O20" s="15">
        <f t="shared" si="2"/>
        <v>0</v>
      </c>
    </row>
    <row r="21" spans="1:15" s="16" customFormat="1" x14ac:dyDescent="0.2">
      <c r="A21" s="11">
        <v>19</v>
      </c>
      <c r="B21" s="12" t="s">
        <v>35</v>
      </c>
      <c r="C21" s="13">
        <v>1304377</v>
      </c>
      <c r="D21" s="13">
        <v>105470</v>
      </c>
      <c r="E21" s="13">
        <v>394023</v>
      </c>
      <c r="F21" s="13">
        <v>524117</v>
      </c>
      <c r="G21" s="13">
        <v>0</v>
      </c>
      <c r="H21" s="13">
        <v>0</v>
      </c>
      <c r="I21" s="14">
        <f t="shared" si="1"/>
        <v>2327987</v>
      </c>
      <c r="J21" s="15">
        <f t="shared" si="2"/>
        <v>0.56030252746256748</v>
      </c>
      <c r="K21" s="15">
        <f t="shared" si="2"/>
        <v>4.5305235811024719E-2</v>
      </c>
      <c r="L21" s="15">
        <f t="shared" si="2"/>
        <v>0.16925481113081817</v>
      </c>
      <c r="M21" s="15">
        <f t="shared" si="2"/>
        <v>0.22513742559558966</v>
      </c>
      <c r="N21" s="15">
        <f t="shared" si="2"/>
        <v>0</v>
      </c>
      <c r="O21" s="15">
        <f t="shared" si="2"/>
        <v>0</v>
      </c>
    </row>
    <row r="22" spans="1:15" x14ac:dyDescent="0.2">
      <c r="A22" s="17">
        <v>20</v>
      </c>
      <c r="B22" s="18" t="s">
        <v>36</v>
      </c>
      <c r="C22" s="19">
        <v>2413690</v>
      </c>
      <c r="D22" s="19">
        <v>759091</v>
      </c>
      <c r="E22" s="19">
        <v>1310409</v>
      </c>
      <c r="F22" s="19">
        <v>1689345</v>
      </c>
      <c r="G22" s="19">
        <v>0</v>
      </c>
      <c r="H22" s="19">
        <v>9287</v>
      </c>
      <c r="I22" s="20">
        <f t="shared" si="1"/>
        <v>6181822</v>
      </c>
      <c r="J22" s="21">
        <f t="shared" si="2"/>
        <v>0.39044961178112214</v>
      </c>
      <c r="K22" s="21">
        <f t="shared" si="2"/>
        <v>0.12279405650955333</v>
      </c>
      <c r="L22" s="21">
        <f t="shared" si="2"/>
        <v>0.21197779554312629</v>
      </c>
      <c r="M22" s="21">
        <f t="shared" si="2"/>
        <v>0.27327622827056491</v>
      </c>
      <c r="N22" s="21">
        <f t="shared" si="2"/>
        <v>0</v>
      </c>
      <c r="O22" s="21">
        <f t="shared" si="2"/>
        <v>1.5023078956333585E-3</v>
      </c>
    </row>
    <row r="23" spans="1:15" x14ac:dyDescent="0.2">
      <c r="A23" s="6">
        <v>21</v>
      </c>
      <c r="B23" s="7" t="s">
        <v>37</v>
      </c>
      <c r="C23" s="8">
        <v>1090407</v>
      </c>
      <c r="D23" s="8">
        <v>384414</v>
      </c>
      <c r="E23" s="8">
        <v>683193</v>
      </c>
      <c r="F23" s="8">
        <v>807557</v>
      </c>
      <c r="G23" s="8">
        <v>0</v>
      </c>
      <c r="H23" s="8">
        <v>400252</v>
      </c>
      <c r="I23" s="9">
        <f t="shared" si="1"/>
        <v>3365823</v>
      </c>
      <c r="J23" s="10">
        <f t="shared" si="2"/>
        <v>0.32396445089358533</v>
      </c>
      <c r="K23" s="10">
        <f t="shared" si="2"/>
        <v>0.11421099683494944</v>
      </c>
      <c r="L23" s="10">
        <f t="shared" si="2"/>
        <v>0.2029794793130833</v>
      </c>
      <c r="M23" s="10">
        <f t="shared" si="2"/>
        <v>0.23992854050851753</v>
      </c>
      <c r="N23" s="10">
        <f t="shared" si="2"/>
        <v>0</v>
      </c>
      <c r="O23" s="10">
        <f t="shared" si="2"/>
        <v>0.11891653244986441</v>
      </c>
    </row>
    <row r="24" spans="1:15" s="16" customFormat="1" x14ac:dyDescent="0.2">
      <c r="A24" s="11">
        <v>22</v>
      </c>
      <c r="B24" s="12" t="s">
        <v>38</v>
      </c>
      <c r="C24" s="13">
        <v>1451955</v>
      </c>
      <c r="D24" s="13">
        <v>134577</v>
      </c>
      <c r="E24" s="13">
        <v>202504</v>
      </c>
      <c r="F24" s="13">
        <v>1050354</v>
      </c>
      <c r="G24" s="13">
        <v>0</v>
      </c>
      <c r="H24" s="13">
        <v>1252</v>
      </c>
      <c r="I24" s="14">
        <f t="shared" si="1"/>
        <v>2840642</v>
      </c>
      <c r="J24" s="15">
        <f t="shared" si="2"/>
        <v>0.51113621498238782</v>
      </c>
      <c r="K24" s="15">
        <f t="shared" si="2"/>
        <v>4.7375558060466616E-2</v>
      </c>
      <c r="L24" s="15">
        <f t="shared" si="2"/>
        <v>7.1288110222970727E-2</v>
      </c>
      <c r="M24" s="15">
        <f t="shared" si="2"/>
        <v>0.36975937129705189</v>
      </c>
      <c r="N24" s="15">
        <f t="shared" si="2"/>
        <v>0</v>
      </c>
      <c r="O24" s="15">
        <f t="shared" si="2"/>
        <v>4.4074543712301653E-4</v>
      </c>
    </row>
    <row r="25" spans="1:15" s="16" customFormat="1" x14ac:dyDescent="0.2">
      <c r="A25" s="11">
        <v>23</v>
      </c>
      <c r="B25" s="12" t="s">
        <v>39</v>
      </c>
      <c r="C25" s="13">
        <v>2433487</v>
      </c>
      <c r="D25" s="13">
        <v>1004582</v>
      </c>
      <c r="E25" s="13">
        <v>714817</v>
      </c>
      <c r="F25" s="13">
        <v>7427885</v>
      </c>
      <c r="G25" s="13">
        <v>0</v>
      </c>
      <c r="H25" s="13">
        <v>0</v>
      </c>
      <c r="I25" s="14">
        <f t="shared" si="1"/>
        <v>11580771</v>
      </c>
      <c r="J25" s="15">
        <f t="shared" si="2"/>
        <v>0.21013169157735698</v>
      </c>
      <c r="K25" s="15">
        <f t="shared" si="2"/>
        <v>8.6745692493185478E-2</v>
      </c>
      <c r="L25" s="15">
        <f t="shared" si="2"/>
        <v>6.1724474130435705E-2</v>
      </c>
      <c r="M25" s="15">
        <f t="shared" si="2"/>
        <v>0.64139814179902188</v>
      </c>
      <c r="N25" s="15">
        <f t="shared" si="2"/>
        <v>0</v>
      </c>
      <c r="O25" s="15">
        <f t="shared" si="2"/>
        <v>0</v>
      </c>
    </row>
    <row r="26" spans="1:15" s="16" customFormat="1" x14ac:dyDescent="0.2">
      <c r="A26" s="11">
        <v>24</v>
      </c>
      <c r="B26" s="12" t="s">
        <v>40</v>
      </c>
      <c r="C26" s="13">
        <v>1276786</v>
      </c>
      <c r="D26" s="13">
        <v>389618</v>
      </c>
      <c r="E26" s="13">
        <v>457546</v>
      </c>
      <c r="F26" s="13">
        <v>5292381</v>
      </c>
      <c r="G26" s="13">
        <v>0</v>
      </c>
      <c r="H26" s="13">
        <v>0</v>
      </c>
      <c r="I26" s="14">
        <f t="shared" si="1"/>
        <v>7416331</v>
      </c>
      <c r="J26" s="15">
        <f t="shared" si="2"/>
        <v>0.17215871298085267</v>
      </c>
      <c r="K26" s="15">
        <f t="shared" si="2"/>
        <v>5.2535141702817742E-2</v>
      </c>
      <c r="L26" s="15">
        <f t="shared" si="2"/>
        <v>6.1694387696557773E-2</v>
      </c>
      <c r="M26" s="15">
        <f t="shared" si="2"/>
        <v>0.7136117576197718</v>
      </c>
      <c r="N26" s="15">
        <f t="shared" si="2"/>
        <v>0</v>
      </c>
      <c r="O26" s="15">
        <f t="shared" si="2"/>
        <v>0</v>
      </c>
    </row>
    <row r="27" spans="1:15" x14ac:dyDescent="0.2">
      <c r="A27" s="17">
        <v>25</v>
      </c>
      <c r="B27" s="18" t="s">
        <v>41</v>
      </c>
      <c r="C27" s="19">
        <v>1629087</v>
      </c>
      <c r="D27" s="19">
        <v>88650</v>
      </c>
      <c r="E27" s="19">
        <v>82576</v>
      </c>
      <c r="F27" s="19">
        <v>509507</v>
      </c>
      <c r="G27" s="19">
        <v>0</v>
      </c>
      <c r="H27" s="19">
        <v>0</v>
      </c>
      <c r="I27" s="20">
        <f t="shared" si="1"/>
        <v>2309820</v>
      </c>
      <c r="J27" s="21">
        <f t="shared" si="2"/>
        <v>0.70528742499415542</v>
      </c>
      <c r="K27" s="21">
        <f t="shared" si="2"/>
        <v>3.8379613995895782E-2</v>
      </c>
      <c r="L27" s="21">
        <f t="shared" si="2"/>
        <v>3.5749971859279077E-2</v>
      </c>
      <c r="M27" s="21">
        <f t="shared" si="2"/>
        <v>0.22058298915066976</v>
      </c>
      <c r="N27" s="21">
        <f t="shared" si="2"/>
        <v>0</v>
      </c>
      <c r="O27" s="21">
        <f t="shared" si="2"/>
        <v>0</v>
      </c>
    </row>
    <row r="28" spans="1:15" x14ac:dyDescent="0.2">
      <c r="A28" s="6">
        <v>26</v>
      </c>
      <c r="B28" s="7" t="s">
        <v>42</v>
      </c>
      <c r="C28" s="8">
        <v>18247854</v>
      </c>
      <c r="D28" s="8">
        <v>3477946</v>
      </c>
      <c r="E28" s="8">
        <v>2466396</v>
      </c>
      <c r="F28" s="8">
        <v>11368147</v>
      </c>
      <c r="G28" s="8">
        <v>0</v>
      </c>
      <c r="H28" s="8">
        <v>622800</v>
      </c>
      <c r="I28" s="9">
        <f t="shared" si="1"/>
        <v>36183143</v>
      </c>
      <c r="J28" s="10">
        <f t="shared" si="2"/>
        <v>0.50431920742761349</v>
      </c>
      <c r="K28" s="10">
        <f t="shared" si="2"/>
        <v>9.612061616648393E-2</v>
      </c>
      <c r="L28" s="10">
        <f t="shared" si="2"/>
        <v>6.8164227745500169E-2</v>
      </c>
      <c r="M28" s="10">
        <f t="shared" si="2"/>
        <v>0.31418351357702673</v>
      </c>
      <c r="N28" s="10">
        <f t="shared" si="2"/>
        <v>0</v>
      </c>
      <c r="O28" s="10">
        <f t="shared" si="2"/>
        <v>1.7212435083375704E-2</v>
      </c>
    </row>
    <row r="29" spans="1:15" s="16" customFormat="1" x14ac:dyDescent="0.2">
      <c r="A29" s="11">
        <v>27</v>
      </c>
      <c r="B29" s="12" t="s">
        <v>43</v>
      </c>
      <c r="C29" s="13">
        <v>2774194</v>
      </c>
      <c r="D29" s="13">
        <v>521511</v>
      </c>
      <c r="E29" s="13">
        <v>320672</v>
      </c>
      <c r="F29" s="13">
        <v>1896495</v>
      </c>
      <c r="G29" s="13">
        <v>0</v>
      </c>
      <c r="H29" s="13">
        <v>0</v>
      </c>
      <c r="I29" s="14">
        <f t="shared" si="1"/>
        <v>5512872</v>
      </c>
      <c r="J29" s="15">
        <f t="shared" si="2"/>
        <v>0.50322118852024866</v>
      </c>
      <c r="K29" s="15">
        <f t="shared" si="2"/>
        <v>9.4598786258777642E-2</v>
      </c>
      <c r="L29" s="15">
        <f t="shared" si="2"/>
        <v>5.8167866041511578E-2</v>
      </c>
      <c r="M29" s="15">
        <f t="shared" si="2"/>
        <v>0.34401215917946215</v>
      </c>
      <c r="N29" s="15">
        <f t="shared" si="2"/>
        <v>0</v>
      </c>
      <c r="O29" s="15">
        <f t="shared" si="2"/>
        <v>0</v>
      </c>
    </row>
    <row r="30" spans="1:15" s="16" customFormat="1" x14ac:dyDescent="0.2">
      <c r="A30" s="11">
        <v>28</v>
      </c>
      <c r="B30" s="12" t="s">
        <v>44</v>
      </c>
      <c r="C30" s="13">
        <v>13504088</v>
      </c>
      <c r="D30" s="13">
        <v>4588698</v>
      </c>
      <c r="E30" s="13">
        <v>2957691</v>
      </c>
      <c r="F30" s="13">
        <v>7272989</v>
      </c>
      <c r="G30" s="13">
        <v>0</v>
      </c>
      <c r="H30" s="13">
        <v>304408</v>
      </c>
      <c r="I30" s="14">
        <f t="shared" si="1"/>
        <v>28627874</v>
      </c>
      <c r="J30" s="15">
        <f t="shared" si="2"/>
        <v>0.47171117212546065</v>
      </c>
      <c r="K30" s="15">
        <f t="shared" si="2"/>
        <v>0.16028776709021425</v>
      </c>
      <c r="L30" s="15">
        <f t="shared" si="2"/>
        <v>0.10331507676748891</v>
      </c>
      <c r="M30" s="15">
        <f t="shared" si="2"/>
        <v>0.25405271100466631</v>
      </c>
      <c r="N30" s="15">
        <f t="shared" si="2"/>
        <v>0</v>
      </c>
      <c r="O30" s="15">
        <f t="shared" si="2"/>
        <v>1.0633273012169887E-2</v>
      </c>
    </row>
    <row r="31" spans="1:15" s="16" customFormat="1" x14ac:dyDescent="0.2">
      <c r="A31" s="11">
        <v>29</v>
      </c>
      <c r="B31" s="12" t="s">
        <v>45</v>
      </c>
      <c r="C31" s="13">
        <v>5624521</v>
      </c>
      <c r="D31" s="13">
        <v>725662</v>
      </c>
      <c r="E31" s="13">
        <v>641419</v>
      </c>
      <c r="F31" s="13">
        <v>5464041</v>
      </c>
      <c r="G31" s="13">
        <v>0</v>
      </c>
      <c r="H31" s="13">
        <f>258253-'[1]Hurricane Data'!I6</f>
        <v>250482</v>
      </c>
      <c r="I31" s="14">
        <f t="shared" si="1"/>
        <v>12706125</v>
      </c>
      <c r="J31" s="15">
        <f t="shared" si="2"/>
        <v>0.4426621806412262</v>
      </c>
      <c r="K31" s="15">
        <f t="shared" si="2"/>
        <v>5.711119637182855E-2</v>
      </c>
      <c r="L31" s="15">
        <f t="shared" si="2"/>
        <v>5.0481086877391806E-2</v>
      </c>
      <c r="M31" s="15">
        <f t="shared" si="2"/>
        <v>0.43003205147123924</v>
      </c>
      <c r="N31" s="15">
        <f t="shared" si="2"/>
        <v>0</v>
      </c>
      <c r="O31" s="15">
        <f t="shared" si="2"/>
        <v>1.97134846383142E-2</v>
      </c>
    </row>
    <row r="32" spans="1:15" x14ac:dyDescent="0.2">
      <c r="A32" s="17">
        <v>30</v>
      </c>
      <c r="B32" s="18" t="s">
        <v>46</v>
      </c>
      <c r="C32" s="19">
        <v>583508</v>
      </c>
      <c r="D32" s="19">
        <v>131030</v>
      </c>
      <c r="E32" s="19">
        <v>269414</v>
      </c>
      <c r="F32" s="19">
        <v>1411648</v>
      </c>
      <c r="G32" s="19">
        <v>0</v>
      </c>
      <c r="H32" s="19">
        <v>34899</v>
      </c>
      <c r="I32" s="20">
        <f t="shared" si="1"/>
        <v>2430499</v>
      </c>
      <c r="J32" s="21">
        <f t="shared" si="2"/>
        <v>0.24007744911641601</v>
      </c>
      <c r="K32" s="21">
        <f t="shared" si="2"/>
        <v>5.3910740140193432E-2</v>
      </c>
      <c r="L32" s="21">
        <f t="shared" si="2"/>
        <v>0.11084719639876421</v>
      </c>
      <c r="M32" s="21">
        <f t="shared" si="2"/>
        <v>0.5808058345220467</v>
      </c>
      <c r="N32" s="21">
        <f t="shared" si="2"/>
        <v>0</v>
      </c>
      <c r="O32" s="21">
        <f t="shared" si="2"/>
        <v>1.4358779822579644E-2</v>
      </c>
    </row>
    <row r="33" spans="1:15" x14ac:dyDescent="0.2">
      <c r="A33" s="6">
        <v>31</v>
      </c>
      <c r="B33" s="7" t="s">
        <v>47</v>
      </c>
      <c r="C33" s="8">
        <v>1337226</v>
      </c>
      <c r="D33" s="8">
        <v>804739</v>
      </c>
      <c r="E33" s="8">
        <v>867906</v>
      </c>
      <c r="F33" s="8">
        <v>3330472</v>
      </c>
      <c r="G33" s="8">
        <v>0</v>
      </c>
      <c r="H33" s="8">
        <v>0</v>
      </c>
      <c r="I33" s="9">
        <f t="shared" si="1"/>
        <v>6340343</v>
      </c>
      <c r="J33" s="10">
        <f t="shared" si="2"/>
        <v>0.21090751714852018</v>
      </c>
      <c r="K33" s="10">
        <f t="shared" si="2"/>
        <v>0.12692357495485654</v>
      </c>
      <c r="L33" s="10">
        <f t="shared" si="2"/>
        <v>0.13688628517416171</v>
      </c>
      <c r="M33" s="10">
        <f t="shared" si="2"/>
        <v>0.52528262272246151</v>
      </c>
      <c r="N33" s="10">
        <f t="shared" si="2"/>
        <v>0</v>
      </c>
      <c r="O33" s="10">
        <f t="shared" si="2"/>
        <v>0</v>
      </c>
    </row>
    <row r="34" spans="1:15" s="16" customFormat="1" x14ac:dyDescent="0.2">
      <c r="A34" s="11">
        <v>32</v>
      </c>
      <c r="B34" s="12" t="s">
        <v>48</v>
      </c>
      <c r="C34" s="13">
        <v>11298775</v>
      </c>
      <c r="D34" s="13">
        <v>1505428</v>
      </c>
      <c r="E34" s="13">
        <v>1061658</v>
      </c>
      <c r="F34" s="13">
        <v>5801276</v>
      </c>
      <c r="G34" s="13">
        <v>0</v>
      </c>
      <c r="H34" s="13">
        <v>0</v>
      </c>
      <c r="I34" s="14">
        <f t="shared" si="1"/>
        <v>19667137</v>
      </c>
      <c r="J34" s="15">
        <f t="shared" si="2"/>
        <v>0.57450024373145925</v>
      </c>
      <c r="K34" s="15">
        <f t="shared" si="2"/>
        <v>7.6545355839032395E-2</v>
      </c>
      <c r="L34" s="15">
        <f t="shared" si="2"/>
        <v>5.3981319192518973E-2</v>
      </c>
      <c r="M34" s="15">
        <f t="shared" si="2"/>
        <v>0.2949730812369894</v>
      </c>
      <c r="N34" s="15">
        <f t="shared" si="2"/>
        <v>0</v>
      </c>
      <c r="O34" s="15">
        <f t="shared" si="2"/>
        <v>0</v>
      </c>
    </row>
    <row r="35" spans="1:15" s="16" customFormat="1" x14ac:dyDescent="0.2">
      <c r="A35" s="11">
        <v>33</v>
      </c>
      <c r="B35" s="12" t="s">
        <v>49</v>
      </c>
      <c r="C35" s="13">
        <v>1747181</v>
      </c>
      <c r="D35" s="13">
        <v>115874</v>
      </c>
      <c r="E35" s="13">
        <v>470166</v>
      </c>
      <c r="F35" s="13">
        <v>584457</v>
      </c>
      <c r="G35" s="13">
        <v>420</v>
      </c>
      <c r="H35" s="13">
        <v>34473</v>
      </c>
      <c r="I35" s="14">
        <f t="shared" si="1"/>
        <v>2952571</v>
      </c>
      <c r="J35" s="15">
        <f t="shared" si="2"/>
        <v>0.59174902144605501</v>
      </c>
      <c r="K35" s="15">
        <f t="shared" si="2"/>
        <v>3.9245118915006615E-2</v>
      </c>
      <c r="L35" s="15">
        <f t="shared" si="2"/>
        <v>0.15923952379129919</v>
      </c>
      <c r="M35" s="15">
        <f t="shared" si="2"/>
        <v>0.19794849979898874</v>
      </c>
      <c r="N35" s="15">
        <f t="shared" si="2"/>
        <v>1.4224890781627266E-4</v>
      </c>
      <c r="O35" s="15">
        <f t="shared" si="2"/>
        <v>1.1675587140834208E-2</v>
      </c>
    </row>
    <row r="36" spans="1:15" s="16" customFormat="1" x14ac:dyDescent="0.2">
      <c r="A36" s="11">
        <v>34</v>
      </c>
      <c r="B36" s="12" t="s">
        <v>50</v>
      </c>
      <c r="C36" s="13">
        <v>3028617</v>
      </c>
      <c r="D36" s="13">
        <v>583840</v>
      </c>
      <c r="E36" s="13">
        <v>862802</v>
      </c>
      <c r="F36" s="13">
        <v>1619961</v>
      </c>
      <c r="G36" s="13">
        <v>0</v>
      </c>
      <c r="H36" s="13">
        <v>68208</v>
      </c>
      <c r="I36" s="14">
        <f t="shared" si="1"/>
        <v>6163428</v>
      </c>
      <c r="J36" s="15">
        <f t="shared" si="2"/>
        <v>0.49138515125024579</v>
      </c>
      <c r="K36" s="15">
        <f t="shared" si="2"/>
        <v>9.4726506093686824E-2</v>
      </c>
      <c r="L36" s="15">
        <f t="shared" si="2"/>
        <v>0.13998735768471701</v>
      </c>
      <c r="M36" s="15">
        <f t="shared" si="2"/>
        <v>0.26283441617229891</v>
      </c>
      <c r="N36" s="15">
        <f t="shared" si="2"/>
        <v>0</v>
      </c>
      <c r="O36" s="15">
        <f t="shared" si="2"/>
        <v>1.1066568799051437E-2</v>
      </c>
    </row>
    <row r="37" spans="1:15" x14ac:dyDescent="0.2">
      <c r="A37" s="17">
        <v>35</v>
      </c>
      <c r="B37" s="18" t="s">
        <v>51</v>
      </c>
      <c r="C37" s="19">
        <v>3282149</v>
      </c>
      <c r="D37" s="19">
        <v>1451352</v>
      </c>
      <c r="E37" s="19">
        <v>1539985</v>
      </c>
      <c r="F37" s="19">
        <v>2021728</v>
      </c>
      <c r="G37" s="19">
        <v>0</v>
      </c>
      <c r="H37" s="19">
        <v>0</v>
      </c>
      <c r="I37" s="20">
        <f t="shared" si="1"/>
        <v>8295214</v>
      </c>
      <c r="J37" s="21">
        <f t="shared" si="2"/>
        <v>0.39566779109013944</v>
      </c>
      <c r="K37" s="21">
        <f t="shared" si="2"/>
        <v>0.17496257480518285</v>
      </c>
      <c r="L37" s="21">
        <f t="shared" si="2"/>
        <v>0.18564741066354648</v>
      </c>
      <c r="M37" s="21">
        <f t="shared" si="2"/>
        <v>0.24372222344113123</v>
      </c>
      <c r="N37" s="21">
        <f t="shared" si="2"/>
        <v>0</v>
      </c>
      <c r="O37" s="21">
        <f t="shared" si="2"/>
        <v>0</v>
      </c>
    </row>
    <row r="38" spans="1:15" x14ac:dyDescent="0.2">
      <c r="A38" s="6">
        <v>36</v>
      </c>
      <c r="B38" s="7" t="s">
        <v>52</v>
      </c>
      <c r="C38" s="8">
        <v>5216015</v>
      </c>
      <c r="D38" s="8">
        <v>896201</v>
      </c>
      <c r="E38" s="8">
        <v>2715845</v>
      </c>
      <c r="F38" s="8">
        <v>1717986</v>
      </c>
      <c r="G38" s="8">
        <v>0</v>
      </c>
      <c r="H38" s="8">
        <v>445981</v>
      </c>
      <c r="I38" s="9">
        <f t="shared" si="1"/>
        <v>10992028</v>
      </c>
      <c r="J38" s="10">
        <f t="shared" si="2"/>
        <v>0.47452708453799425</v>
      </c>
      <c r="K38" s="10">
        <f t="shared" si="2"/>
        <v>8.1531906578112795E-2</v>
      </c>
      <c r="L38" s="10">
        <f t="shared" si="2"/>
        <v>0.24707406131061529</v>
      </c>
      <c r="M38" s="10">
        <f t="shared" si="2"/>
        <v>0.15629381584544727</v>
      </c>
      <c r="N38" s="10">
        <f t="shared" si="2"/>
        <v>0</v>
      </c>
      <c r="O38" s="10">
        <f t="shared" si="2"/>
        <v>4.0573131727830385E-2</v>
      </c>
    </row>
    <row r="39" spans="1:15" s="16" customFormat="1" x14ac:dyDescent="0.2">
      <c r="A39" s="11">
        <v>37</v>
      </c>
      <c r="B39" s="12" t="s">
        <v>53</v>
      </c>
      <c r="C39" s="13">
        <v>12569176</v>
      </c>
      <c r="D39" s="13">
        <v>2801672</v>
      </c>
      <c r="E39" s="13">
        <v>1603784</v>
      </c>
      <c r="F39" s="13">
        <v>5131285</v>
      </c>
      <c r="G39" s="13">
        <v>0</v>
      </c>
      <c r="H39" s="13">
        <v>852025</v>
      </c>
      <c r="I39" s="14">
        <f t="shared" si="1"/>
        <v>22957942</v>
      </c>
      <c r="J39" s="15">
        <f t="shared" si="2"/>
        <v>0.54748705262867203</v>
      </c>
      <c r="K39" s="15">
        <f t="shared" si="2"/>
        <v>0.12203498031313086</v>
      </c>
      <c r="L39" s="15">
        <f t="shared" si="2"/>
        <v>6.9857481127881579E-2</v>
      </c>
      <c r="M39" s="15">
        <f t="shared" si="2"/>
        <v>0.22350805660193757</v>
      </c>
      <c r="N39" s="15">
        <f t="shared" si="2"/>
        <v>0</v>
      </c>
      <c r="O39" s="15">
        <f t="shared" si="2"/>
        <v>3.7112429328377952E-2</v>
      </c>
    </row>
    <row r="40" spans="1:15" s="16" customFormat="1" x14ac:dyDescent="0.2">
      <c r="A40" s="11">
        <v>38</v>
      </c>
      <c r="B40" s="12" t="s">
        <v>54</v>
      </c>
      <c r="C40" s="13">
        <v>3379142</v>
      </c>
      <c r="D40" s="13">
        <f>282709-'[1]Hurricane Data'!E7</f>
        <v>269327</v>
      </c>
      <c r="E40" s="13">
        <v>78190</v>
      </c>
      <c r="F40" s="13">
        <v>942719</v>
      </c>
      <c r="G40" s="13">
        <v>0</v>
      </c>
      <c r="H40" s="13">
        <f>281181-'[1]Hurricane Data'!I7</f>
        <v>0</v>
      </c>
      <c r="I40" s="14">
        <f t="shared" si="1"/>
        <v>4669378</v>
      </c>
      <c r="J40" s="15">
        <f t="shared" si="2"/>
        <v>0.72368139825047362</v>
      </c>
      <c r="K40" s="15">
        <f t="shared" si="2"/>
        <v>5.7679416830250199E-2</v>
      </c>
      <c r="L40" s="15">
        <f t="shared" si="2"/>
        <v>1.6745270997550424E-2</v>
      </c>
      <c r="M40" s="15">
        <f t="shared" si="2"/>
        <v>0.20189391392172576</v>
      </c>
      <c r="N40" s="15">
        <f t="shared" si="2"/>
        <v>0</v>
      </c>
      <c r="O40" s="15">
        <f t="shared" si="2"/>
        <v>0</v>
      </c>
    </row>
    <row r="41" spans="1:15" s="16" customFormat="1" x14ac:dyDescent="0.2">
      <c r="A41" s="11">
        <v>39</v>
      </c>
      <c r="B41" s="12" t="s">
        <v>55</v>
      </c>
      <c r="C41" s="13">
        <v>1163145</v>
      </c>
      <c r="D41" s="13">
        <v>194947</v>
      </c>
      <c r="E41" s="13">
        <v>317571</v>
      </c>
      <c r="F41" s="13">
        <v>738052</v>
      </c>
      <c r="G41" s="13">
        <v>0</v>
      </c>
      <c r="H41" s="13">
        <v>56817</v>
      </c>
      <c r="I41" s="14">
        <f t="shared" si="1"/>
        <v>2470532</v>
      </c>
      <c r="J41" s="15">
        <f t="shared" si="2"/>
        <v>0.47080750218981177</v>
      </c>
      <c r="K41" s="15">
        <f t="shared" si="2"/>
        <v>7.8908915164830895E-2</v>
      </c>
      <c r="L41" s="15">
        <f t="shared" si="2"/>
        <v>0.12854356875361259</v>
      </c>
      <c r="M41" s="15">
        <f t="shared" si="2"/>
        <v>0.29874213327331928</v>
      </c>
      <c r="N41" s="15">
        <f t="shared" si="2"/>
        <v>0</v>
      </c>
      <c r="O41" s="15">
        <f t="shared" si="2"/>
        <v>2.2997880618425504E-2</v>
      </c>
    </row>
    <row r="42" spans="1:15" x14ac:dyDescent="0.2">
      <c r="A42" s="17">
        <v>40</v>
      </c>
      <c r="B42" s="18" t="s">
        <v>56</v>
      </c>
      <c r="C42" s="19">
        <v>2106671</v>
      </c>
      <c r="D42" s="19">
        <v>2776888</v>
      </c>
      <c r="E42" s="19">
        <v>1411726</v>
      </c>
      <c r="F42" s="19">
        <v>13560077</v>
      </c>
      <c r="G42" s="19">
        <v>0</v>
      </c>
      <c r="H42" s="19">
        <v>78299</v>
      </c>
      <c r="I42" s="20">
        <f t="shared" si="1"/>
        <v>19933661</v>
      </c>
      <c r="J42" s="21">
        <f t="shared" si="2"/>
        <v>0.10568409887175266</v>
      </c>
      <c r="K42" s="21">
        <f t="shared" si="2"/>
        <v>0.13930647260430484</v>
      </c>
      <c r="L42" s="21">
        <f t="shared" si="2"/>
        <v>7.0821210413882327E-2</v>
      </c>
      <c r="M42" s="21">
        <f t="shared" si="2"/>
        <v>0.68026023920041578</v>
      </c>
      <c r="N42" s="21">
        <f t="shared" si="2"/>
        <v>0</v>
      </c>
      <c r="O42" s="21">
        <f t="shared" si="2"/>
        <v>3.9279789096443446E-3</v>
      </c>
    </row>
    <row r="43" spans="1:15" x14ac:dyDescent="0.2">
      <c r="A43" s="6">
        <v>41</v>
      </c>
      <c r="B43" s="7" t="s">
        <v>57</v>
      </c>
      <c r="C43" s="8">
        <v>1485189</v>
      </c>
      <c r="D43" s="8">
        <v>57985</v>
      </c>
      <c r="E43" s="8">
        <v>153554</v>
      </c>
      <c r="F43" s="8">
        <v>650510</v>
      </c>
      <c r="G43" s="8">
        <v>0</v>
      </c>
      <c r="H43" s="8">
        <v>0</v>
      </c>
      <c r="I43" s="9">
        <f t="shared" si="1"/>
        <v>2347238</v>
      </c>
      <c r="J43" s="10">
        <f t="shared" si="2"/>
        <v>0.63273898939945583</v>
      </c>
      <c r="K43" s="10">
        <f t="shared" si="2"/>
        <v>2.4703502584740022E-2</v>
      </c>
      <c r="L43" s="10">
        <f t="shared" si="2"/>
        <v>6.5419015881644726E-2</v>
      </c>
      <c r="M43" s="10">
        <f t="shared" si="2"/>
        <v>0.27713849213415936</v>
      </c>
      <c r="N43" s="10">
        <f t="shared" si="2"/>
        <v>0</v>
      </c>
      <c r="O43" s="10">
        <f t="shared" si="2"/>
        <v>0</v>
      </c>
    </row>
    <row r="44" spans="1:15" s="16" customFormat="1" x14ac:dyDescent="0.2">
      <c r="A44" s="11">
        <v>42</v>
      </c>
      <c r="B44" s="12" t="s">
        <v>58</v>
      </c>
      <c r="C44" s="13">
        <v>1777457</v>
      </c>
      <c r="D44" s="13">
        <v>218723</v>
      </c>
      <c r="E44" s="13">
        <v>554022</v>
      </c>
      <c r="F44" s="13">
        <v>1149491</v>
      </c>
      <c r="G44" s="13">
        <v>0</v>
      </c>
      <c r="H44" s="13">
        <v>0</v>
      </c>
      <c r="I44" s="14">
        <f t="shared" si="1"/>
        <v>3699693</v>
      </c>
      <c r="J44" s="15">
        <f t="shared" si="2"/>
        <v>0.48043364679177436</v>
      </c>
      <c r="K44" s="15">
        <f t="shared" si="2"/>
        <v>5.911922962256598E-2</v>
      </c>
      <c r="L44" s="15">
        <f t="shared" si="2"/>
        <v>0.14974810072078953</v>
      </c>
      <c r="M44" s="15">
        <f t="shared" si="2"/>
        <v>0.31069902286487017</v>
      </c>
      <c r="N44" s="15">
        <f t="shared" si="2"/>
        <v>0</v>
      </c>
      <c r="O44" s="15">
        <f t="shared" si="2"/>
        <v>0</v>
      </c>
    </row>
    <row r="45" spans="1:15" s="16" customFormat="1" x14ac:dyDescent="0.2">
      <c r="A45" s="11">
        <v>43</v>
      </c>
      <c r="B45" s="12" t="s">
        <v>59</v>
      </c>
      <c r="C45" s="13">
        <v>1679218</v>
      </c>
      <c r="D45" s="13">
        <v>743165</v>
      </c>
      <c r="E45" s="13">
        <v>561080</v>
      </c>
      <c r="F45" s="13">
        <v>1736507</v>
      </c>
      <c r="G45" s="13">
        <v>0</v>
      </c>
      <c r="H45" s="13">
        <v>188036</v>
      </c>
      <c r="I45" s="14">
        <f t="shared" si="1"/>
        <v>4908006</v>
      </c>
      <c r="J45" s="15">
        <f t="shared" si="2"/>
        <v>0.3421385385429439</v>
      </c>
      <c r="K45" s="15">
        <f t="shared" si="2"/>
        <v>0.15141892654572958</v>
      </c>
      <c r="L45" s="15">
        <f t="shared" si="2"/>
        <v>0.11431933864791527</v>
      </c>
      <c r="M45" s="15">
        <f t="shared" si="2"/>
        <v>0.35381109966043234</v>
      </c>
      <c r="N45" s="15">
        <f t="shared" si="2"/>
        <v>0</v>
      </c>
      <c r="O45" s="15">
        <f t="shared" si="2"/>
        <v>3.8312096602978886E-2</v>
      </c>
    </row>
    <row r="46" spans="1:15" s="16" customFormat="1" x14ac:dyDescent="0.2">
      <c r="A46" s="11">
        <v>44</v>
      </c>
      <c r="B46" s="12" t="s">
        <v>60</v>
      </c>
      <c r="C46" s="13">
        <v>4114526</v>
      </c>
      <c r="D46" s="13">
        <f>11898324-'[1]Hurricane Data'!E8</f>
        <v>5594028</v>
      </c>
      <c r="E46" s="13">
        <v>1120162</v>
      </c>
      <c r="F46" s="13">
        <v>1768203</v>
      </c>
      <c r="G46" s="13">
        <v>0</v>
      </c>
      <c r="H46" s="13">
        <v>0</v>
      </c>
      <c r="I46" s="14">
        <f t="shared" si="1"/>
        <v>12596919</v>
      </c>
      <c r="J46" s="15">
        <f t="shared" si="2"/>
        <v>0.32662955124185528</v>
      </c>
      <c r="K46" s="15">
        <f t="shared" si="2"/>
        <v>0.44407906409495845</v>
      </c>
      <c r="L46" s="15">
        <f t="shared" si="2"/>
        <v>8.8923489942262859E-2</v>
      </c>
      <c r="M46" s="15">
        <f t="shared" si="2"/>
        <v>0.14036789472092343</v>
      </c>
      <c r="N46" s="15">
        <f t="shared" si="2"/>
        <v>0</v>
      </c>
      <c r="O46" s="15">
        <f t="shared" si="2"/>
        <v>0</v>
      </c>
    </row>
    <row r="47" spans="1:15" x14ac:dyDescent="0.2">
      <c r="A47" s="17">
        <v>45</v>
      </c>
      <c r="B47" s="18" t="s">
        <v>61</v>
      </c>
      <c r="C47" s="19">
        <v>6559274</v>
      </c>
      <c r="D47" s="19">
        <v>1087320</v>
      </c>
      <c r="E47" s="19">
        <v>221340</v>
      </c>
      <c r="F47" s="19">
        <v>2455611</v>
      </c>
      <c r="G47" s="19">
        <v>0</v>
      </c>
      <c r="H47" s="19">
        <v>350923</v>
      </c>
      <c r="I47" s="20">
        <f t="shared" si="1"/>
        <v>10674468</v>
      </c>
      <c r="J47" s="21">
        <f t="shared" si="2"/>
        <v>0.61448252034668149</v>
      </c>
      <c r="K47" s="21">
        <f t="shared" si="2"/>
        <v>0.10186175086196333</v>
      </c>
      <c r="L47" s="21">
        <f t="shared" si="2"/>
        <v>2.0735459603232687E-2</v>
      </c>
      <c r="M47" s="21">
        <f t="shared" si="2"/>
        <v>0.23004528188196358</v>
      </c>
      <c r="N47" s="21">
        <f t="shared" si="2"/>
        <v>0</v>
      </c>
      <c r="O47" s="21">
        <f t="shared" si="2"/>
        <v>3.2874987306158961E-2</v>
      </c>
    </row>
    <row r="48" spans="1:15" x14ac:dyDescent="0.2">
      <c r="A48" s="6">
        <v>46</v>
      </c>
      <c r="B48" s="7" t="s">
        <v>62</v>
      </c>
      <c r="C48" s="8">
        <v>217189</v>
      </c>
      <c r="D48" s="8">
        <v>135217</v>
      </c>
      <c r="E48" s="8">
        <v>132644</v>
      </c>
      <c r="F48" s="8">
        <v>234735</v>
      </c>
      <c r="G48" s="8">
        <v>0</v>
      </c>
      <c r="H48" s="8">
        <v>131497</v>
      </c>
      <c r="I48" s="9">
        <f t="shared" si="1"/>
        <v>851282</v>
      </c>
      <c r="J48" s="10">
        <f t="shared" si="2"/>
        <v>0.25513167199588388</v>
      </c>
      <c r="K48" s="10">
        <f t="shared" si="2"/>
        <v>0.15883925655658171</v>
      </c>
      <c r="L48" s="10">
        <f t="shared" si="2"/>
        <v>0.1558167563745034</v>
      </c>
      <c r="M48" s="10">
        <f t="shared" si="2"/>
        <v>0.27574293829776736</v>
      </c>
      <c r="N48" s="10">
        <f t="shared" si="2"/>
        <v>0</v>
      </c>
      <c r="O48" s="10">
        <f t="shared" si="2"/>
        <v>0.15446937677526365</v>
      </c>
    </row>
    <row r="49" spans="1:15" s="16" customFormat="1" x14ac:dyDescent="0.2">
      <c r="A49" s="11">
        <v>47</v>
      </c>
      <c r="B49" s="12" t="s">
        <v>63</v>
      </c>
      <c r="C49" s="13">
        <v>1139247</v>
      </c>
      <c r="D49" s="13">
        <v>302476</v>
      </c>
      <c r="E49" s="13">
        <v>396108</v>
      </c>
      <c r="F49" s="13">
        <v>2198237</v>
      </c>
      <c r="G49" s="13">
        <v>0</v>
      </c>
      <c r="H49" s="13">
        <v>0</v>
      </c>
      <c r="I49" s="14">
        <f t="shared" si="1"/>
        <v>4036068</v>
      </c>
      <c r="J49" s="15">
        <f t="shared" si="2"/>
        <v>0.2822665524961423</v>
      </c>
      <c r="K49" s="15">
        <f t="shared" si="2"/>
        <v>7.4943236833472579E-2</v>
      </c>
      <c r="L49" s="15">
        <f t="shared" si="2"/>
        <v>9.8142053107132976E-2</v>
      </c>
      <c r="M49" s="15">
        <f t="shared" si="2"/>
        <v>0.54464815756325213</v>
      </c>
      <c r="N49" s="15">
        <f t="shared" si="2"/>
        <v>0</v>
      </c>
      <c r="O49" s="15">
        <f t="shared" si="2"/>
        <v>0</v>
      </c>
    </row>
    <row r="50" spans="1:15" s="16" customFormat="1" x14ac:dyDescent="0.2">
      <c r="A50" s="11">
        <v>48</v>
      </c>
      <c r="B50" s="12" t="s">
        <v>64</v>
      </c>
      <c r="C50" s="13">
        <v>5039831</v>
      </c>
      <c r="D50" s="13">
        <v>473101</v>
      </c>
      <c r="E50" s="13">
        <v>560374</v>
      </c>
      <c r="F50" s="13">
        <v>1428092</v>
      </c>
      <c r="G50" s="13">
        <v>0</v>
      </c>
      <c r="H50" s="13">
        <v>0</v>
      </c>
      <c r="I50" s="14">
        <f t="shared" si="1"/>
        <v>7501398</v>
      </c>
      <c r="J50" s="15">
        <f t="shared" si="2"/>
        <v>0.67185223341035893</v>
      </c>
      <c r="K50" s="15">
        <f t="shared" si="2"/>
        <v>6.3068377387788255E-2</v>
      </c>
      <c r="L50" s="15">
        <f t="shared" si="2"/>
        <v>7.4702608767059156E-2</v>
      </c>
      <c r="M50" s="15">
        <f t="shared" si="2"/>
        <v>0.19037678043479361</v>
      </c>
      <c r="N50" s="15">
        <f t="shared" si="2"/>
        <v>0</v>
      </c>
      <c r="O50" s="15">
        <f t="shared" si="2"/>
        <v>0</v>
      </c>
    </row>
    <row r="51" spans="1:15" s="16" customFormat="1" x14ac:dyDescent="0.2">
      <c r="A51" s="11">
        <v>49</v>
      </c>
      <c r="B51" s="12" t="s">
        <v>65</v>
      </c>
      <c r="C51" s="13">
        <v>5084644</v>
      </c>
      <c r="D51" s="13">
        <v>924013</v>
      </c>
      <c r="E51" s="13">
        <v>3678344</v>
      </c>
      <c r="F51" s="13">
        <v>3918773</v>
      </c>
      <c r="G51" s="13">
        <v>0</v>
      </c>
      <c r="H51" s="13">
        <v>0</v>
      </c>
      <c r="I51" s="14">
        <f t="shared" si="1"/>
        <v>13605774</v>
      </c>
      <c r="J51" s="15">
        <f t="shared" si="2"/>
        <v>0.3737122195326778</v>
      </c>
      <c r="K51" s="15">
        <f t="shared" si="2"/>
        <v>6.7913299162546722E-2</v>
      </c>
      <c r="L51" s="15">
        <f t="shared" si="2"/>
        <v>0.27035169039262302</v>
      </c>
      <c r="M51" s="15">
        <f t="shared" si="2"/>
        <v>0.28802279091215244</v>
      </c>
      <c r="N51" s="15">
        <f t="shared" si="2"/>
        <v>0</v>
      </c>
      <c r="O51" s="15">
        <f t="shared" si="2"/>
        <v>0</v>
      </c>
    </row>
    <row r="52" spans="1:15" x14ac:dyDescent="0.2">
      <c r="A52" s="17">
        <v>50</v>
      </c>
      <c r="B52" s="18" t="s">
        <v>66</v>
      </c>
      <c r="C52" s="19">
        <v>3334361</v>
      </c>
      <c r="D52" s="19">
        <v>631459</v>
      </c>
      <c r="E52" s="19">
        <v>665052</v>
      </c>
      <c r="F52" s="19">
        <v>2165666</v>
      </c>
      <c r="G52" s="19">
        <v>0</v>
      </c>
      <c r="H52" s="19">
        <v>53755</v>
      </c>
      <c r="I52" s="20">
        <f t="shared" si="1"/>
        <v>6850293</v>
      </c>
      <c r="J52" s="21">
        <f t="shared" si="2"/>
        <v>0.48674720920696385</v>
      </c>
      <c r="K52" s="21">
        <f t="shared" si="2"/>
        <v>9.2179852744984775E-2</v>
      </c>
      <c r="L52" s="21">
        <f t="shared" si="2"/>
        <v>9.7083730579115374E-2</v>
      </c>
      <c r="M52" s="21">
        <f t="shared" si="2"/>
        <v>0.31614209786355124</v>
      </c>
      <c r="N52" s="21">
        <f t="shared" si="2"/>
        <v>0</v>
      </c>
      <c r="O52" s="21">
        <f t="shared" si="2"/>
        <v>7.8471096053847628E-3</v>
      </c>
    </row>
    <row r="53" spans="1:15" x14ac:dyDescent="0.2">
      <c r="A53" s="6">
        <v>51</v>
      </c>
      <c r="B53" s="7" t="s">
        <v>67</v>
      </c>
      <c r="C53" s="8">
        <v>6102951</v>
      </c>
      <c r="D53" s="8">
        <v>537603</v>
      </c>
      <c r="E53" s="8">
        <v>769398</v>
      </c>
      <c r="F53" s="8">
        <v>2142380</v>
      </c>
      <c r="G53" s="8">
        <v>0</v>
      </c>
      <c r="H53" s="8">
        <v>347670</v>
      </c>
      <c r="I53" s="9">
        <f t="shared" si="1"/>
        <v>9900002</v>
      </c>
      <c r="J53" s="10">
        <f t="shared" si="2"/>
        <v>0.61645957243240956</v>
      </c>
      <c r="K53" s="10">
        <f t="shared" si="2"/>
        <v>5.430332236296518E-2</v>
      </c>
      <c r="L53" s="10">
        <f t="shared" si="2"/>
        <v>7.7716953996574953E-2</v>
      </c>
      <c r="M53" s="10">
        <f t="shared" si="2"/>
        <v>0.2164019764844492</v>
      </c>
      <c r="N53" s="10">
        <f t="shared" si="2"/>
        <v>0</v>
      </c>
      <c r="O53" s="10">
        <f t="shared" si="2"/>
        <v>3.5118174723601063E-2</v>
      </c>
    </row>
    <row r="54" spans="1:15" s="16" customFormat="1" x14ac:dyDescent="0.2">
      <c r="A54" s="11">
        <v>52</v>
      </c>
      <c r="B54" s="12" t="s">
        <v>68</v>
      </c>
      <c r="C54" s="13">
        <v>12903589</v>
      </c>
      <c r="D54" s="13">
        <v>1080022</v>
      </c>
      <c r="E54" s="13">
        <v>2217337</v>
      </c>
      <c r="F54" s="13">
        <v>5345752</v>
      </c>
      <c r="G54" s="13">
        <v>0</v>
      </c>
      <c r="H54" s="13">
        <v>0</v>
      </c>
      <c r="I54" s="14">
        <f t="shared" si="1"/>
        <v>21546700</v>
      </c>
      <c r="J54" s="15">
        <f t="shared" si="2"/>
        <v>0.59886613727392135</v>
      </c>
      <c r="K54" s="15">
        <f t="shared" si="2"/>
        <v>5.0124705871432751E-2</v>
      </c>
      <c r="L54" s="15">
        <f t="shared" si="2"/>
        <v>0.10290842681245851</v>
      </c>
      <c r="M54" s="15">
        <f t="shared" si="2"/>
        <v>0.24810073004218744</v>
      </c>
      <c r="N54" s="15">
        <f t="shared" si="2"/>
        <v>0</v>
      </c>
      <c r="O54" s="15">
        <f t="shared" si="2"/>
        <v>0</v>
      </c>
    </row>
    <row r="55" spans="1:15" s="16" customFormat="1" x14ac:dyDescent="0.2">
      <c r="A55" s="11">
        <v>53</v>
      </c>
      <c r="B55" s="12" t="s">
        <v>69</v>
      </c>
      <c r="C55" s="13">
        <v>3461717</v>
      </c>
      <c r="D55" s="13">
        <v>1185418</v>
      </c>
      <c r="E55" s="13">
        <v>1527179</v>
      </c>
      <c r="F55" s="13">
        <v>7065325</v>
      </c>
      <c r="G55" s="13">
        <v>0</v>
      </c>
      <c r="H55" s="13">
        <v>1269659</v>
      </c>
      <c r="I55" s="14">
        <f t="shared" si="1"/>
        <v>14509298</v>
      </c>
      <c r="J55" s="15">
        <f t="shared" si="2"/>
        <v>0.23858611216062969</v>
      </c>
      <c r="K55" s="15">
        <f t="shared" si="2"/>
        <v>8.1700575727371508E-2</v>
      </c>
      <c r="L55" s="15">
        <f t="shared" si="2"/>
        <v>0.10525519566832248</v>
      </c>
      <c r="M55" s="15">
        <f t="shared" si="2"/>
        <v>0.48695153962652088</v>
      </c>
      <c r="N55" s="15">
        <f t="shared" si="2"/>
        <v>0</v>
      </c>
      <c r="O55" s="15">
        <f t="shared" si="2"/>
        <v>8.7506576817155457E-2</v>
      </c>
    </row>
    <row r="56" spans="1:15" s="16" customFormat="1" x14ac:dyDescent="0.2">
      <c r="A56" s="11">
        <v>54</v>
      </c>
      <c r="B56" s="12" t="s">
        <v>70</v>
      </c>
      <c r="C56" s="13">
        <v>597825</v>
      </c>
      <c r="D56" s="13">
        <v>64623</v>
      </c>
      <c r="E56" s="13">
        <v>152476</v>
      </c>
      <c r="F56" s="13">
        <v>260771</v>
      </c>
      <c r="G56" s="13">
        <v>0</v>
      </c>
      <c r="H56" s="13">
        <v>21865</v>
      </c>
      <c r="I56" s="14">
        <f t="shared" si="1"/>
        <v>1097560</v>
      </c>
      <c r="J56" s="15">
        <f t="shared" si="2"/>
        <v>0.54468548416487483</v>
      </c>
      <c r="K56" s="15">
        <f t="shared" si="2"/>
        <v>5.8878785670031707E-2</v>
      </c>
      <c r="L56" s="15">
        <f t="shared" si="2"/>
        <v>0.13892270126462333</v>
      </c>
      <c r="M56" s="15">
        <f t="shared" si="2"/>
        <v>0.23759156674805934</v>
      </c>
      <c r="N56" s="15">
        <f t="shared" si="2"/>
        <v>0</v>
      </c>
      <c r="O56" s="15">
        <f t="shared" si="2"/>
        <v>1.9921462152410804E-2</v>
      </c>
    </row>
    <row r="57" spans="1:15" x14ac:dyDescent="0.2">
      <c r="A57" s="17">
        <v>55</v>
      </c>
      <c r="B57" s="18" t="s">
        <v>71</v>
      </c>
      <c r="C57" s="19">
        <v>8031474</v>
      </c>
      <c r="D57" s="19">
        <v>1364052</v>
      </c>
      <c r="E57" s="19">
        <v>1104182</v>
      </c>
      <c r="F57" s="19">
        <v>3928762</v>
      </c>
      <c r="G57" s="19">
        <v>0</v>
      </c>
      <c r="H57" s="19">
        <v>0</v>
      </c>
      <c r="I57" s="20">
        <f t="shared" si="1"/>
        <v>14428470</v>
      </c>
      <c r="J57" s="21">
        <f t="shared" si="2"/>
        <v>0.55664072490014538</v>
      </c>
      <c r="K57" s="21">
        <f t="shared" si="2"/>
        <v>9.4538922006283416E-2</v>
      </c>
      <c r="L57" s="21">
        <f t="shared" si="2"/>
        <v>7.6528003315666879E-2</v>
      </c>
      <c r="M57" s="21">
        <f t="shared" si="2"/>
        <v>0.2722923497779044</v>
      </c>
      <c r="N57" s="21">
        <f t="shared" si="2"/>
        <v>0</v>
      </c>
      <c r="O57" s="21">
        <f t="shared" si="2"/>
        <v>0</v>
      </c>
    </row>
    <row r="58" spans="1:15" x14ac:dyDescent="0.2">
      <c r="A58" s="6">
        <v>56</v>
      </c>
      <c r="B58" s="7" t="s">
        <v>72</v>
      </c>
      <c r="C58" s="8">
        <v>1098247</v>
      </c>
      <c r="D58" s="8">
        <v>231231</v>
      </c>
      <c r="E58" s="8">
        <v>613038</v>
      </c>
      <c r="F58" s="8">
        <v>612027</v>
      </c>
      <c r="G58" s="8">
        <v>0</v>
      </c>
      <c r="H58" s="8">
        <v>0</v>
      </c>
      <c r="I58" s="9">
        <f t="shared" si="1"/>
        <v>2554543</v>
      </c>
      <c r="J58" s="10">
        <f t="shared" si="2"/>
        <v>0.42991916753799014</v>
      </c>
      <c r="K58" s="10">
        <f t="shared" si="2"/>
        <v>9.0517560283776791E-2</v>
      </c>
      <c r="L58" s="10">
        <f t="shared" si="2"/>
        <v>0.23997951884153057</v>
      </c>
      <c r="M58" s="10">
        <f t="shared" si="2"/>
        <v>0.23958375333670248</v>
      </c>
      <c r="N58" s="10">
        <f t="shared" si="2"/>
        <v>0</v>
      </c>
      <c r="O58" s="10">
        <f t="shared" si="2"/>
        <v>0</v>
      </c>
    </row>
    <row r="59" spans="1:15" s="16" customFormat="1" x14ac:dyDescent="0.2">
      <c r="A59" s="11">
        <v>57</v>
      </c>
      <c r="B59" s="12" t="s">
        <v>73</v>
      </c>
      <c r="C59" s="13">
        <v>3940900</v>
      </c>
      <c r="D59" s="13">
        <v>1005794</v>
      </c>
      <c r="E59" s="13">
        <v>227063</v>
      </c>
      <c r="F59" s="13">
        <v>3199335</v>
      </c>
      <c r="G59" s="13">
        <v>0</v>
      </c>
      <c r="H59" s="13">
        <v>0</v>
      </c>
      <c r="I59" s="14">
        <f t="shared" si="1"/>
        <v>8373092</v>
      </c>
      <c r="J59" s="15">
        <f t="shared" si="2"/>
        <v>0.4706624506215864</v>
      </c>
      <c r="K59" s="15">
        <f t="shared" si="2"/>
        <v>0.12012217231101724</v>
      </c>
      <c r="L59" s="15">
        <f t="shared" si="2"/>
        <v>2.7118178087616858E-2</v>
      </c>
      <c r="M59" s="15">
        <f t="shared" si="2"/>
        <v>0.38209719897977951</v>
      </c>
      <c r="N59" s="15">
        <f t="shared" si="2"/>
        <v>0</v>
      </c>
      <c r="O59" s="15">
        <f t="shared" si="2"/>
        <v>0</v>
      </c>
    </row>
    <row r="60" spans="1:15" s="16" customFormat="1" x14ac:dyDescent="0.2">
      <c r="A60" s="11">
        <v>58</v>
      </c>
      <c r="B60" s="12" t="s">
        <v>74</v>
      </c>
      <c r="C60" s="13">
        <v>4387703</v>
      </c>
      <c r="D60" s="13">
        <v>839293</v>
      </c>
      <c r="E60" s="13">
        <v>889204</v>
      </c>
      <c r="F60" s="13">
        <v>3268177</v>
      </c>
      <c r="G60" s="13">
        <v>0</v>
      </c>
      <c r="H60" s="13">
        <v>60728</v>
      </c>
      <c r="I60" s="14">
        <f t="shared" si="1"/>
        <v>9445105</v>
      </c>
      <c r="J60" s="15">
        <f t="shared" si="2"/>
        <v>0.46454782662553779</v>
      </c>
      <c r="K60" s="15">
        <f t="shared" si="2"/>
        <v>8.8860102666937002E-2</v>
      </c>
      <c r="L60" s="15">
        <f t="shared" si="2"/>
        <v>9.4144427192709879E-2</v>
      </c>
      <c r="M60" s="15">
        <f t="shared" si="2"/>
        <v>0.34601806967736198</v>
      </c>
      <c r="N60" s="15">
        <f t="shared" si="2"/>
        <v>0</v>
      </c>
      <c r="O60" s="15">
        <f t="shared" si="2"/>
        <v>6.4295738374533689E-3</v>
      </c>
    </row>
    <row r="61" spans="1:15" s="16" customFormat="1" x14ac:dyDescent="0.2">
      <c r="A61" s="11">
        <v>59</v>
      </c>
      <c r="B61" s="12" t="s">
        <v>75</v>
      </c>
      <c r="C61" s="13">
        <v>1994823</v>
      </c>
      <c r="D61" s="13">
        <v>332415</v>
      </c>
      <c r="E61" s="13">
        <v>530718</v>
      </c>
      <c r="F61" s="13">
        <v>1829435</v>
      </c>
      <c r="G61" s="13">
        <v>0</v>
      </c>
      <c r="H61" s="13">
        <v>2127</v>
      </c>
      <c r="I61" s="14">
        <f t="shared" si="1"/>
        <v>4689518</v>
      </c>
      <c r="J61" s="15">
        <f t="shared" si="2"/>
        <v>0.42537911145665719</v>
      </c>
      <c r="K61" s="15">
        <f t="shared" si="2"/>
        <v>7.0884683671115029E-2</v>
      </c>
      <c r="L61" s="15">
        <f t="shared" si="2"/>
        <v>0.11317111907876247</v>
      </c>
      <c r="M61" s="15">
        <f t="shared" ref="M61:O67" si="3">F61/$I61</f>
        <v>0.39011152105610852</v>
      </c>
      <c r="N61" s="15">
        <f t="shared" si="3"/>
        <v>0</v>
      </c>
      <c r="O61" s="15">
        <f t="shared" si="3"/>
        <v>4.53564737356803E-4</v>
      </c>
    </row>
    <row r="62" spans="1:15" x14ac:dyDescent="0.2">
      <c r="A62" s="17">
        <v>60</v>
      </c>
      <c r="B62" s="18" t="s">
        <v>76</v>
      </c>
      <c r="C62" s="19">
        <v>3061711</v>
      </c>
      <c r="D62" s="19">
        <v>357495</v>
      </c>
      <c r="E62" s="19">
        <v>376649</v>
      </c>
      <c r="F62" s="19">
        <v>2171206</v>
      </c>
      <c r="G62" s="19">
        <v>0</v>
      </c>
      <c r="H62" s="19">
        <v>19042</v>
      </c>
      <c r="I62" s="20">
        <f t="shared" si="1"/>
        <v>5986103</v>
      </c>
      <c r="J62" s="21">
        <f t="shared" ref="J62:O73" si="4">C62/$I62</f>
        <v>0.51146981600550478</v>
      </c>
      <c r="K62" s="21">
        <f t="shared" si="4"/>
        <v>5.9720823380419619E-2</v>
      </c>
      <c r="L62" s="21">
        <f t="shared" si="4"/>
        <v>6.2920567855247397E-2</v>
      </c>
      <c r="M62" s="21">
        <f t="shared" si="3"/>
        <v>0.36270775828615043</v>
      </c>
      <c r="N62" s="21">
        <f t="shared" si="3"/>
        <v>0</v>
      </c>
      <c r="O62" s="21">
        <f t="shared" si="3"/>
        <v>3.1810344726778007E-3</v>
      </c>
    </row>
    <row r="63" spans="1:15" x14ac:dyDescent="0.2">
      <c r="A63" s="6">
        <v>61</v>
      </c>
      <c r="B63" s="7" t="s">
        <v>77</v>
      </c>
      <c r="C63" s="8">
        <v>1942538</v>
      </c>
      <c r="D63" s="8">
        <v>533281</v>
      </c>
      <c r="E63" s="8">
        <v>216376</v>
      </c>
      <c r="F63" s="8">
        <v>858095</v>
      </c>
      <c r="G63" s="8">
        <v>0</v>
      </c>
      <c r="H63" s="8">
        <v>0</v>
      </c>
      <c r="I63" s="9">
        <f t="shared" si="1"/>
        <v>3550290</v>
      </c>
      <c r="J63" s="10">
        <f t="shared" si="4"/>
        <v>0.54714910612935841</v>
      </c>
      <c r="K63" s="10">
        <f t="shared" si="4"/>
        <v>0.15020772950942035</v>
      </c>
      <c r="L63" s="10">
        <f t="shared" si="4"/>
        <v>6.0946007227578591E-2</v>
      </c>
      <c r="M63" s="10">
        <f t="shared" si="3"/>
        <v>0.24169715713364259</v>
      </c>
      <c r="N63" s="10">
        <f t="shared" si="3"/>
        <v>0</v>
      </c>
      <c r="O63" s="10">
        <f t="shared" si="3"/>
        <v>0</v>
      </c>
    </row>
    <row r="64" spans="1:15" s="16" customFormat="1" x14ac:dyDescent="0.2">
      <c r="A64" s="11">
        <v>62</v>
      </c>
      <c r="B64" s="12" t="s">
        <v>78</v>
      </c>
      <c r="C64" s="13">
        <v>876909</v>
      </c>
      <c r="D64" s="13">
        <v>193071</v>
      </c>
      <c r="E64" s="13">
        <v>285756</v>
      </c>
      <c r="F64" s="13">
        <v>1016057</v>
      </c>
      <c r="G64" s="13">
        <v>0</v>
      </c>
      <c r="H64" s="13">
        <v>0</v>
      </c>
      <c r="I64" s="14">
        <f t="shared" si="1"/>
        <v>2371793</v>
      </c>
      <c r="J64" s="15">
        <f t="shared" si="4"/>
        <v>0.36972408637684656</v>
      </c>
      <c r="K64" s="15">
        <f t="shared" si="4"/>
        <v>8.140297235045385E-2</v>
      </c>
      <c r="L64" s="15">
        <f t="shared" si="4"/>
        <v>0.12048100319041333</v>
      </c>
      <c r="M64" s="15">
        <f t="shared" si="3"/>
        <v>0.42839193808228626</v>
      </c>
      <c r="N64" s="15">
        <f t="shared" si="3"/>
        <v>0</v>
      </c>
      <c r="O64" s="15">
        <f t="shared" si="3"/>
        <v>0</v>
      </c>
    </row>
    <row r="65" spans="1:15" s="16" customFormat="1" x14ac:dyDescent="0.2">
      <c r="A65" s="11">
        <v>63</v>
      </c>
      <c r="B65" s="12" t="s">
        <v>79</v>
      </c>
      <c r="C65" s="13">
        <v>1767264</v>
      </c>
      <c r="D65" s="13">
        <v>113477</v>
      </c>
      <c r="E65" s="13">
        <v>31903</v>
      </c>
      <c r="F65" s="13">
        <v>453299</v>
      </c>
      <c r="G65" s="13">
        <v>0</v>
      </c>
      <c r="H65" s="13">
        <v>0</v>
      </c>
      <c r="I65" s="14">
        <f t="shared" si="1"/>
        <v>2365943</v>
      </c>
      <c r="J65" s="15">
        <f t="shared" si="4"/>
        <v>0.74695966893538857</v>
      </c>
      <c r="K65" s="15">
        <f t="shared" si="4"/>
        <v>4.7962693944866804E-2</v>
      </c>
      <c r="L65" s="15">
        <f t="shared" si="4"/>
        <v>1.3484263991144335E-2</v>
      </c>
      <c r="M65" s="15">
        <f t="shared" si="3"/>
        <v>0.19159337312860031</v>
      </c>
      <c r="N65" s="15">
        <f t="shared" si="3"/>
        <v>0</v>
      </c>
      <c r="O65" s="15">
        <f t="shared" si="3"/>
        <v>0</v>
      </c>
    </row>
    <row r="66" spans="1:15" s="16" customFormat="1" x14ac:dyDescent="0.2">
      <c r="A66" s="11">
        <v>64</v>
      </c>
      <c r="B66" s="12" t="s">
        <v>80</v>
      </c>
      <c r="C66" s="13">
        <v>1246427</v>
      </c>
      <c r="D66" s="13">
        <v>167789</v>
      </c>
      <c r="E66" s="13">
        <v>89812</v>
      </c>
      <c r="F66" s="13">
        <v>1091365</v>
      </c>
      <c r="G66" s="13">
        <v>0</v>
      </c>
      <c r="H66" s="13">
        <v>0</v>
      </c>
      <c r="I66" s="14">
        <f t="shared" si="1"/>
        <v>2595393</v>
      </c>
      <c r="J66" s="15">
        <f t="shared" si="4"/>
        <v>0.48024595889716892</v>
      </c>
      <c r="K66" s="15">
        <f t="shared" si="4"/>
        <v>6.4648783440503996E-2</v>
      </c>
      <c r="L66" s="15">
        <f t="shared" si="4"/>
        <v>3.460439324603249E-2</v>
      </c>
      <c r="M66" s="15">
        <f t="shared" si="3"/>
        <v>0.42050086441629458</v>
      </c>
      <c r="N66" s="15">
        <f t="shared" si="3"/>
        <v>0</v>
      </c>
      <c r="O66" s="15">
        <f t="shared" si="3"/>
        <v>0</v>
      </c>
    </row>
    <row r="67" spans="1:15" x14ac:dyDescent="0.2">
      <c r="A67" s="17">
        <v>65</v>
      </c>
      <c r="B67" s="18" t="s">
        <v>81</v>
      </c>
      <c r="C67" s="19">
        <v>2719278</v>
      </c>
      <c r="D67" s="19">
        <v>576585</v>
      </c>
      <c r="E67" s="19">
        <v>1903537</v>
      </c>
      <c r="F67" s="19">
        <v>4481288</v>
      </c>
      <c r="G67" s="19">
        <v>0</v>
      </c>
      <c r="H67" s="19">
        <v>8014</v>
      </c>
      <c r="I67" s="20">
        <f t="shared" si="1"/>
        <v>9688702</v>
      </c>
      <c r="J67" s="21">
        <f t="shared" si="4"/>
        <v>0.28066484034703515</v>
      </c>
      <c r="K67" s="21">
        <f t="shared" si="4"/>
        <v>5.9511067633208244E-2</v>
      </c>
      <c r="L67" s="21">
        <f t="shared" si="4"/>
        <v>0.19646976447412667</v>
      </c>
      <c r="M67" s="21">
        <f t="shared" si="3"/>
        <v>0.46252717856323788</v>
      </c>
      <c r="N67" s="21">
        <f t="shared" si="3"/>
        <v>0</v>
      </c>
      <c r="O67" s="21">
        <f t="shared" si="3"/>
        <v>8.2714898239206862E-4</v>
      </c>
    </row>
    <row r="68" spans="1:15" x14ac:dyDescent="0.2">
      <c r="A68" s="6">
        <v>66</v>
      </c>
      <c r="B68" s="7" t="s">
        <v>82</v>
      </c>
      <c r="C68" s="8">
        <v>1190647</v>
      </c>
      <c r="D68" s="8">
        <v>331522</v>
      </c>
      <c r="E68" s="8">
        <v>1030266</v>
      </c>
      <c r="F68" s="8">
        <v>641424</v>
      </c>
      <c r="G68" s="8">
        <v>0</v>
      </c>
      <c r="H68" s="8">
        <v>0</v>
      </c>
      <c r="I68" s="9">
        <f>SUM(C68:H68)</f>
        <v>3193859</v>
      </c>
      <c r="J68" s="10">
        <f t="shared" si="4"/>
        <v>0.37279259979855089</v>
      </c>
      <c r="K68" s="10">
        <f t="shared" si="4"/>
        <v>0.10379982334849472</v>
      </c>
      <c r="L68" s="10">
        <f t="shared" si="4"/>
        <v>0.32257717075174575</v>
      </c>
      <c r="M68" s="10">
        <f t="shared" si="4"/>
        <v>0.20083040610120861</v>
      </c>
      <c r="N68" s="10">
        <f t="shared" si="4"/>
        <v>0</v>
      </c>
      <c r="O68" s="10">
        <f t="shared" si="4"/>
        <v>0</v>
      </c>
    </row>
    <row r="69" spans="1:15" s="16" customFormat="1" x14ac:dyDescent="0.2">
      <c r="A69" s="11">
        <v>67</v>
      </c>
      <c r="B69" s="12" t="s">
        <v>83</v>
      </c>
      <c r="C69" s="13">
        <v>2447650</v>
      </c>
      <c r="D69" s="13">
        <v>324035</v>
      </c>
      <c r="E69" s="13">
        <v>64561</v>
      </c>
      <c r="F69" s="13">
        <v>1132262</v>
      </c>
      <c r="G69" s="13">
        <v>0</v>
      </c>
      <c r="H69" s="13">
        <v>18189</v>
      </c>
      <c r="I69" s="14">
        <f>SUM(C69:H69)</f>
        <v>3986697</v>
      </c>
      <c r="J69" s="15">
        <f t="shared" si="4"/>
        <v>0.6139543587084747</v>
      </c>
      <c r="K69" s="15">
        <f t="shared" si="4"/>
        <v>8.1279063846587785E-2</v>
      </c>
      <c r="L69" s="15">
        <f t="shared" si="4"/>
        <v>1.6194107553195038E-2</v>
      </c>
      <c r="M69" s="15">
        <f t="shared" si="4"/>
        <v>0.28401004641185423</v>
      </c>
      <c r="N69" s="15">
        <f t="shared" si="4"/>
        <v>0</v>
      </c>
      <c r="O69" s="15">
        <f t="shared" si="4"/>
        <v>4.562423479888238E-3</v>
      </c>
    </row>
    <row r="70" spans="1:15" s="16" customFormat="1" x14ac:dyDescent="0.2">
      <c r="A70" s="11">
        <v>68</v>
      </c>
      <c r="B70" s="12" t="s">
        <v>84</v>
      </c>
      <c r="C70" s="13">
        <v>1437438</v>
      </c>
      <c r="D70" s="13">
        <v>204949</v>
      </c>
      <c r="E70" s="13">
        <v>630630</v>
      </c>
      <c r="F70" s="13">
        <v>591225</v>
      </c>
      <c r="G70" s="13">
        <v>0</v>
      </c>
      <c r="H70" s="13">
        <v>0</v>
      </c>
      <c r="I70" s="14">
        <f>SUM(C70:H70)</f>
        <v>2864242</v>
      </c>
      <c r="J70" s="15">
        <f t="shared" si="4"/>
        <v>0.50185633755806947</v>
      </c>
      <c r="K70" s="15">
        <f t="shared" si="4"/>
        <v>7.1554358884479738E-2</v>
      </c>
      <c r="L70" s="15">
        <f t="shared" si="4"/>
        <v>0.22017343506589176</v>
      </c>
      <c r="M70" s="15">
        <f t="shared" si="4"/>
        <v>0.20641586849155902</v>
      </c>
      <c r="N70" s="15">
        <f t="shared" si="4"/>
        <v>0</v>
      </c>
      <c r="O70" s="15">
        <f t="shared" si="4"/>
        <v>0</v>
      </c>
    </row>
    <row r="71" spans="1:15" s="16" customFormat="1" x14ac:dyDescent="0.2">
      <c r="A71" s="11">
        <v>69</v>
      </c>
      <c r="B71" s="12" t="s">
        <v>85</v>
      </c>
      <c r="C71" s="13">
        <v>1947233</v>
      </c>
      <c r="D71" s="13">
        <v>316916</v>
      </c>
      <c r="E71" s="13">
        <v>363937</v>
      </c>
      <c r="F71" s="13">
        <v>678484</v>
      </c>
      <c r="G71" s="13">
        <v>0</v>
      </c>
      <c r="H71" s="13">
        <v>2000</v>
      </c>
      <c r="I71" s="14">
        <f>SUM(C71:H71)</f>
        <v>3308570</v>
      </c>
      <c r="J71" s="15">
        <f t="shared" si="4"/>
        <v>0.58854217985413637</v>
      </c>
      <c r="K71" s="15">
        <f t="shared" si="4"/>
        <v>9.5786397144385638E-2</v>
      </c>
      <c r="L71" s="15">
        <f t="shared" si="4"/>
        <v>0.10999827720132867</v>
      </c>
      <c r="M71" s="15">
        <f t="shared" si="4"/>
        <v>0.20506865503827937</v>
      </c>
      <c r="N71" s="15">
        <f t="shared" si="4"/>
        <v>0</v>
      </c>
      <c r="O71" s="15">
        <f t="shared" si="4"/>
        <v>6.0449076186993168E-4</v>
      </c>
    </row>
    <row r="72" spans="1:15" x14ac:dyDescent="0.2">
      <c r="A72" s="17">
        <v>396</v>
      </c>
      <c r="B72" s="18" t="s">
        <v>86</v>
      </c>
      <c r="C72" s="13">
        <f>5421148-'[1]RSD Adjs.'!B66</f>
        <v>5411148</v>
      </c>
      <c r="D72" s="13">
        <f>1503427-'[1]Hurricane Data'!E13</f>
        <v>423012</v>
      </c>
      <c r="E72" s="13">
        <v>2642463</v>
      </c>
      <c r="F72" s="13">
        <f>664762-'[1]Hurricane Data'!G13-'[1]RSD Adjs.'!C66</f>
        <v>630537.28</v>
      </c>
      <c r="G72" s="13">
        <v>0</v>
      </c>
      <c r="H72" s="13">
        <v>0</v>
      </c>
      <c r="I72" s="20">
        <f>SUM(C72:H72)</f>
        <v>9107160.2799999993</v>
      </c>
      <c r="J72" s="21">
        <f t="shared" si="4"/>
        <v>0.59416413389399581</v>
      </c>
      <c r="K72" s="21">
        <f t="shared" si="4"/>
        <v>4.6448287610460284E-2</v>
      </c>
      <c r="L72" s="21">
        <f t="shared" si="4"/>
        <v>0.29015224491030922</v>
      </c>
      <c r="M72" s="21">
        <f t="shared" si="4"/>
        <v>6.9235333585234773E-2</v>
      </c>
      <c r="N72" s="21">
        <f t="shared" si="4"/>
        <v>0</v>
      </c>
      <c r="O72" s="21">
        <f t="shared" si="4"/>
        <v>0</v>
      </c>
    </row>
    <row r="73" spans="1:15" x14ac:dyDescent="0.2">
      <c r="A73" s="22"/>
      <c r="B73" s="23" t="s">
        <v>87</v>
      </c>
      <c r="C73" s="24">
        <f t="shared" ref="C73:I73" si="5">SUM(C3:C72)</f>
        <v>301415377</v>
      </c>
      <c r="D73" s="24">
        <f t="shared" si="5"/>
        <v>63519075</v>
      </c>
      <c r="E73" s="24">
        <f t="shared" si="5"/>
        <v>70658926</v>
      </c>
      <c r="F73" s="24">
        <f t="shared" si="5"/>
        <v>191726010.28</v>
      </c>
      <c r="G73" s="24">
        <f t="shared" si="5"/>
        <v>420</v>
      </c>
      <c r="H73" s="24">
        <f t="shared" si="5"/>
        <v>15059272</v>
      </c>
      <c r="I73" s="25">
        <f t="shared" si="5"/>
        <v>642379080.27999997</v>
      </c>
      <c r="J73" s="26">
        <f t="shared" si="4"/>
        <v>0.46921729902633064</v>
      </c>
      <c r="K73" s="26">
        <f t="shared" si="4"/>
        <v>9.8880983129639471E-2</v>
      </c>
      <c r="L73" s="26">
        <f t="shared" si="4"/>
        <v>0.10999568349766498</v>
      </c>
      <c r="M73" s="26">
        <f t="shared" si="4"/>
        <v>0.2984624128737669</v>
      </c>
      <c r="N73" s="26">
        <f t="shared" si="4"/>
        <v>6.5381954813492765E-7</v>
      </c>
      <c r="O73" s="26">
        <f t="shared" si="4"/>
        <v>2.3442967653049925E-2</v>
      </c>
    </row>
    <row r="74" spans="1:15" x14ac:dyDescent="0.2">
      <c r="A74" s="27"/>
      <c r="B74" s="28"/>
      <c r="C74" s="29"/>
      <c r="D74" s="29"/>
      <c r="E74" s="29"/>
      <c r="F74" s="29"/>
      <c r="G74" s="29"/>
      <c r="H74" s="29"/>
      <c r="I74" s="30"/>
      <c r="J74" s="31"/>
      <c r="K74" s="31"/>
      <c r="L74" s="31"/>
      <c r="M74" s="31"/>
      <c r="N74" s="31"/>
      <c r="O74" s="32"/>
    </row>
    <row r="75" spans="1:15" s="16" customFormat="1" x14ac:dyDescent="0.2">
      <c r="A75" s="11">
        <v>318</v>
      </c>
      <c r="B75" s="12" t="s">
        <v>88</v>
      </c>
      <c r="C75" s="13">
        <v>414183</v>
      </c>
      <c r="D75" s="13">
        <v>0</v>
      </c>
      <c r="E75" s="13">
        <v>0</v>
      </c>
      <c r="F75" s="13">
        <v>225877</v>
      </c>
      <c r="G75" s="13">
        <v>0</v>
      </c>
      <c r="H75" s="13">
        <v>0</v>
      </c>
      <c r="I75" s="14">
        <f>SUM(C75:H75)</f>
        <v>640060</v>
      </c>
      <c r="J75" s="15">
        <f t="shared" ref="J75:O77" si="6">C75/$I75</f>
        <v>0.64710027184951413</v>
      </c>
      <c r="K75" s="15">
        <f t="shared" si="6"/>
        <v>0</v>
      </c>
      <c r="L75" s="15">
        <f t="shared" si="6"/>
        <v>0</v>
      </c>
      <c r="M75" s="15">
        <f t="shared" si="6"/>
        <v>0.35289972815048587</v>
      </c>
      <c r="N75" s="15">
        <f t="shared" si="6"/>
        <v>0</v>
      </c>
      <c r="O75" s="15">
        <f t="shared" si="6"/>
        <v>0</v>
      </c>
    </row>
    <row r="76" spans="1:15" x14ac:dyDescent="0.2">
      <c r="A76" s="33">
        <v>319</v>
      </c>
      <c r="B76" s="34" t="s">
        <v>89</v>
      </c>
      <c r="C76" s="35">
        <v>66199</v>
      </c>
      <c r="D76" s="35">
        <v>0</v>
      </c>
      <c r="E76" s="35">
        <v>0</v>
      </c>
      <c r="F76" s="35">
        <v>141010</v>
      </c>
      <c r="G76" s="35">
        <v>0</v>
      </c>
      <c r="H76" s="35">
        <v>0</v>
      </c>
      <c r="I76" s="36">
        <f>SUM(C76:H76)</f>
        <v>207209</v>
      </c>
      <c r="J76" s="37">
        <f t="shared" si="6"/>
        <v>0.31947936624374423</v>
      </c>
      <c r="K76" s="37">
        <f t="shared" si="6"/>
        <v>0</v>
      </c>
      <c r="L76" s="37">
        <f t="shared" si="6"/>
        <v>0</v>
      </c>
      <c r="M76" s="37">
        <f t="shared" si="6"/>
        <v>0.68052063375625571</v>
      </c>
      <c r="N76" s="37">
        <f t="shared" si="6"/>
        <v>0</v>
      </c>
      <c r="O76" s="37">
        <f t="shared" si="6"/>
        <v>0</v>
      </c>
    </row>
    <row r="77" spans="1:15" x14ac:dyDescent="0.2">
      <c r="A77" s="38"/>
      <c r="B77" s="39" t="s">
        <v>90</v>
      </c>
      <c r="C77" s="40">
        <f>SUM(C75:C76)</f>
        <v>480382</v>
      </c>
      <c r="D77" s="40">
        <f t="shared" ref="D77:I77" si="7">SUM(D75:D76)</f>
        <v>0</v>
      </c>
      <c r="E77" s="40">
        <f t="shared" si="7"/>
        <v>0</v>
      </c>
      <c r="F77" s="40">
        <f t="shared" si="7"/>
        <v>366887</v>
      </c>
      <c r="G77" s="40">
        <f t="shared" si="7"/>
        <v>0</v>
      </c>
      <c r="H77" s="40">
        <f t="shared" si="7"/>
        <v>0</v>
      </c>
      <c r="I77" s="41">
        <f t="shared" si="7"/>
        <v>847269</v>
      </c>
      <c r="J77" s="42">
        <f t="shared" si="6"/>
        <v>0.56697695773125178</v>
      </c>
      <c r="K77" s="42">
        <f t="shared" si="6"/>
        <v>0</v>
      </c>
      <c r="L77" s="42">
        <f t="shared" si="6"/>
        <v>0</v>
      </c>
      <c r="M77" s="42">
        <f t="shared" si="6"/>
        <v>0.43302304226874816</v>
      </c>
      <c r="N77" s="42">
        <f t="shared" si="6"/>
        <v>0</v>
      </c>
      <c r="O77" s="42">
        <f t="shared" si="6"/>
        <v>0</v>
      </c>
    </row>
    <row r="78" spans="1:15" x14ac:dyDescent="0.2">
      <c r="A78" s="43"/>
      <c r="B78" s="44"/>
      <c r="C78" s="29"/>
      <c r="D78" s="29"/>
      <c r="E78" s="29"/>
      <c r="F78" s="29"/>
      <c r="G78" s="29"/>
      <c r="H78" s="29"/>
      <c r="I78" s="30"/>
      <c r="J78" s="31"/>
      <c r="K78" s="31"/>
      <c r="L78" s="31"/>
      <c r="M78" s="31"/>
      <c r="N78" s="31"/>
      <c r="O78" s="32"/>
    </row>
    <row r="79" spans="1:15" x14ac:dyDescent="0.2">
      <c r="A79" s="6">
        <v>321001</v>
      </c>
      <c r="B79" s="6" t="s">
        <v>91</v>
      </c>
      <c r="C79" s="8">
        <v>136070</v>
      </c>
      <c r="D79" s="8">
        <v>5366</v>
      </c>
      <c r="E79" s="8">
        <v>171581</v>
      </c>
      <c r="F79" s="8">
        <v>216391</v>
      </c>
      <c r="G79" s="8">
        <v>0</v>
      </c>
      <c r="H79" s="8">
        <v>0</v>
      </c>
      <c r="I79" s="9">
        <f t="shared" ref="I79:I86" si="8">SUM(C79:H79)</f>
        <v>529408</v>
      </c>
      <c r="J79" s="10">
        <f t="shared" ref="J79:O91" si="9">C79/$I79</f>
        <v>0.25702293882978722</v>
      </c>
      <c r="K79" s="10">
        <f t="shared" si="9"/>
        <v>1.0135849854932301E-2</v>
      </c>
      <c r="L79" s="10">
        <f t="shared" si="9"/>
        <v>0.32409974915377177</v>
      </c>
      <c r="M79" s="10">
        <f t="shared" si="9"/>
        <v>0.4087414621615087</v>
      </c>
      <c r="N79" s="10">
        <f t="shared" si="9"/>
        <v>0</v>
      </c>
      <c r="O79" s="10">
        <f t="shared" si="9"/>
        <v>0</v>
      </c>
    </row>
    <row r="80" spans="1:15" s="46" customFormat="1" ht="13.5" customHeight="1" x14ac:dyDescent="0.2">
      <c r="A80" s="11">
        <v>329001</v>
      </c>
      <c r="B80" s="45" t="s">
        <v>92</v>
      </c>
      <c r="C80" s="13">
        <v>152438</v>
      </c>
      <c r="D80" s="13">
        <v>39884</v>
      </c>
      <c r="E80" s="13">
        <v>12821</v>
      </c>
      <c r="F80" s="13">
        <v>195389</v>
      </c>
      <c r="G80" s="13">
        <v>0</v>
      </c>
      <c r="H80" s="13">
        <v>0</v>
      </c>
      <c r="I80" s="14">
        <f t="shared" si="8"/>
        <v>400532</v>
      </c>
      <c r="J80" s="15">
        <f t="shared" si="9"/>
        <v>0.38058881687355817</v>
      </c>
      <c r="K80" s="15">
        <f t="shared" si="9"/>
        <v>9.9577561842749143E-2</v>
      </c>
      <c r="L80" s="15">
        <f t="shared" si="9"/>
        <v>3.2009926797359513E-2</v>
      </c>
      <c r="M80" s="15">
        <f t="shared" si="9"/>
        <v>0.48782369448633317</v>
      </c>
      <c r="N80" s="15">
        <f t="shared" si="9"/>
        <v>0</v>
      </c>
      <c r="O80" s="15">
        <f t="shared" si="9"/>
        <v>0</v>
      </c>
    </row>
    <row r="81" spans="1:15" s="46" customFormat="1" x14ac:dyDescent="0.2">
      <c r="A81" s="11">
        <v>331001</v>
      </c>
      <c r="B81" s="45" t="s">
        <v>93</v>
      </c>
      <c r="C81" s="13">
        <v>259790</v>
      </c>
      <c r="D81" s="13">
        <v>27386</v>
      </c>
      <c r="E81" s="13">
        <v>6647</v>
      </c>
      <c r="F81" s="13">
        <v>129566</v>
      </c>
      <c r="G81" s="13">
        <v>0</v>
      </c>
      <c r="H81" s="13">
        <v>0</v>
      </c>
      <c r="I81" s="14">
        <f t="shared" si="8"/>
        <v>423389</v>
      </c>
      <c r="J81" s="15">
        <f t="shared" si="9"/>
        <v>0.61359647983296683</v>
      </c>
      <c r="K81" s="15">
        <f t="shared" si="9"/>
        <v>6.4682833044788599E-2</v>
      </c>
      <c r="L81" s="15">
        <f t="shared" si="9"/>
        <v>1.569951037934382E-2</v>
      </c>
      <c r="M81" s="15">
        <f t="shared" si="9"/>
        <v>0.30602117674290075</v>
      </c>
      <c r="N81" s="15">
        <f t="shared" si="9"/>
        <v>0</v>
      </c>
      <c r="O81" s="15">
        <f t="shared" si="9"/>
        <v>0</v>
      </c>
    </row>
    <row r="82" spans="1:15" s="46" customFormat="1" x14ac:dyDescent="0.2">
      <c r="A82" s="11">
        <v>333001</v>
      </c>
      <c r="B82" s="45" t="s">
        <v>94</v>
      </c>
      <c r="C82" s="13">
        <v>368869</v>
      </c>
      <c r="D82" s="13">
        <v>1957</v>
      </c>
      <c r="E82" s="13">
        <v>1581</v>
      </c>
      <c r="F82" s="13">
        <v>25738</v>
      </c>
      <c r="G82" s="13">
        <v>0</v>
      </c>
      <c r="H82" s="13">
        <v>0</v>
      </c>
      <c r="I82" s="14">
        <f t="shared" si="8"/>
        <v>398145</v>
      </c>
      <c r="J82" s="15">
        <f t="shared" si="9"/>
        <v>0.92646899998744181</v>
      </c>
      <c r="K82" s="15">
        <f t="shared" si="9"/>
        <v>4.9152946790742063E-3</v>
      </c>
      <c r="L82" s="15">
        <f t="shared" si="9"/>
        <v>3.9709151188637307E-3</v>
      </c>
      <c r="M82" s="15">
        <f t="shared" si="9"/>
        <v>6.4644790214620301E-2</v>
      </c>
      <c r="N82" s="15">
        <f t="shared" si="9"/>
        <v>0</v>
      </c>
      <c r="O82" s="15">
        <f t="shared" si="9"/>
        <v>0</v>
      </c>
    </row>
    <row r="83" spans="1:15" s="48" customFormat="1" x14ac:dyDescent="0.2">
      <c r="A83" s="17">
        <v>336001</v>
      </c>
      <c r="B83" s="47" t="s">
        <v>95</v>
      </c>
      <c r="C83" s="19">
        <v>652873</v>
      </c>
      <c r="D83" s="19">
        <v>4243</v>
      </c>
      <c r="E83" s="19">
        <v>0</v>
      </c>
      <c r="F83" s="19">
        <v>216691</v>
      </c>
      <c r="G83" s="19">
        <v>0</v>
      </c>
      <c r="H83" s="19">
        <v>0</v>
      </c>
      <c r="I83" s="20">
        <f t="shared" si="8"/>
        <v>873807</v>
      </c>
      <c r="J83" s="21">
        <f t="shared" si="9"/>
        <v>0.74715926972432123</v>
      </c>
      <c r="K83" s="21">
        <f t="shared" si="9"/>
        <v>4.8557633436216467E-3</v>
      </c>
      <c r="L83" s="21">
        <f t="shared" si="9"/>
        <v>0</v>
      </c>
      <c r="M83" s="21">
        <f t="shared" si="9"/>
        <v>0.24798496693205707</v>
      </c>
      <c r="N83" s="21">
        <f t="shared" si="9"/>
        <v>0</v>
      </c>
      <c r="O83" s="21">
        <f t="shared" si="9"/>
        <v>0</v>
      </c>
    </row>
    <row r="84" spans="1:15" s="46" customFormat="1" x14ac:dyDescent="0.2">
      <c r="A84" s="45">
        <v>337001</v>
      </c>
      <c r="B84" s="45" t="s">
        <v>96</v>
      </c>
      <c r="C84" s="13">
        <v>893177</v>
      </c>
      <c r="D84" s="13">
        <v>1068</v>
      </c>
      <c r="E84" s="13">
        <v>8251</v>
      </c>
      <c r="F84" s="13">
        <v>359736</v>
      </c>
      <c r="G84" s="13">
        <v>0</v>
      </c>
      <c r="H84" s="13">
        <v>0</v>
      </c>
      <c r="I84" s="14">
        <f t="shared" si="8"/>
        <v>1262232</v>
      </c>
      <c r="J84" s="15">
        <f t="shared" si="9"/>
        <v>0.70761714169819812</v>
      </c>
      <c r="K84" s="15">
        <f t="shared" si="9"/>
        <v>8.4612020611107939E-4</v>
      </c>
      <c r="L84" s="15">
        <f t="shared" si="9"/>
        <v>6.5368331653768881E-3</v>
      </c>
      <c r="M84" s="15">
        <f t="shared" si="9"/>
        <v>0.28499990493031391</v>
      </c>
      <c r="N84" s="15">
        <f t="shared" si="9"/>
        <v>0</v>
      </c>
      <c r="O84" s="15">
        <f t="shared" si="9"/>
        <v>0</v>
      </c>
    </row>
    <row r="85" spans="1:15" s="46" customFormat="1" x14ac:dyDescent="0.2">
      <c r="A85" s="11">
        <v>339001</v>
      </c>
      <c r="B85" s="45" t="s">
        <v>97</v>
      </c>
      <c r="C85" s="13">
        <v>323391</v>
      </c>
      <c r="D85" s="13">
        <v>5275</v>
      </c>
      <c r="E85" s="13">
        <v>22708</v>
      </c>
      <c r="F85" s="13">
        <v>112513</v>
      </c>
      <c r="G85" s="13">
        <v>0</v>
      </c>
      <c r="H85" s="13">
        <v>0</v>
      </c>
      <c r="I85" s="14">
        <f>SUM(C85:H85)</f>
        <v>463887</v>
      </c>
      <c r="J85" s="15">
        <f t="shared" si="9"/>
        <v>0.69713313802714882</v>
      </c>
      <c r="K85" s="15">
        <f t="shared" si="9"/>
        <v>1.1371303787344763E-2</v>
      </c>
      <c r="L85" s="15">
        <f t="shared" si="9"/>
        <v>4.8951576569293817E-2</v>
      </c>
      <c r="M85" s="15">
        <f t="shared" si="9"/>
        <v>0.24254398161621257</v>
      </c>
      <c r="N85" s="15">
        <f t="shared" si="9"/>
        <v>0</v>
      </c>
      <c r="O85" s="15">
        <f t="shared" si="9"/>
        <v>0</v>
      </c>
    </row>
    <row r="86" spans="1:15" s="46" customFormat="1" x14ac:dyDescent="0.2">
      <c r="A86" s="11">
        <v>340001</v>
      </c>
      <c r="B86" s="45" t="s">
        <v>98</v>
      </c>
      <c r="C86" s="13">
        <v>59550</v>
      </c>
      <c r="D86" s="13">
        <v>0</v>
      </c>
      <c r="E86" s="13">
        <v>428</v>
      </c>
      <c r="F86" s="13">
        <v>0</v>
      </c>
      <c r="G86" s="13">
        <v>0</v>
      </c>
      <c r="H86" s="13">
        <v>0</v>
      </c>
      <c r="I86" s="14">
        <f t="shared" si="8"/>
        <v>59978</v>
      </c>
      <c r="J86" s="15">
        <f t="shared" si="9"/>
        <v>0.9928640501517223</v>
      </c>
      <c r="K86" s="15">
        <f t="shared" si="9"/>
        <v>0</v>
      </c>
      <c r="L86" s="15">
        <f t="shared" si="9"/>
        <v>7.1359498482777015E-3</v>
      </c>
      <c r="M86" s="15">
        <f t="shared" si="9"/>
        <v>0</v>
      </c>
      <c r="N86" s="15">
        <f t="shared" si="9"/>
        <v>0</v>
      </c>
      <c r="O86" s="15">
        <f t="shared" si="9"/>
        <v>0</v>
      </c>
    </row>
    <row r="87" spans="1:15" s="46" customFormat="1" x14ac:dyDescent="0.2">
      <c r="A87" s="11">
        <v>341001</v>
      </c>
      <c r="B87" s="45" t="s">
        <v>99</v>
      </c>
      <c r="C87" s="13">
        <v>374174</v>
      </c>
      <c r="D87" s="13">
        <v>175730</v>
      </c>
      <c r="E87" s="13">
        <v>46466</v>
      </c>
      <c r="F87" s="13">
        <v>2065</v>
      </c>
      <c r="G87" s="13">
        <v>0</v>
      </c>
      <c r="H87" s="13">
        <v>0</v>
      </c>
      <c r="I87" s="14">
        <f>SUM(C87:H87)</f>
        <v>598435</v>
      </c>
      <c r="J87" s="15">
        <f t="shared" si="9"/>
        <v>0.62525420471730431</v>
      </c>
      <c r="K87" s="15">
        <f t="shared" si="9"/>
        <v>0.2936492685086935</v>
      </c>
      <c r="L87" s="15">
        <f t="shared" si="9"/>
        <v>7.764585961716812E-2</v>
      </c>
      <c r="M87" s="15">
        <f t="shared" si="9"/>
        <v>3.4506671568340754E-3</v>
      </c>
      <c r="N87" s="15">
        <f t="shared" si="9"/>
        <v>0</v>
      </c>
      <c r="O87" s="15">
        <f t="shared" si="9"/>
        <v>0</v>
      </c>
    </row>
    <row r="88" spans="1:15" s="48" customFormat="1" x14ac:dyDescent="0.2">
      <c r="A88" s="17">
        <v>342001</v>
      </c>
      <c r="B88" s="47" t="s">
        <v>100</v>
      </c>
      <c r="C88" s="19">
        <v>15570</v>
      </c>
      <c r="D88" s="19">
        <v>50198</v>
      </c>
      <c r="E88" s="19">
        <v>1404</v>
      </c>
      <c r="F88" s="19">
        <v>0</v>
      </c>
      <c r="G88" s="19">
        <v>0</v>
      </c>
      <c r="H88" s="19">
        <v>0</v>
      </c>
      <c r="I88" s="20">
        <f>SUM(C88:H88)</f>
        <v>67172</v>
      </c>
      <c r="J88" s="21">
        <f t="shared" si="9"/>
        <v>0.23179300899184183</v>
      </c>
      <c r="K88" s="21">
        <f t="shared" si="9"/>
        <v>0.74730542487941409</v>
      </c>
      <c r="L88" s="21">
        <f t="shared" si="9"/>
        <v>2.0901566128744119E-2</v>
      </c>
      <c r="M88" s="21">
        <f t="shared" si="9"/>
        <v>0</v>
      </c>
      <c r="N88" s="21">
        <f t="shared" si="9"/>
        <v>0</v>
      </c>
      <c r="O88" s="21">
        <f t="shared" si="9"/>
        <v>0</v>
      </c>
    </row>
    <row r="89" spans="1:15" s="46" customFormat="1" x14ac:dyDescent="0.2">
      <c r="A89" s="45">
        <v>343001</v>
      </c>
      <c r="B89" s="45" t="s">
        <v>101</v>
      </c>
      <c r="C89" s="49">
        <v>14868</v>
      </c>
      <c r="D89" s="49">
        <v>90826</v>
      </c>
      <c r="E89" s="49">
        <v>0</v>
      </c>
      <c r="F89" s="49">
        <v>68927</v>
      </c>
      <c r="G89" s="49">
        <v>0</v>
      </c>
      <c r="H89" s="49">
        <v>0</v>
      </c>
      <c r="I89" s="50">
        <f>SUM(C89:H89)</f>
        <v>174621</v>
      </c>
      <c r="J89" s="51">
        <f t="shared" si="9"/>
        <v>8.5144398440050159E-2</v>
      </c>
      <c r="K89" s="51">
        <f t="shared" si="9"/>
        <v>0.52013217196098982</v>
      </c>
      <c r="L89" s="51">
        <f t="shared" si="9"/>
        <v>0</v>
      </c>
      <c r="M89" s="51">
        <f t="shared" si="9"/>
        <v>0.39472342959896001</v>
      </c>
      <c r="N89" s="51">
        <f t="shared" si="9"/>
        <v>0</v>
      </c>
      <c r="O89" s="51">
        <f t="shared" si="9"/>
        <v>0</v>
      </c>
    </row>
    <row r="90" spans="1:15" x14ac:dyDescent="0.2">
      <c r="A90" s="52">
        <v>344001</v>
      </c>
      <c r="B90" s="52" t="s">
        <v>102</v>
      </c>
      <c r="C90" s="35">
        <v>131721</v>
      </c>
      <c r="D90" s="35">
        <v>208203</v>
      </c>
      <c r="E90" s="35">
        <v>18064</v>
      </c>
      <c r="F90" s="35">
        <v>31072</v>
      </c>
      <c r="G90" s="35">
        <v>0</v>
      </c>
      <c r="H90" s="35">
        <v>0</v>
      </c>
      <c r="I90" s="36">
        <f>SUM(C90:H90)</f>
        <v>389060</v>
      </c>
      <c r="J90" s="37">
        <f t="shared" si="9"/>
        <v>0.3385621754999229</v>
      </c>
      <c r="K90" s="37">
        <f t="shared" si="9"/>
        <v>0.53514367963810205</v>
      </c>
      <c r="L90" s="37">
        <f t="shared" si="9"/>
        <v>4.6429856577391661E-2</v>
      </c>
      <c r="M90" s="37">
        <f t="shared" si="9"/>
        <v>7.9864288284583348E-2</v>
      </c>
      <c r="N90" s="37">
        <f t="shared" si="9"/>
        <v>0</v>
      </c>
      <c r="O90" s="37">
        <f t="shared" si="9"/>
        <v>0</v>
      </c>
    </row>
    <row r="91" spans="1:15" x14ac:dyDescent="0.2">
      <c r="A91" s="38"/>
      <c r="B91" s="39" t="s">
        <v>103</v>
      </c>
      <c r="C91" s="40">
        <f t="shared" ref="C91:I91" si="10">SUM(C79:C90)</f>
        <v>3382491</v>
      </c>
      <c r="D91" s="40">
        <f t="shared" si="10"/>
        <v>610136</v>
      </c>
      <c r="E91" s="40">
        <f t="shared" si="10"/>
        <v>289951</v>
      </c>
      <c r="F91" s="40">
        <f t="shared" si="10"/>
        <v>1358088</v>
      </c>
      <c r="G91" s="40">
        <f t="shared" si="10"/>
        <v>0</v>
      </c>
      <c r="H91" s="40">
        <f t="shared" si="10"/>
        <v>0</v>
      </c>
      <c r="I91" s="41">
        <f t="shared" si="10"/>
        <v>5640666</v>
      </c>
      <c r="J91" s="42">
        <f t="shared" si="9"/>
        <v>0.59966163570046516</v>
      </c>
      <c r="K91" s="42">
        <f t="shared" si="9"/>
        <v>0.10816736888870924</v>
      </c>
      <c r="L91" s="42">
        <f t="shared" si="9"/>
        <v>5.140368176382009E-2</v>
      </c>
      <c r="M91" s="42">
        <f t="shared" si="9"/>
        <v>0.24076731364700552</v>
      </c>
      <c r="N91" s="42">
        <f t="shared" si="9"/>
        <v>0</v>
      </c>
      <c r="O91" s="42">
        <f t="shared" si="9"/>
        <v>0</v>
      </c>
    </row>
    <row r="92" spans="1:15" x14ac:dyDescent="0.2">
      <c r="A92" s="27"/>
      <c r="B92" s="44"/>
      <c r="C92" s="29"/>
      <c r="D92" s="29"/>
      <c r="E92" s="29"/>
      <c r="F92" s="29"/>
      <c r="G92" s="29"/>
      <c r="H92" s="29"/>
      <c r="I92" s="30"/>
      <c r="J92" s="31"/>
      <c r="K92" s="31"/>
      <c r="L92" s="31"/>
      <c r="M92" s="31"/>
      <c r="N92" s="31"/>
      <c r="O92" s="32"/>
    </row>
    <row r="93" spans="1:15" ht="13.5" customHeight="1" x14ac:dyDescent="0.2">
      <c r="A93" s="6">
        <v>300001</v>
      </c>
      <c r="B93" s="6" t="s">
        <v>104</v>
      </c>
      <c r="C93" s="8">
        <v>101601</v>
      </c>
      <c r="D93" s="8">
        <v>0</v>
      </c>
      <c r="E93" s="8">
        <v>13429</v>
      </c>
      <c r="F93" s="8">
        <v>0</v>
      </c>
      <c r="G93" s="8">
        <v>0</v>
      </c>
      <c r="H93" s="8">
        <v>0</v>
      </c>
      <c r="I93" s="9">
        <f>SUM(C93:H93)</f>
        <v>115030</v>
      </c>
      <c r="J93" s="10">
        <f t="shared" ref="J93:O108" si="11">C93/$I93</f>
        <v>0.88325654177171176</v>
      </c>
      <c r="K93" s="10">
        <f t="shared" si="11"/>
        <v>0</v>
      </c>
      <c r="L93" s="10">
        <f t="shared" si="11"/>
        <v>0.11674345822828827</v>
      </c>
      <c r="M93" s="10">
        <f t="shared" si="11"/>
        <v>0</v>
      </c>
      <c r="N93" s="10">
        <f t="shared" si="11"/>
        <v>0</v>
      </c>
      <c r="O93" s="10">
        <f t="shared" si="11"/>
        <v>0</v>
      </c>
    </row>
    <row r="94" spans="1:15" s="16" customFormat="1" x14ac:dyDescent="0.2">
      <c r="A94" s="11">
        <v>300002</v>
      </c>
      <c r="B94" s="45" t="s">
        <v>105</v>
      </c>
      <c r="C94" s="13">
        <v>145600</v>
      </c>
      <c r="D94" s="13">
        <v>0</v>
      </c>
      <c r="E94" s="13">
        <v>9261</v>
      </c>
      <c r="F94" s="13">
        <v>121</v>
      </c>
      <c r="G94" s="13">
        <v>0</v>
      </c>
      <c r="H94" s="13">
        <v>0</v>
      </c>
      <c r="I94" s="14">
        <f>SUM(C94:H94)</f>
        <v>154982</v>
      </c>
      <c r="J94" s="15">
        <f t="shared" si="11"/>
        <v>0.93946393774760939</v>
      </c>
      <c r="K94" s="15">
        <f t="shared" si="11"/>
        <v>0</v>
      </c>
      <c r="L94" s="15">
        <f t="shared" si="11"/>
        <v>5.9755326425004196E-2</v>
      </c>
      <c r="M94" s="15">
        <f t="shared" si="11"/>
        <v>7.807358273864062E-4</v>
      </c>
      <c r="N94" s="15">
        <f t="shared" si="11"/>
        <v>0</v>
      </c>
      <c r="O94" s="15">
        <f t="shared" si="11"/>
        <v>0</v>
      </c>
    </row>
    <row r="95" spans="1:15" s="16" customFormat="1" x14ac:dyDescent="0.2">
      <c r="A95" s="11">
        <v>300003</v>
      </c>
      <c r="B95" s="45" t="s">
        <v>106</v>
      </c>
      <c r="C95" s="13">
        <v>104699</v>
      </c>
      <c r="D95" s="13">
        <v>806</v>
      </c>
      <c r="E95" s="13">
        <v>1342</v>
      </c>
      <c r="F95" s="13">
        <v>0</v>
      </c>
      <c r="G95" s="13">
        <v>0</v>
      </c>
      <c r="H95" s="13">
        <v>0</v>
      </c>
      <c r="I95" s="14">
        <f t="shared" ref="I95:I146" si="12">SUM(C95:H95)</f>
        <v>106847</v>
      </c>
      <c r="J95" s="15">
        <f t="shared" si="11"/>
        <v>0.97989648750081892</v>
      </c>
      <c r="K95" s="15">
        <f t="shared" si="11"/>
        <v>7.5434967757634745E-3</v>
      </c>
      <c r="L95" s="15">
        <f t="shared" si="11"/>
        <v>1.2560015723417597E-2</v>
      </c>
      <c r="M95" s="15">
        <f t="shared" si="11"/>
        <v>0</v>
      </c>
      <c r="N95" s="15">
        <f t="shared" si="11"/>
        <v>0</v>
      </c>
      <c r="O95" s="15">
        <f t="shared" si="11"/>
        <v>0</v>
      </c>
    </row>
    <row r="96" spans="1:15" s="16" customFormat="1" x14ac:dyDescent="0.2">
      <c r="A96" s="53">
        <v>300004</v>
      </c>
      <c r="B96" s="54" t="s">
        <v>107</v>
      </c>
      <c r="C96" s="13">
        <v>95042</v>
      </c>
      <c r="D96" s="13">
        <v>9846</v>
      </c>
      <c r="E96" s="13">
        <v>0</v>
      </c>
      <c r="F96" s="13">
        <v>0</v>
      </c>
      <c r="G96" s="13">
        <v>0</v>
      </c>
      <c r="H96" s="13">
        <v>0</v>
      </c>
      <c r="I96" s="14">
        <f t="shared" si="12"/>
        <v>104888</v>
      </c>
      <c r="J96" s="15">
        <f t="shared" si="11"/>
        <v>0.90612844176645568</v>
      </c>
      <c r="K96" s="15">
        <f t="shared" si="11"/>
        <v>9.3871558233544358E-2</v>
      </c>
      <c r="L96" s="15">
        <f t="shared" si="11"/>
        <v>0</v>
      </c>
      <c r="M96" s="15">
        <f t="shared" si="11"/>
        <v>0</v>
      </c>
      <c r="N96" s="15">
        <f t="shared" si="11"/>
        <v>0</v>
      </c>
      <c r="O96" s="15">
        <f t="shared" si="11"/>
        <v>0</v>
      </c>
    </row>
    <row r="97" spans="1:15" s="57" customFormat="1" x14ac:dyDescent="0.2">
      <c r="A97" s="55">
        <v>366001</v>
      </c>
      <c r="B97" s="56" t="s">
        <v>108</v>
      </c>
      <c r="C97" s="35">
        <v>134513</v>
      </c>
      <c r="D97" s="35">
        <v>65768</v>
      </c>
      <c r="E97" s="35">
        <v>0</v>
      </c>
      <c r="F97" s="35">
        <v>0</v>
      </c>
      <c r="G97" s="35">
        <v>0</v>
      </c>
      <c r="H97" s="35">
        <v>0</v>
      </c>
      <c r="I97" s="36">
        <f t="shared" si="12"/>
        <v>200281</v>
      </c>
      <c r="J97" s="37">
        <f t="shared" si="11"/>
        <v>0.67162137197237881</v>
      </c>
      <c r="K97" s="37">
        <f t="shared" si="11"/>
        <v>0.32837862802762119</v>
      </c>
      <c r="L97" s="37">
        <f t="shared" si="11"/>
        <v>0</v>
      </c>
      <c r="M97" s="37">
        <f t="shared" si="11"/>
        <v>0</v>
      </c>
      <c r="N97" s="37">
        <f t="shared" si="11"/>
        <v>0</v>
      </c>
      <c r="O97" s="37">
        <f t="shared" si="11"/>
        <v>0</v>
      </c>
    </row>
    <row r="98" spans="1:15" s="16" customFormat="1" x14ac:dyDescent="0.2">
      <c r="A98" s="53">
        <v>367001</v>
      </c>
      <c r="B98" s="58" t="s">
        <v>109</v>
      </c>
      <c r="C98" s="49">
        <v>89454</v>
      </c>
      <c r="D98" s="49">
        <v>142517</v>
      </c>
      <c r="E98" s="49">
        <v>54222</v>
      </c>
      <c r="F98" s="49">
        <v>0</v>
      </c>
      <c r="G98" s="49">
        <v>0</v>
      </c>
      <c r="H98" s="49">
        <v>0</v>
      </c>
      <c r="I98" s="50">
        <f t="shared" si="12"/>
        <v>286193</v>
      </c>
      <c r="J98" s="51">
        <f t="shared" si="11"/>
        <v>0.31256529684513595</v>
      </c>
      <c r="K98" s="51">
        <f t="shared" si="11"/>
        <v>0.49797514264849246</v>
      </c>
      <c r="L98" s="51">
        <f t="shared" si="11"/>
        <v>0.18945956050637158</v>
      </c>
      <c r="M98" s="51">
        <f t="shared" si="11"/>
        <v>0</v>
      </c>
      <c r="N98" s="51">
        <f t="shared" si="11"/>
        <v>0</v>
      </c>
      <c r="O98" s="51">
        <f t="shared" si="11"/>
        <v>0</v>
      </c>
    </row>
    <row r="99" spans="1:15" s="16" customFormat="1" x14ac:dyDescent="0.2">
      <c r="A99" s="53">
        <v>368001</v>
      </c>
      <c r="B99" s="58" t="s">
        <v>110</v>
      </c>
      <c r="C99" s="13">
        <v>64275</v>
      </c>
      <c r="D99" s="13">
        <v>182581</v>
      </c>
      <c r="E99" s="13">
        <v>6299</v>
      </c>
      <c r="F99" s="13">
        <v>2508</v>
      </c>
      <c r="G99" s="13">
        <v>0</v>
      </c>
      <c r="H99" s="13">
        <v>0</v>
      </c>
      <c r="I99" s="14">
        <f t="shared" si="12"/>
        <v>255663</v>
      </c>
      <c r="J99" s="15">
        <f t="shared" si="11"/>
        <v>0.2514051700871851</v>
      </c>
      <c r="K99" s="15">
        <f t="shared" si="11"/>
        <v>0.71414713900720872</v>
      </c>
      <c r="L99" s="15">
        <f t="shared" si="11"/>
        <v>2.4637902238493641E-2</v>
      </c>
      <c r="M99" s="15">
        <f t="shared" si="11"/>
        <v>9.8097886671125664E-3</v>
      </c>
      <c r="N99" s="15">
        <f t="shared" si="11"/>
        <v>0</v>
      </c>
      <c r="O99" s="15">
        <f t="shared" si="11"/>
        <v>0</v>
      </c>
    </row>
    <row r="100" spans="1:15" s="16" customFormat="1" x14ac:dyDescent="0.2">
      <c r="A100" s="53">
        <v>369001</v>
      </c>
      <c r="B100" s="58" t="s">
        <v>111</v>
      </c>
      <c r="C100" s="13">
        <v>340406</v>
      </c>
      <c r="D100" s="13">
        <v>0</v>
      </c>
      <c r="E100" s="13">
        <v>277052</v>
      </c>
      <c r="F100" s="13">
        <v>29333</v>
      </c>
      <c r="G100" s="13">
        <v>0</v>
      </c>
      <c r="H100" s="13">
        <v>0</v>
      </c>
      <c r="I100" s="14">
        <f t="shared" si="12"/>
        <v>646791</v>
      </c>
      <c r="J100" s="15">
        <f t="shared" si="11"/>
        <v>0.52629984028843935</v>
      </c>
      <c r="K100" s="15">
        <f t="shared" si="11"/>
        <v>0</v>
      </c>
      <c r="L100" s="15">
        <f t="shared" si="11"/>
        <v>0.42834857009451277</v>
      </c>
      <c r="M100" s="15">
        <f t="shared" si="11"/>
        <v>4.5351589617047855E-2</v>
      </c>
      <c r="N100" s="15">
        <f t="shared" si="11"/>
        <v>0</v>
      </c>
      <c r="O100" s="15">
        <f t="shared" si="11"/>
        <v>0</v>
      </c>
    </row>
    <row r="101" spans="1:15" s="16" customFormat="1" x14ac:dyDescent="0.2">
      <c r="A101" s="53">
        <v>369002</v>
      </c>
      <c r="B101" s="58" t="s">
        <v>112</v>
      </c>
      <c r="C101" s="13">
        <v>349909</v>
      </c>
      <c r="D101" s="13">
        <v>2563</v>
      </c>
      <c r="E101" s="13">
        <v>343605</v>
      </c>
      <c r="F101" s="13">
        <v>15000</v>
      </c>
      <c r="G101" s="13">
        <v>0</v>
      </c>
      <c r="H101" s="13">
        <v>0</v>
      </c>
      <c r="I101" s="14">
        <f t="shared" si="12"/>
        <v>711077</v>
      </c>
      <c r="J101" s="15">
        <f t="shared" si="11"/>
        <v>0.4920831358629234</v>
      </c>
      <c r="K101" s="15">
        <f t="shared" si="11"/>
        <v>3.6043916481618729E-3</v>
      </c>
      <c r="L101" s="15">
        <f t="shared" si="11"/>
        <v>0.48321771059955532</v>
      </c>
      <c r="M101" s="15">
        <f t="shared" si="11"/>
        <v>2.1094761889359381E-2</v>
      </c>
      <c r="N101" s="15">
        <f t="shared" si="11"/>
        <v>0</v>
      </c>
      <c r="O101" s="15">
        <f t="shared" si="11"/>
        <v>0</v>
      </c>
    </row>
    <row r="102" spans="1:15" s="57" customFormat="1" x14ac:dyDescent="0.2">
      <c r="A102" s="17">
        <v>371001</v>
      </c>
      <c r="B102" s="47" t="s">
        <v>113</v>
      </c>
      <c r="C102" s="19">
        <v>288873</v>
      </c>
      <c r="D102" s="19">
        <v>318458</v>
      </c>
      <c r="E102" s="19">
        <v>51509</v>
      </c>
      <c r="F102" s="19">
        <v>0</v>
      </c>
      <c r="G102" s="19">
        <v>0</v>
      </c>
      <c r="H102" s="19">
        <v>0</v>
      </c>
      <c r="I102" s="20">
        <f t="shared" si="12"/>
        <v>658840</v>
      </c>
      <c r="J102" s="21">
        <f t="shared" si="11"/>
        <v>0.43845698500394631</v>
      </c>
      <c r="K102" s="21">
        <f t="shared" si="11"/>
        <v>0.48336166595835106</v>
      </c>
      <c r="L102" s="21">
        <f t="shared" si="11"/>
        <v>7.818134903770263E-2</v>
      </c>
      <c r="M102" s="21">
        <f t="shared" si="11"/>
        <v>0</v>
      </c>
      <c r="N102" s="21">
        <f t="shared" si="11"/>
        <v>0</v>
      </c>
      <c r="O102" s="21">
        <f t="shared" si="11"/>
        <v>0</v>
      </c>
    </row>
    <row r="103" spans="1:15" s="16" customFormat="1" x14ac:dyDescent="0.2">
      <c r="A103" s="45">
        <v>372001</v>
      </c>
      <c r="B103" s="45" t="s">
        <v>114</v>
      </c>
      <c r="C103" s="13">
        <v>198599</v>
      </c>
      <c r="D103" s="13">
        <v>200203</v>
      </c>
      <c r="E103" s="13">
        <v>5416</v>
      </c>
      <c r="F103" s="13">
        <v>677</v>
      </c>
      <c r="G103" s="13">
        <v>0</v>
      </c>
      <c r="H103" s="13">
        <v>0</v>
      </c>
      <c r="I103" s="14">
        <f t="shared" si="12"/>
        <v>404895</v>
      </c>
      <c r="J103" s="15">
        <f t="shared" si="11"/>
        <v>0.49049506662221071</v>
      </c>
      <c r="K103" s="15">
        <f t="shared" si="11"/>
        <v>0.49445658751034216</v>
      </c>
      <c r="L103" s="15">
        <f t="shared" si="11"/>
        <v>1.3376307437730771E-2</v>
      </c>
      <c r="M103" s="15">
        <f t="shared" si="11"/>
        <v>1.6720384297163463E-3</v>
      </c>
      <c r="N103" s="15">
        <f t="shared" si="11"/>
        <v>0</v>
      </c>
      <c r="O103" s="15">
        <f t="shared" si="11"/>
        <v>0</v>
      </c>
    </row>
    <row r="104" spans="1:15" s="16" customFormat="1" x14ac:dyDescent="0.2">
      <c r="A104" s="11">
        <v>373001</v>
      </c>
      <c r="B104" s="45" t="s">
        <v>115</v>
      </c>
      <c r="C104" s="13">
        <v>162598</v>
      </c>
      <c r="D104" s="13">
        <v>123245</v>
      </c>
      <c r="E104" s="13">
        <v>11919</v>
      </c>
      <c r="F104" s="13">
        <v>738</v>
      </c>
      <c r="G104" s="13">
        <v>0</v>
      </c>
      <c r="H104" s="13">
        <v>0</v>
      </c>
      <c r="I104" s="14">
        <f t="shared" si="12"/>
        <v>298500</v>
      </c>
      <c r="J104" s="15">
        <f t="shared" si="11"/>
        <v>0.54471691792294807</v>
      </c>
      <c r="K104" s="15">
        <f t="shared" si="11"/>
        <v>0.41288107202680069</v>
      </c>
      <c r="L104" s="15">
        <f t="shared" si="11"/>
        <v>3.9929648241206032E-2</v>
      </c>
      <c r="M104" s="15">
        <f t="shared" si="11"/>
        <v>2.472361809045226E-3</v>
      </c>
      <c r="N104" s="15">
        <f t="shared" si="11"/>
        <v>0</v>
      </c>
      <c r="O104" s="15">
        <f t="shared" si="11"/>
        <v>0</v>
      </c>
    </row>
    <row r="105" spans="1:15" s="16" customFormat="1" x14ac:dyDescent="0.2">
      <c r="A105" s="11">
        <v>374001</v>
      </c>
      <c r="B105" s="45" t="s">
        <v>116</v>
      </c>
      <c r="C105" s="13">
        <v>156584</v>
      </c>
      <c r="D105" s="13">
        <v>78883</v>
      </c>
      <c r="E105" s="13">
        <v>6020</v>
      </c>
      <c r="F105" s="13">
        <v>4393</v>
      </c>
      <c r="G105" s="13">
        <v>0</v>
      </c>
      <c r="H105" s="13">
        <v>0</v>
      </c>
      <c r="I105" s="14">
        <f t="shared" si="12"/>
        <v>245880</v>
      </c>
      <c r="J105" s="15">
        <f t="shared" si="11"/>
        <v>0.63683097445908576</v>
      </c>
      <c r="K105" s="15">
        <f t="shared" si="11"/>
        <v>0.32081909874735642</v>
      </c>
      <c r="L105" s="15">
        <f t="shared" si="11"/>
        <v>2.4483487880266795E-2</v>
      </c>
      <c r="M105" s="15">
        <f t="shared" si="11"/>
        <v>1.7866438913291035E-2</v>
      </c>
      <c r="N105" s="15">
        <f t="shared" si="11"/>
        <v>0</v>
      </c>
      <c r="O105" s="15">
        <f t="shared" si="11"/>
        <v>0</v>
      </c>
    </row>
    <row r="106" spans="1:15" s="16" customFormat="1" x14ac:dyDescent="0.2">
      <c r="A106" s="11">
        <v>375001</v>
      </c>
      <c r="B106" s="45" t="s">
        <v>117</v>
      </c>
      <c r="C106" s="13">
        <v>56459</v>
      </c>
      <c r="D106" s="13">
        <v>85879</v>
      </c>
      <c r="E106" s="13">
        <v>359</v>
      </c>
      <c r="F106" s="13">
        <v>0</v>
      </c>
      <c r="G106" s="13">
        <v>0</v>
      </c>
      <c r="H106" s="13">
        <v>0</v>
      </c>
      <c r="I106" s="14">
        <f t="shared" si="12"/>
        <v>142697</v>
      </c>
      <c r="J106" s="15">
        <f t="shared" si="11"/>
        <v>0.39565653097121872</v>
      </c>
      <c r="K106" s="15">
        <f t="shared" si="11"/>
        <v>0.6018276487942984</v>
      </c>
      <c r="L106" s="15">
        <f t="shared" si="11"/>
        <v>2.5158202344828552E-3</v>
      </c>
      <c r="M106" s="15">
        <f t="shared" si="11"/>
        <v>0</v>
      </c>
      <c r="N106" s="15">
        <f t="shared" si="11"/>
        <v>0</v>
      </c>
      <c r="O106" s="15">
        <f t="shared" si="11"/>
        <v>0</v>
      </c>
    </row>
    <row r="107" spans="1:15" s="57" customFormat="1" x14ac:dyDescent="0.2">
      <c r="A107" s="17">
        <v>376001</v>
      </c>
      <c r="B107" s="47" t="s">
        <v>118</v>
      </c>
      <c r="C107" s="19">
        <v>40295</v>
      </c>
      <c r="D107" s="19">
        <v>121294</v>
      </c>
      <c r="E107" s="19">
        <v>3479</v>
      </c>
      <c r="F107" s="19">
        <v>0</v>
      </c>
      <c r="G107" s="19">
        <v>0</v>
      </c>
      <c r="H107" s="19">
        <v>0</v>
      </c>
      <c r="I107" s="20">
        <f t="shared" si="12"/>
        <v>165068</v>
      </c>
      <c r="J107" s="21">
        <f t="shared" si="11"/>
        <v>0.24411151767756317</v>
      </c>
      <c r="K107" s="21">
        <f t="shared" si="11"/>
        <v>0.73481231977124584</v>
      </c>
      <c r="L107" s="21">
        <f t="shared" si="11"/>
        <v>2.1076162551191026E-2</v>
      </c>
      <c r="M107" s="21">
        <f t="shared" si="11"/>
        <v>0</v>
      </c>
      <c r="N107" s="21">
        <f t="shared" si="11"/>
        <v>0</v>
      </c>
      <c r="O107" s="21">
        <f t="shared" si="11"/>
        <v>0</v>
      </c>
    </row>
    <row r="108" spans="1:15" s="16" customFormat="1" x14ac:dyDescent="0.2">
      <c r="A108" s="45">
        <v>377001</v>
      </c>
      <c r="B108" s="45" t="s">
        <v>119</v>
      </c>
      <c r="C108" s="13">
        <v>145503</v>
      </c>
      <c r="D108" s="13">
        <v>0</v>
      </c>
      <c r="E108" s="13">
        <v>28378</v>
      </c>
      <c r="F108" s="13">
        <v>0</v>
      </c>
      <c r="G108" s="13">
        <v>0</v>
      </c>
      <c r="H108" s="13">
        <v>0</v>
      </c>
      <c r="I108" s="14">
        <f t="shared" si="12"/>
        <v>173881</v>
      </c>
      <c r="J108" s="15">
        <f t="shared" si="11"/>
        <v>0.83679642974218005</v>
      </c>
      <c r="K108" s="15">
        <f t="shared" si="11"/>
        <v>0</v>
      </c>
      <c r="L108" s="15">
        <f t="shared" si="11"/>
        <v>0.16320357025782001</v>
      </c>
      <c r="M108" s="15">
        <f t="shared" si="11"/>
        <v>0</v>
      </c>
      <c r="N108" s="15">
        <f t="shared" si="11"/>
        <v>0</v>
      </c>
      <c r="O108" s="15">
        <f t="shared" si="11"/>
        <v>0</v>
      </c>
    </row>
    <row r="109" spans="1:15" s="16" customFormat="1" x14ac:dyDescent="0.2">
      <c r="A109" s="11">
        <v>377002</v>
      </c>
      <c r="B109" s="45" t="s">
        <v>120</v>
      </c>
      <c r="C109" s="13">
        <v>204739</v>
      </c>
      <c r="D109" s="13">
        <v>0</v>
      </c>
      <c r="E109" s="13">
        <v>34</v>
      </c>
      <c r="F109" s="13">
        <v>0</v>
      </c>
      <c r="G109" s="13">
        <v>0</v>
      </c>
      <c r="H109" s="13">
        <v>0</v>
      </c>
      <c r="I109" s="14">
        <f t="shared" si="12"/>
        <v>204773</v>
      </c>
      <c r="J109" s="15">
        <f t="shared" ref="J109:O147" si="13">C109/$I109</f>
        <v>0.99983396248528855</v>
      </c>
      <c r="K109" s="15">
        <f t="shared" si="13"/>
        <v>0</v>
      </c>
      <c r="L109" s="15">
        <f t="shared" si="13"/>
        <v>1.6603751471141215E-4</v>
      </c>
      <c r="M109" s="15">
        <f t="shared" si="13"/>
        <v>0</v>
      </c>
      <c r="N109" s="15">
        <f t="shared" si="13"/>
        <v>0</v>
      </c>
      <c r="O109" s="15">
        <f t="shared" si="13"/>
        <v>0</v>
      </c>
    </row>
    <row r="110" spans="1:15" s="16" customFormat="1" x14ac:dyDescent="0.2">
      <c r="A110" s="11">
        <v>377003</v>
      </c>
      <c r="B110" s="45" t="s">
        <v>121</v>
      </c>
      <c r="C110" s="13">
        <v>268007</v>
      </c>
      <c r="D110" s="13">
        <v>0</v>
      </c>
      <c r="E110" s="13">
        <v>3327</v>
      </c>
      <c r="F110" s="13">
        <v>0</v>
      </c>
      <c r="G110" s="13">
        <v>0</v>
      </c>
      <c r="H110" s="13">
        <v>0</v>
      </c>
      <c r="I110" s="14">
        <f t="shared" si="12"/>
        <v>271334</v>
      </c>
      <c r="J110" s="15">
        <f t="shared" si="13"/>
        <v>0.98773835936521037</v>
      </c>
      <c r="K110" s="15">
        <f t="shared" si="13"/>
        <v>0</v>
      </c>
      <c r="L110" s="15">
        <f t="shared" si="13"/>
        <v>1.2261640634789595E-2</v>
      </c>
      <c r="M110" s="15">
        <f t="shared" si="13"/>
        <v>0</v>
      </c>
      <c r="N110" s="15">
        <f t="shared" si="13"/>
        <v>0</v>
      </c>
      <c r="O110" s="15">
        <f t="shared" si="13"/>
        <v>0</v>
      </c>
    </row>
    <row r="111" spans="1:15" s="16" customFormat="1" x14ac:dyDescent="0.2">
      <c r="A111" s="11">
        <v>377004</v>
      </c>
      <c r="B111" s="45" t="s">
        <v>122</v>
      </c>
      <c r="C111" s="13">
        <v>132543</v>
      </c>
      <c r="D111" s="13">
        <v>0</v>
      </c>
      <c r="E111" s="13">
        <v>49857</v>
      </c>
      <c r="F111" s="13">
        <v>0</v>
      </c>
      <c r="G111" s="13">
        <v>0</v>
      </c>
      <c r="H111" s="13">
        <v>0</v>
      </c>
      <c r="I111" s="14">
        <f t="shared" si="12"/>
        <v>182400</v>
      </c>
      <c r="J111" s="15">
        <f t="shared" si="13"/>
        <v>0.72666118421052628</v>
      </c>
      <c r="K111" s="15">
        <f t="shared" si="13"/>
        <v>0</v>
      </c>
      <c r="L111" s="15">
        <f t="shared" si="13"/>
        <v>0.27333881578947367</v>
      </c>
      <c r="M111" s="15">
        <f t="shared" si="13"/>
        <v>0</v>
      </c>
      <c r="N111" s="15">
        <f t="shared" si="13"/>
        <v>0</v>
      </c>
      <c r="O111" s="15">
        <f t="shared" si="13"/>
        <v>0</v>
      </c>
    </row>
    <row r="112" spans="1:15" s="57" customFormat="1" x14ac:dyDescent="0.2">
      <c r="A112" s="17">
        <v>377005</v>
      </c>
      <c r="B112" s="47" t="s">
        <v>123</v>
      </c>
      <c r="C112" s="19">
        <v>159880</v>
      </c>
      <c r="D112" s="19">
        <v>0</v>
      </c>
      <c r="E112" s="19">
        <v>31170</v>
      </c>
      <c r="F112" s="19">
        <v>0</v>
      </c>
      <c r="G112" s="19">
        <v>0</v>
      </c>
      <c r="H112" s="19">
        <v>0</v>
      </c>
      <c r="I112" s="20">
        <f t="shared" si="12"/>
        <v>191050</v>
      </c>
      <c r="J112" s="21">
        <f t="shared" si="13"/>
        <v>0.83684899241036381</v>
      </c>
      <c r="K112" s="21">
        <f t="shared" si="13"/>
        <v>0</v>
      </c>
      <c r="L112" s="21">
        <f t="shared" si="13"/>
        <v>0.16315100758963622</v>
      </c>
      <c r="M112" s="21">
        <f t="shared" si="13"/>
        <v>0</v>
      </c>
      <c r="N112" s="21">
        <f t="shared" si="13"/>
        <v>0</v>
      </c>
      <c r="O112" s="21">
        <f t="shared" si="13"/>
        <v>0</v>
      </c>
    </row>
    <row r="113" spans="1:15" s="16" customFormat="1" x14ac:dyDescent="0.2">
      <c r="A113" s="11">
        <v>379001</v>
      </c>
      <c r="B113" s="45" t="s">
        <v>124</v>
      </c>
      <c r="C113" s="13">
        <v>73150</v>
      </c>
      <c r="D113" s="13">
        <v>17152</v>
      </c>
      <c r="E113" s="13">
        <v>10644</v>
      </c>
      <c r="F113" s="13">
        <v>80759</v>
      </c>
      <c r="G113" s="13">
        <v>0</v>
      </c>
      <c r="H113" s="13">
        <v>0</v>
      </c>
      <c r="I113" s="14">
        <f t="shared" si="12"/>
        <v>181705</v>
      </c>
      <c r="J113" s="15">
        <f t="shared" si="13"/>
        <v>0.40257560331306236</v>
      </c>
      <c r="K113" s="15">
        <f t="shared" si="13"/>
        <v>9.4394760738559749E-2</v>
      </c>
      <c r="L113" s="15">
        <f t="shared" si="13"/>
        <v>5.8578465094521338E-2</v>
      </c>
      <c r="M113" s="15">
        <f t="shared" si="13"/>
        <v>0.44445117085385655</v>
      </c>
      <c r="N113" s="15">
        <f t="shared" si="13"/>
        <v>0</v>
      </c>
      <c r="O113" s="15">
        <f t="shared" si="13"/>
        <v>0</v>
      </c>
    </row>
    <row r="114" spans="1:15" s="16" customFormat="1" x14ac:dyDescent="0.2">
      <c r="A114" s="11">
        <v>380001</v>
      </c>
      <c r="B114" s="45" t="s">
        <v>125</v>
      </c>
      <c r="C114" s="13">
        <v>159321</v>
      </c>
      <c r="D114" s="13">
        <v>111399</v>
      </c>
      <c r="E114" s="13">
        <v>17772</v>
      </c>
      <c r="F114" s="13">
        <v>0</v>
      </c>
      <c r="G114" s="13">
        <v>0</v>
      </c>
      <c r="H114" s="13">
        <v>0</v>
      </c>
      <c r="I114" s="14">
        <f t="shared" si="12"/>
        <v>288492</v>
      </c>
      <c r="J114" s="15">
        <f t="shared" si="13"/>
        <v>0.55225448192670856</v>
      </c>
      <c r="K114" s="15">
        <f t="shared" si="13"/>
        <v>0.38614242336009319</v>
      </c>
      <c r="L114" s="15">
        <f t="shared" si="13"/>
        <v>6.1603094713198289E-2</v>
      </c>
      <c r="M114" s="15">
        <f t="shared" si="13"/>
        <v>0</v>
      </c>
      <c r="N114" s="15">
        <f t="shared" si="13"/>
        <v>0</v>
      </c>
      <c r="O114" s="15">
        <f t="shared" si="13"/>
        <v>0</v>
      </c>
    </row>
    <row r="115" spans="1:15" s="16" customFormat="1" x14ac:dyDescent="0.2">
      <c r="A115" s="11">
        <v>381001</v>
      </c>
      <c r="B115" s="59" t="s">
        <v>126</v>
      </c>
      <c r="C115" s="49">
        <v>78578</v>
      </c>
      <c r="D115" s="49">
        <v>138968</v>
      </c>
      <c r="E115" s="49">
        <v>604</v>
      </c>
      <c r="F115" s="49">
        <v>0</v>
      </c>
      <c r="G115" s="49">
        <v>0</v>
      </c>
      <c r="H115" s="49">
        <v>0</v>
      </c>
      <c r="I115" s="50">
        <f t="shared" si="12"/>
        <v>218150</v>
      </c>
      <c r="J115" s="51">
        <f t="shared" si="13"/>
        <v>0.36020169608067842</v>
      </c>
      <c r="K115" s="51">
        <f t="shared" si="13"/>
        <v>0.63702956681182676</v>
      </c>
      <c r="L115" s="51">
        <f t="shared" si="13"/>
        <v>2.7687371074948432E-3</v>
      </c>
      <c r="M115" s="51">
        <f t="shared" si="13"/>
        <v>0</v>
      </c>
      <c r="N115" s="51">
        <f t="shared" si="13"/>
        <v>0</v>
      </c>
      <c r="O115" s="51">
        <f t="shared" si="13"/>
        <v>0</v>
      </c>
    </row>
    <row r="116" spans="1:15" s="16" customFormat="1" x14ac:dyDescent="0.2">
      <c r="A116" s="45">
        <v>382001</v>
      </c>
      <c r="B116" s="45" t="s">
        <v>127</v>
      </c>
      <c r="C116" s="13">
        <v>233845</v>
      </c>
      <c r="D116" s="13">
        <v>51565</v>
      </c>
      <c r="E116" s="13">
        <v>48431</v>
      </c>
      <c r="F116" s="13">
        <v>69920</v>
      </c>
      <c r="G116" s="13">
        <v>0</v>
      </c>
      <c r="H116" s="13">
        <v>0</v>
      </c>
      <c r="I116" s="14">
        <f t="shared" si="12"/>
        <v>403761</v>
      </c>
      <c r="J116" s="15">
        <f t="shared" si="13"/>
        <v>0.57916688337902866</v>
      </c>
      <c r="K116" s="15">
        <f t="shared" si="13"/>
        <v>0.12771169082699915</v>
      </c>
      <c r="L116" s="15">
        <f t="shared" si="13"/>
        <v>0.11994967319775808</v>
      </c>
      <c r="M116" s="15">
        <f t="shared" si="13"/>
        <v>0.17317175259621409</v>
      </c>
      <c r="N116" s="15">
        <f t="shared" si="13"/>
        <v>0</v>
      </c>
      <c r="O116" s="15">
        <f t="shared" si="13"/>
        <v>0</v>
      </c>
    </row>
    <row r="117" spans="1:15" s="57" customFormat="1" x14ac:dyDescent="0.2">
      <c r="A117" s="17">
        <v>383001</v>
      </c>
      <c r="B117" s="52" t="s">
        <v>128</v>
      </c>
      <c r="C117" s="35">
        <v>176146</v>
      </c>
      <c r="D117" s="35">
        <v>91409</v>
      </c>
      <c r="E117" s="35">
        <v>28466</v>
      </c>
      <c r="F117" s="35">
        <v>0</v>
      </c>
      <c r="G117" s="35">
        <v>0</v>
      </c>
      <c r="H117" s="35">
        <v>0</v>
      </c>
      <c r="I117" s="36">
        <f t="shared" si="12"/>
        <v>296021</v>
      </c>
      <c r="J117" s="37">
        <f t="shared" si="13"/>
        <v>0.59504562176332088</v>
      </c>
      <c r="K117" s="37">
        <f t="shared" si="13"/>
        <v>0.30879228162866823</v>
      </c>
      <c r="L117" s="37">
        <f t="shared" si="13"/>
        <v>9.6162096608010922E-2</v>
      </c>
      <c r="M117" s="37">
        <f t="shared" si="13"/>
        <v>0</v>
      </c>
      <c r="N117" s="37">
        <f t="shared" si="13"/>
        <v>0</v>
      </c>
      <c r="O117" s="37">
        <f t="shared" si="13"/>
        <v>0</v>
      </c>
    </row>
    <row r="118" spans="1:15" s="16" customFormat="1" x14ac:dyDescent="0.2">
      <c r="A118" s="11">
        <v>384001</v>
      </c>
      <c r="B118" s="45" t="s">
        <v>129</v>
      </c>
      <c r="C118" s="13">
        <v>213496</v>
      </c>
      <c r="D118" s="13">
        <v>183971</v>
      </c>
      <c r="E118" s="13">
        <v>41367</v>
      </c>
      <c r="F118" s="13">
        <v>11746</v>
      </c>
      <c r="G118" s="13">
        <v>0</v>
      </c>
      <c r="H118" s="13">
        <v>0</v>
      </c>
      <c r="I118" s="14">
        <f t="shared" si="12"/>
        <v>450580</v>
      </c>
      <c r="J118" s="15">
        <f t="shared" si="13"/>
        <v>0.47382484797372276</v>
      </c>
      <c r="K118" s="15">
        <f t="shared" si="13"/>
        <v>0.4082981934395668</v>
      </c>
      <c r="L118" s="15">
        <f t="shared" si="13"/>
        <v>9.1808335922588663E-2</v>
      </c>
      <c r="M118" s="15">
        <f t="shared" si="13"/>
        <v>2.6068622664121799E-2</v>
      </c>
      <c r="N118" s="15">
        <f t="shared" si="13"/>
        <v>0</v>
      </c>
      <c r="O118" s="15">
        <f t="shared" si="13"/>
        <v>0</v>
      </c>
    </row>
    <row r="119" spans="1:15" s="16" customFormat="1" ht="13.5" customHeight="1" x14ac:dyDescent="0.2">
      <c r="A119" s="11">
        <v>385001</v>
      </c>
      <c r="B119" s="45" t="s">
        <v>130</v>
      </c>
      <c r="C119" s="13">
        <v>490781</v>
      </c>
      <c r="D119" s="13">
        <v>7942</v>
      </c>
      <c r="E119" s="13">
        <v>8962</v>
      </c>
      <c r="F119" s="13">
        <v>0</v>
      </c>
      <c r="G119" s="13">
        <v>0</v>
      </c>
      <c r="H119" s="13">
        <v>0</v>
      </c>
      <c r="I119" s="14">
        <f t="shared" si="12"/>
        <v>507685</v>
      </c>
      <c r="J119" s="15">
        <f t="shared" si="13"/>
        <v>0.96670376316022733</v>
      </c>
      <c r="K119" s="15">
        <f t="shared" si="13"/>
        <v>1.5643558505766372E-2</v>
      </c>
      <c r="L119" s="15">
        <f t="shared" si="13"/>
        <v>1.7652678334006324E-2</v>
      </c>
      <c r="M119" s="15">
        <f t="shared" si="13"/>
        <v>0</v>
      </c>
      <c r="N119" s="15">
        <f t="shared" si="13"/>
        <v>0</v>
      </c>
      <c r="O119" s="15">
        <f t="shared" si="13"/>
        <v>0</v>
      </c>
    </row>
    <row r="120" spans="1:15" s="16" customFormat="1" x14ac:dyDescent="0.2">
      <c r="A120" s="45">
        <v>387001</v>
      </c>
      <c r="B120" s="45" t="s">
        <v>131</v>
      </c>
      <c r="C120" s="13">
        <v>409518</v>
      </c>
      <c r="D120" s="13">
        <v>0</v>
      </c>
      <c r="E120" s="13">
        <v>76589</v>
      </c>
      <c r="F120" s="13">
        <v>0</v>
      </c>
      <c r="G120" s="13">
        <v>0</v>
      </c>
      <c r="H120" s="13">
        <v>0</v>
      </c>
      <c r="I120" s="14">
        <f t="shared" si="12"/>
        <v>486107</v>
      </c>
      <c r="J120" s="15">
        <f t="shared" si="13"/>
        <v>0.84244415324198174</v>
      </c>
      <c r="K120" s="15">
        <f t="shared" si="13"/>
        <v>0</v>
      </c>
      <c r="L120" s="15">
        <f t="shared" si="13"/>
        <v>0.15755584675801829</v>
      </c>
      <c r="M120" s="15">
        <f t="shared" si="13"/>
        <v>0</v>
      </c>
      <c r="N120" s="15">
        <f t="shared" si="13"/>
        <v>0</v>
      </c>
      <c r="O120" s="15">
        <f t="shared" si="13"/>
        <v>0</v>
      </c>
    </row>
    <row r="121" spans="1:15" s="16" customFormat="1" x14ac:dyDescent="0.2">
      <c r="A121" s="11">
        <v>388001</v>
      </c>
      <c r="B121" s="45" t="s">
        <v>132</v>
      </c>
      <c r="C121" s="13">
        <v>341454</v>
      </c>
      <c r="D121" s="13">
        <v>92703</v>
      </c>
      <c r="E121" s="13">
        <v>70959</v>
      </c>
      <c r="F121" s="13">
        <v>447</v>
      </c>
      <c r="G121" s="13">
        <v>0</v>
      </c>
      <c r="H121" s="13">
        <v>0</v>
      </c>
      <c r="I121" s="14">
        <f t="shared" si="12"/>
        <v>505563</v>
      </c>
      <c r="J121" s="15">
        <f t="shared" si="13"/>
        <v>0.67539357112763398</v>
      </c>
      <c r="K121" s="15">
        <f t="shared" si="13"/>
        <v>0.18336587131574106</v>
      </c>
      <c r="L121" s="15">
        <f t="shared" si="13"/>
        <v>0.14035639475198936</v>
      </c>
      <c r="M121" s="15">
        <f t="shared" si="13"/>
        <v>8.8416280463562405E-4</v>
      </c>
      <c r="N121" s="15">
        <f t="shared" si="13"/>
        <v>0</v>
      </c>
      <c r="O121" s="15">
        <f t="shared" si="13"/>
        <v>0</v>
      </c>
    </row>
    <row r="122" spans="1:15" s="57" customFormat="1" x14ac:dyDescent="0.2">
      <c r="A122" s="17">
        <v>389001</v>
      </c>
      <c r="B122" s="52" t="s">
        <v>133</v>
      </c>
      <c r="C122" s="35">
        <v>329166</v>
      </c>
      <c r="D122" s="35">
        <v>0</v>
      </c>
      <c r="E122" s="35">
        <v>42900</v>
      </c>
      <c r="F122" s="35">
        <v>0</v>
      </c>
      <c r="G122" s="35">
        <v>0</v>
      </c>
      <c r="H122" s="35">
        <v>0</v>
      </c>
      <c r="I122" s="36">
        <f t="shared" si="12"/>
        <v>372066</v>
      </c>
      <c r="J122" s="37">
        <f t="shared" si="13"/>
        <v>0.88469787618325779</v>
      </c>
      <c r="K122" s="37">
        <f t="shared" si="13"/>
        <v>0</v>
      </c>
      <c r="L122" s="37">
        <f t="shared" si="13"/>
        <v>0.11530212381674219</v>
      </c>
      <c r="M122" s="37">
        <f t="shared" si="13"/>
        <v>0</v>
      </c>
      <c r="N122" s="37">
        <f t="shared" si="13"/>
        <v>0</v>
      </c>
      <c r="O122" s="37">
        <f t="shared" si="13"/>
        <v>0</v>
      </c>
    </row>
    <row r="123" spans="1:15" s="16" customFormat="1" x14ac:dyDescent="0.2">
      <c r="A123" s="11">
        <v>389002</v>
      </c>
      <c r="B123" s="45" t="s">
        <v>134</v>
      </c>
      <c r="C123" s="13">
        <v>211121</v>
      </c>
      <c r="D123" s="13">
        <v>38937</v>
      </c>
      <c r="E123" s="13">
        <v>13120</v>
      </c>
      <c r="F123" s="13">
        <v>2723</v>
      </c>
      <c r="G123" s="13">
        <v>0</v>
      </c>
      <c r="H123" s="13">
        <v>0</v>
      </c>
      <c r="I123" s="14">
        <f t="shared" si="12"/>
        <v>265901</v>
      </c>
      <c r="J123" s="15">
        <f t="shared" si="13"/>
        <v>0.79398347505274525</v>
      </c>
      <c r="K123" s="15">
        <f t="shared" si="13"/>
        <v>0.14643419919443704</v>
      </c>
      <c r="L123" s="15">
        <f t="shared" si="13"/>
        <v>4.9341672276523967E-2</v>
      </c>
      <c r="M123" s="15">
        <f t="shared" si="13"/>
        <v>1.0240653476293809E-2</v>
      </c>
      <c r="N123" s="15">
        <f t="shared" si="13"/>
        <v>0</v>
      </c>
      <c r="O123" s="15">
        <f t="shared" si="13"/>
        <v>0</v>
      </c>
    </row>
    <row r="124" spans="1:15" s="16" customFormat="1" x14ac:dyDescent="0.2">
      <c r="A124" s="11">
        <v>390001</v>
      </c>
      <c r="B124" s="59" t="s">
        <v>135</v>
      </c>
      <c r="C124" s="49">
        <v>103516</v>
      </c>
      <c r="D124" s="49">
        <v>12417</v>
      </c>
      <c r="E124" s="49">
        <v>40293</v>
      </c>
      <c r="F124" s="49">
        <v>0</v>
      </c>
      <c r="G124" s="49">
        <v>0</v>
      </c>
      <c r="H124" s="49">
        <v>0</v>
      </c>
      <c r="I124" s="50">
        <f t="shared" si="12"/>
        <v>156226</v>
      </c>
      <c r="J124" s="51">
        <f t="shared" si="13"/>
        <v>0.66260417600143384</v>
      </c>
      <c r="K124" s="51">
        <f t="shared" si="13"/>
        <v>7.9481008282872245E-2</v>
      </c>
      <c r="L124" s="51">
        <f t="shared" si="13"/>
        <v>0.25791481571569391</v>
      </c>
      <c r="M124" s="51">
        <f t="shared" si="13"/>
        <v>0</v>
      </c>
      <c r="N124" s="51">
        <f t="shared" si="13"/>
        <v>0</v>
      </c>
      <c r="O124" s="51">
        <f t="shared" si="13"/>
        <v>0</v>
      </c>
    </row>
    <row r="125" spans="1:15" s="16" customFormat="1" x14ac:dyDescent="0.2">
      <c r="A125" s="45">
        <v>391001</v>
      </c>
      <c r="B125" s="45" t="s">
        <v>136</v>
      </c>
      <c r="C125" s="13">
        <v>286986</v>
      </c>
      <c r="D125" s="13">
        <v>103762</v>
      </c>
      <c r="E125" s="13">
        <v>76377</v>
      </c>
      <c r="F125" s="13">
        <v>157718</v>
      </c>
      <c r="G125" s="13">
        <v>0</v>
      </c>
      <c r="H125" s="13">
        <v>0</v>
      </c>
      <c r="I125" s="14">
        <f t="shared" si="12"/>
        <v>624843</v>
      </c>
      <c r="J125" s="15">
        <f t="shared" si="13"/>
        <v>0.45929297439516809</v>
      </c>
      <c r="K125" s="15">
        <f t="shared" si="13"/>
        <v>0.16606091450172283</v>
      </c>
      <c r="L125" s="15">
        <f t="shared" si="13"/>
        <v>0.12223390515697544</v>
      </c>
      <c r="M125" s="15">
        <f t="shared" si="13"/>
        <v>0.25241220594613367</v>
      </c>
      <c r="N125" s="15">
        <f t="shared" si="13"/>
        <v>0</v>
      </c>
      <c r="O125" s="15">
        <f t="shared" si="13"/>
        <v>0</v>
      </c>
    </row>
    <row r="126" spans="1:15" s="16" customFormat="1" x14ac:dyDescent="0.2">
      <c r="A126" s="11">
        <v>392001</v>
      </c>
      <c r="B126" s="45" t="s">
        <v>137</v>
      </c>
      <c r="C126" s="13">
        <v>221247</v>
      </c>
      <c r="D126" s="13">
        <v>35669</v>
      </c>
      <c r="E126" s="13">
        <v>80122</v>
      </c>
      <c r="F126" s="13">
        <v>17057</v>
      </c>
      <c r="G126" s="13">
        <v>0</v>
      </c>
      <c r="H126" s="13">
        <v>0</v>
      </c>
      <c r="I126" s="14">
        <f t="shared" si="12"/>
        <v>354095</v>
      </c>
      <c r="J126" s="15">
        <f t="shared" si="13"/>
        <v>0.62482384670780444</v>
      </c>
      <c r="K126" s="15">
        <f t="shared" si="13"/>
        <v>0.10073285417755122</v>
      </c>
      <c r="L126" s="15">
        <f t="shared" si="13"/>
        <v>0.22627261045764555</v>
      </c>
      <c r="M126" s="15">
        <f t="shared" si="13"/>
        <v>4.8170688656998827E-2</v>
      </c>
      <c r="N126" s="15">
        <f t="shared" si="13"/>
        <v>0</v>
      </c>
      <c r="O126" s="15">
        <f t="shared" si="13"/>
        <v>0</v>
      </c>
    </row>
    <row r="127" spans="1:15" s="57" customFormat="1" x14ac:dyDescent="0.2">
      <c r="A127" s="17">
        <v>393001</v>
      </c>
      <c r="B127" s="52" t="s">
        <v>138</v>
      </c>
      <c r="C127" s="35">
        <v>212881</v>
      </c>
      <c r="D127" s="35">
        <v>4370</v>
      </c>
      <c r="E127" s="35">
        <v>19856</v>
      </c>
      <c r="F127" s="35">
        <v>6191</v>
      </c>
      <c r="G127" s="35">
        <v>0</v>
      </c>
      <c r="H127" s="35">
        <v>0</v>
      </c>
      <c r="I127" s="36">
        <f t="shared" si="12"/>
        <v>243298</v>
      </c>
      <c r="J127" s="37">
        <f t="shared" si="13"/>
        <v>0.87498047661715261</v>
      </c>
      <c r="K127" s="37">
        <f t="shared" si="13"/>
        <v>1.796151221958257E-2</v>
      </c>
      <c r="L127" s="37">
        <f t="shared" si="13"/>
        <v>8.1611850487879056E-2</v>
      </c>
      <c r="M127" s="37">
        <f t="shared" si="13"/>
        <v>2.5446160675385739E-2</v>
      </c>
      <c r="N127" s="37">
        <f t="shared" si="13"/>
        <v>0</v>
      </c>
      <c r="O127" s="37">
        <f t="shared" si="13"/>
        <v>0</v>
      </c>
    </row>
    <row r="128" spans="1:15" s="16" customFormat="1" x14ac:dyDescent="0.2">
      <c r="A128" s="11">
        <v>393002</v>
      </c>
      <c r="B128" s="45" t="s">
        <v>139</v>
      </c>
      <c r="C128" s="13">
        <v>64796</v>
      </c>
      <c r="D128" s="13">
        <v>135969</v>
      </c>
      <c r="E128" s="13">
        <v>41383</v>
      </c>
      <c r="F128" s="13">
        <v>825</v>
      </c>
      <c r="G128" s="13">
        <v>0</v>
      </c>
      <c r="H128" s="13">
        <v>0</v>
      </c>
      <c r="I128" s="14">
        <f>SUM(C128:H128)</f>
        <v>242973</v>
      </c>
      <c r="J128" s="15">
        <f t="shared" si="13"/>
        <v>0.26667983685430069</v>
      </c>
      <c r="K128" s="15">
        <f t="shared" si="13"/>
        <v>0.55960538825301576</v>
      </c>
      <c r="L128" s="15">
        <f t="shared" si="13"/>
        <v>0.17031933589328854</v>
      </c>
      <c r="M128" s="15">
        <f t="shared" si="13"/>
        <v>3.3954389993949945E-3</v>
      </c>
      <c r="N128" s="15">
        <f t="shared" si="13"/>
        <v>0</v>
      </c>
      <c r="O128" s="15">
        <f t="shared" si="13"/>
        <v>0</v>
      </c>
    </row>
    <row r="129" spans="1:15" s="16" customFormat="1" x14ac:dyDescent="0.2">
      <c r="A129" s="11">
        <v>394003</v>
      </c>
      <c r="B129" s="45" t="s">
        <v>140</v>
      </c>
      <c r="C129" s="13">
        <v>202482</v>
      </c>
      <c r="D129" s="13">
        <v>4400</v>
      </c>
      <c r="E129" s="13">
        <v>80089</v>
      </c>
      <c r="F129" s="13">
        <v>12673</v>
      </c>
      <c r="G129" s="13">
        <v>0</v>
      </c>
      <c r="H129" s="13">
        <v>0</v>
      </c>
      <c r="I129" s="14">
        <f t="shared" si="12"/>
        <v>299644</v>
      </c>
      <c r="J129" s="15">
        <f t="shared" si="13"/>
        <v>0.6757418803646994</v>
      </c>
      <c r="K129" s="15">
        <f t="shared" si="13"/>
        <v>1.4684091788922856E-2</v>
      </c>
      <c r="L129" s="15">
        <f t="shared" si="13"/>
        <v>0.26728050620069149</v>
      </c>
      <c r="M129" s="15">
        <f t="shared" si="13"/>
        <v>4.2293521645686213E-2</v>
      </c>
      <c r="N129" s="15">
        <f t="shared" si="13"/>
        <v>0</v>
      </c>
      <c r="O129" s="15">
        <f t="shared" si="13"/>
        <v>0</v>
      </c>
    </row>
    <row r="130" spans="1:15" s="16" customFormat="1" x14ac:dyDescent="0.2">
      <c r="A130" s="11">
        <v>395001</v>
      </c>
      <c r="B130" s="59" t="s">
        <v>141</v>
      </c>
      <c r="C130" s="49">
        <v>187982</v>
      </c>
      <c r="D130" s="49">
        <v>35189</v>
      </c>
      <c r="E130" s="49">
        <v>51270</v>
      </c>
      <c r="F130" s="49">
        <v>20300</v>
      </c>
      <c r="G130" s="49">
        <v>0</v>
      </c>
      <c r="H130" s="49">
        <v>0</v>
      </c>
      <c r="I130" s="50">
        <f t="shared" si="12"/>
        <v>294741</v>
      </c>
      <c r="J130" s="51">
        <f t="shared" si="13"/>
        <v>0.63778707407520496</v>
      </c>
      <c r="K130" s="51">
        <f t="shared" si="13"/>
        <v>0.11938956575434025</v>
      </c>
      <c r="L130" s="51">
        <f t="shared" si="13"/>
        <v>0.1739493317862123</v>
      </c>
      <c r="M130" s="51">
        <f t="shared" si="13"/>
        <v>6.8874028384242433E-2</v>
      </c>
      <c r="N130" s="51">
        <f t="shared" si="13"/>
        <v>0</v>
      </c>
      <c r="O130" s="51">
        <f t="shared" si="13"/>
        <v>0</v>
      </c>
    </row>
    <row r="131" spans="1:15" s="16" customFormat="1" x14ac:dyDescent="0.2">
      <c r="A131" s="45">
        <v>395002</v>
      </c>
      <c r="B131" s="45" t="s">
        <v>142</v>
      </c>
      <c r="C131" s="13">
        <v>144549</v>
      </c>
      <c r="D131" s="13">
        <v>22255</v>
      </c>
      <c r="E131" s="13">
        <v>85481</v>
      </c>
      <c r="F131" s="13">
        <v>11140</v>
      </c>
      <c r="G131" s="13">
        <v>0</v>
      </c>
      <c r="H131" s="13">
        <v>0</v>
      </c>
      <c r="I131" s="14">
        <f t="shared" si="12"/>
        <v>263425</v>
      </c>
      <c r="J131" s="15">
        <f t="shared" si="13"/>
        <v>0.54872923982158106</v>
      </c>
      <c r="K131" s="15">
        <f t="shared" si="13"/>
        <v>8.4483249501755717E-2</v>
      </c>
      <c r="L131" s="15">
        <f t="shared" si="13"/>
        <v>0.32449843408939927</v>
      </c>
      <c r="M131" s="15">
        <f t="shared" si="13"/>
        <v>4.2289076587263927E-2</v>
      </c>
      <c r="N131" s="15">
        <f t="shared" si="13"/>
        <v>0</v>
      </c>
      <c r="O131" s="15">
        <f t="shared" si="13"/>
        <v>0</v>
      </c>
    </row>
    <row r="132" spans="1:15" s="57" customFormat="1" x14ac:dyDescent="0.2">
      <c r="A132" s="17">
        <v>395003</v>
      </c>
      <c r="B132" s="52" t="s">
        <v>143</v>
      </c>
      <c r="C132" s="35">
        <v>95055</v>
      </c>
      <c r="D132" s="35">
        <v>17968</v>
      </c>
      <c r="E132" s="35">
        <v>24928</v>
      </c>
      <c r="F132" s="35">
        <v>14836</v>
      </c>
      <c r="G132" s="35">
        <v>0</v>
      </c>
      <c r="H132" s="35">
        <v>0</v>
      </c>
      <c r="I132" s="36">
        <f t="shared" si="12"/>
        <v>152787</v>
      </c>
      <c r="J132" s="37">
        <f t="shared" si="13"/>
        <v>0.62214062714759766</v>
      </c>
      <c r="K132" s="37">
        <f t="shared" si="13"/>
        <v>0.11760162841079411</v>
      </c>
      <c r="L132" s="37">
        <f t="shared" si="13"/>
        <v>0.16315524226537598</v>
      </c>
      <c r="M132" s="37">
        <f t="shared" si="13"/>
        <v>9.7102502176232272E-2</v>
      </c>
      <c r="N132" s="37">
        <f t="shared" si="13"/>
        <v>0</v>
      </c>
      <c r="O132" s="37">
        <f t="shared" si="13"/>
        <v>0</v>
      </c>
    </row>
    <row r="133" spans="1:15" s="16" customFormat="1" x14ac:dyDescent="0.2">
      <c r="A133" s="11">
        <v>395004</v>
      </c>
      <c r="B133" s="45" t="s">
        <v>144</v>
      </c>
      <c r="C133" s="13">
        <v>106537</v>
      </c>
      <c r="D133" s="13">
        <v>65099</v>
      </c>
      <c r="E133" s="13">
        <v>30050</v>
      </c>
      <c r="F133" s="13">
        <v>17141</v>
      </c>
      <c r="G133" s="13">
        <v>0</v>
      </c>
      <c r="H133" s="13">
        <v>0</v>
      </c>
      <c r="I133" s="14">
        <f t="shared" si="12"/>
        <v>218827</v>
      </c>
      <c r="J133" s="15">
        <f t="shared" si="13"/>
        <v>0.48685491278498538</v>
      </c>
      <c r="K133" s="15">
        <f t="shared" si="13"/>
        <v>0.29749071184086057</v>
      </c>
      <c r="L133" s="15">
        <f t="shared" si="13"/>
        <v>0.13732309084345168</v>
      </c>
      <c r="M133" s="15">
        <f t="shared" si="13"/>
        <v>7.833128453070233E-2</v>
      </c>
      <c r="N133" s="15">
        <f t="shared" si="13"/>
        <v>0</v>
      </c>
      <c r="O133" s="15">
        <f t="shared" si="13"/>
        <v>0</v>
      </c>
    </row>
    <row r="134" spans="1:15" s="16" customFormat="1" x14ac:dyDescent="0.2">
      <c r="A134" s="11">
        <v>395005</v>
      </c>
      <c r="B134" s="45" t="s">
        <v>145</v>
      </c>
      <c r="C134" s="13">
        <v>405364</v>
      </c>
      <c r="D134" s="13">
        <v>26269</v>
      </c>
      <c r="E134" s="13">
        <v>191776</v>
      </c>
      <c r="F134" s="13">
        <v>22643</v>
      </c>
      <c r="G134" s="13">
        <v>0</v>
      </c>
      <c r="H134" s="13">
        <v>0</v>
      </c>
      <c r="I134" s="14">
        <f t="shared" si="12"/>
        <v>646052</v>
      </c>
      <c r="J134" s="15">
        <f t="shared" si="13"/>
        <v>0.62744794536662685</v>
      </c>
      <c r="K134" s="15">
        <f t="shared" si="13"/>
        <v>4.066081368063252E-2</v>
      </c>
      <c r="L134" s="15">
        <f t="shared" si="13"/>
        <v>0.29684297858376724</v>
      </c>
      <c r="M134" s="15">
        <f t="shared" si="13"/>
        <v>3.5048262368973397E-2</v>
      </c>
      <c r="N134" s="15">
        <f t="shared" si="13"/>
        <v>0</v>
      </c>
      <c r="O134" s="15">
        <f t="shared" si="13"/>
        <v>0</v>
      </c>
    </row>
    <row r="135" spans="1:15" s="16" customFormat="1" x14ac:dyDescent="0.2">
      <c r="A135" s="11">
        <v>395006</v>
      </c>
      <c r="B135" s="59" t="s">
        <v>146</v>
      </c>
      <c r="C135" s="49">
        <v>104437</v>
      </c>
      <c r="D135" s="49">
        <v>42812</v>
      </c>
      <c r="E135" s="49">
        <v>47081</v>
      </c>
      <c r="F135" s="49">
        <v>17625</v>
      </c>
      <c r="G135" s="49">
        <v>0</v>
      </c>
      <c r="H135" s="49">
        <v>0</v>
      </c>
      <c r="I135" s="50">
        <f t="shared" si="12"/>
        <v>211955</v>
      </c>
      <c r="J135" s="51">
        <f t="shared" si="13"/>
        <v>0.49273194781911256</v>
      </c>
      <c r="K135" s="51">
        <f t="shared" si="13"/>
        <v>0.20198627067066122</v>
      </c>
      <c r="L135" s="51">
        <f t="shared" si="13"/>
        <v>0.22212733835012149</v>
      </c>
      <c r="M135" s="51">
        <f t="shared" si="13"/>
        <v>8.3154443160104743E-2</v>
      </c>
      <c r="N135" s="51">
        <f t="shared" si="13"/>
        <v>0</v>
      </c>
      <c r="O135" s="51">
        <f t="shared" si="13"/>
        <v>0</v>
      </c>
    </row>
    <row r="136" spans="1:15" s="16" customFormat="1" x14ac:dyDescent="0.2">
      <c r="A136" s="45">
        <v>395007</v>
      </c>
      <c r="B136" s="45" t="s">
        <v>147</v>
      </c>
      <c r="C136" s="13">
        <v>159535</v>
      </c>
      <c r="D136" s="13">
        <v>15700</v>
      </c>
      <c r="E136" s="13">
        <v>82512</v>
      </c>
      <c r="F136" s="13">
        <v>33060</v>
      </c>
      <c r="G136" s="13">
        <v>0</v>
      </c>
      <c r="H136" s="13">
        <v>0</v>
      </c>
      <c r="I136" s="14">
        <f t="shared" si="12"/>
        <v>290807</v>
      </c>
      <c r="J136" s="15">
        <f t="shared" si="13"/>
        <v>0.54859408473661231</v>
      </c>
      <c r="K136" s="15">
        <f t="shared" si="13"/>
        <v>5.3987696307172796E-2</v>
      </c>
      <c r="L136" s="15">
        <f t="shared" si="13"/>
        <v>0.28373457310174788</v>
      </c>
      <c r="M136" s="15">
        <f t="shared" si="13"/>
        <v>0.11368364585446705</v>
      </c>
      <c r="N136" s="15">
        <f t="shared" si="13"/>
        <v>0</v>
      </c>
      <c r="O136" s="15">
        <f t="shared" si="13"/>
        <v>0</v>
      </c>
    </row>
    <row r="137" spans="1:15" s="57" customFormat="1" x14ac:dyDescent="0.2">
      <c r="A137" s="17">
        <v>397001</v>
      </c>
      <c r="B137" s="52" t="s">
        <v>148</v>
      </c>
      <c r="C137" s="35">
        <v>319257</v>
      </c>
      <c r="D137" s="35">
        <v>151776</v>
      </c>
      <c r="E137" s="35">
        <v>165514</v>
      </c>
      <c r="F137" s="35">
        <v>176452</v>
      </c>
      <c r="G137" s="35">
        <v>0</v>
      </c>
      <c r="H137" s="35">
        <v>0</v>
      </c>
      <c r="I137" s="36">
        <f t="shared" si="12"/>
        <v>812999</v>
      </c>
      <c r="J137" s="37">
        <f t="shared" si="13"/>
        <v>0.39269051991453863</v>
      </c>
      <c r="K137" s="37">
        <f t="shared" si="13"/>
        <v>0.186686576490254</v>
      </c>
      <c r="L137" s="37">
        <f t="shared" si="13"/>
        <v>0.20358450625400523</v>
      </c>
      <c r="M137" s="37">
        <f t="shared" si="13"/>
        <v>0.21703839734120214</v>
      </c>
      <c r="N137" s="37">
        <f t="shared" si="13"/>
        <v>0</v>
      </c>
      <c r="O137" s="37">
        <f t="shared" si="13"/>
        <v>0</v>
      </c>
    </row>
    <row r="138" spans="1:15" s="16" customFormat="1" x14ac:dyDescent="0.2">
      <c r="A138" s="11">
        <v>398001</v>
      </c>
      <c r="B138" s="45" t="s">
        <v>149</v>
      </c>
      <c r="C138" s="13">
        <v>322469</v>
      </c>
      <c r="D138" s="13">
        <v>17881</v>
      </c>
      <c r="E138" s="13">
        <v>49640</v>
      </c>
      <c r="F138" s="13">
        <v>162</v>
      </c>
      <c r="G138" s="13">
        <v>0</v>
      </c>
      <c r="H138" s="13">
        <v>0</v>
      </c>
      <c r="I138" s="14">
        <f t="shared" si="12"/>
        <v>390152</v>
      </c>
      <c r="J138" s="15">
        <f t="shared" si="13"/>
        <v>0.82652145830343049</v>
      </c>
      <c r="K138" s="15">
        <f t="shared" si="13"/>
        <v>4.5830855666509462E-2</v>
      </c>
      <c r="L138" s="15">
        <f t="shared" si="13"/>
        <v>0.12723246324509421</v>
      </c>
      <c r="M138" s="15">
        <f t="shared" si="13"/>
        <v>4.1522278496585943E-4</v>
      </c>
      <c r="N138" s="15">
        <f t="shared" si="13"/>
        <v>0</v>
      </c>
      <c r="O138" s="15">
        <f t="shared" si="13"/>
        <v>0</v>
      </c>
    </row>
    <row r="139" spans="1:15" s="16" customFormat="1" x14ac:dyDescent="0.2">
      <c r="A139" s="11">
        <v>398002</v>
      </c>
      <c r="B139" s="45" t="s">
        <v>150</v>
      </c>
      <c r="C139" s="13">
        <v>205329</v>
      </c>
      <c r="D139" s="13">
        <v>3106</v>
      </c>
      <c r="E139" s="13">
        <v>140084</v>
      </c>
      <c r="F139" s="13">
        <v>0</v>
      </c>
      <c r="G139" s="13">
        <v>0</v>
      </c>
      <c r="H139" s="13">
        <v>0</v>
      </c>
      <c r="I139" s="14">
        <f t="shared" si="12"/>
        <v>348519</v>
      </c>
      <c r="J139" s="15">
        <f t="shared" si="13"/>
        <v>0.58914722009416987</v>
      </c>
      <c r="K139" s="15">
        <f t="shared" si="13"/>
        <v>8.911996189590812E-3</v>
      </c>
      <c r="L139" s="15">
        <f t="shared" si="13"/>
        <v>0.40194078371623931</v>
      </c>
      <c r="M139" s="15">
        <f t="shared" si="13"/>
        <v>0</v>
      </c>
      <c r="N139" s="15">
        <f t="shared" si="13"/>
        <v>0</v>
      </c>
      <c r="O139" s="15">
        <f t="shared" si="13"/>
        <v>0</v>
      </c>
    </row>
    <row r="140" spans="1:15" s="16" customFormat="1" x14ac:dyDescent="0.2">
      <c r="A140" s="11">
        <v>398003</v>
      </c>
      <c r="B140" s="59" t="s">
        <v>151</v>
      </c>
      <c r="C140" s="49">
        <v>133464</v>
      </c>
      <c r="D140" s="49">
        <v>0</v>
      </c>
      <c r="E140" s="49">
        <v>162583</v>
      </c>
      <c r="F140" s="49">
        <v>0</v>
      </c>
      <c r="G140" s="49">
        <v>0</v>
      </c>
      <c r="H140" s="49">
        <v>0</v>
      </c>
      <c r="I140" s="50">
        <f t="shared" si="12"/>
        <v>296047</v>
      </c>
      <c r="J140" s="51">
        <f t="shared" si="13"/>
        <v>0.45082030893743225</v>
      </c>
      <c r="K140" s="51">
        <f t="shared" si="13"/>
        <v>0</v>
      </c>
      <c r="L140" s="51">
        <f t="shared" si="13"/>
        <v>0.54917969106256781</v>
      </c>
      <c r="M140" s="51">
        <f t="shared" si="13"/>
        <v>0</v>
      </c>
      <c r="N140" s="51">
        <f t="shared" si="13"/>
        <v>0</v>
      </c>
      <c r="O140" s="51">
        <f t="shared" si="13"/>
        <v>0</v>
      </c>
    </row>
    <row r="141" spans="1:15" s="16" customFormat="1" x14ac:dyDescent="0.2">
      <c r="A141" s="45">
        <v>398004</v>
      </c>
      <c r="B141" s="45" t="s">
        <v>152</v>
      </c>
      <c r="C141" s="13">
        <v>152457</v>
      </c>
      <c r="D141" s="13">
        <v>13923</v>
      </c>
      <c r="E141" s="13">
        <v>163663</v>
      </c>
      <c r="F141" s="13">
        <v>0</v>
      </c>
      <c r="G141" s="13">
        <v>0</v>
      </c>
      <c r="H141" s="13">
        <v>0</v>
      </c>
      <c r="I141" s="14">
        <f t="shared" si="12"/>
        <v>330043</v>
      </c>
      <c r="J141" s="15">
        <f t="shared" si="13"/>
        <v>0.46193071811854819</v>
      </c>
      <c r="K141" s="15">
        <f t="shared" si="13"/>
        <v>4.2185412203864348E-2</v>
      </c>
      <c r="L141" s="15">
        <f t="shared" si="13"/>
        <v>0.49588386967758746</v>
      </c>
      <c r="M141" s="15">
        <f t="shared" si="13"/>
        <v>0</v>
      </c>
      <c r="N141" s="15">
        <f t="shared" si="13"/>
        <v>0</v>
      </c>
      <c r="O141" s="15">
        <f t="shared" si="13"/>
        <v>0</v>
      </c>
    </row>
    <row r="142" spans="1:15" s="57" customFormat="1" x14ac:dyDescent="0.2">
      <c r="A142" s="55">
        <v>398004</v>
      </c>
      <c r="B142" s="60" t="s">
        <v>153</v>
      </c>
      <c r="C142" s="35">
        <v>185359</v>
      </c>
      <c r="D142" s="35">
        <v>0</v>
      </c>
      <c r="E142" s="35">
        <v>242160</v>
      </c>
      <c r="F142" s="35">
        <v>63508</v>
      </c>
      <c r="G142" s="35">
        <v>0</v>
      </c>
      <c r="H142" s="35">
        <v>0</v>
      </c>
      <c r="I142" s="36">
        <f>SUM(C142:H142)</f>
        <v>491027</v>
      </c>
      <c r="J142" s="37">
        <f t="shared" si="13"/>
        <v>0.37749248004692204</v>
      </c>
      <c r="K142" s="37">
        <f t="shared" si="13"/>
        <v>0</v>
      </c>
      <c r="L142" s="37">
        <f t="shared" si="13"/>
        <v>0.49317043665623278</v>
      </c>
      <c r="M142" s="37">
        <f t="shared" si="13"/>
        <v>0.12933708329684518</v>
      </c>
      <c r="N142" s="37">
        <f t="shared" si="13"/>
        <v>0</v>
      </c>
      <c r="O142" s="37">
        <f t="shared" si="13"/>
        <v>0</v>
      </c>
    </row>
    <row r="143" spans="1:15" s="16" customFormat="1" x14ac:dyDescent="0.2">
      <c r="A143" s="53">
        <v>398005</v>
      </c>
      <c r="B143" s="54" t="s">
        <v>154</v>
      </c>
      <c r="C143" s="13">
        <v>110500</v>
      </c>
      <c r="D143" s="13">
        <v>16808</v>
      </c>
      <c r="E143" s="13">
        <v>160817</v>
      </c>
      <c r="F143" s="13">
        <v>0</v>
      </c>
      <c r="G143" s="13">
        <v>0</v>
      </c>
      <c r="H143" s="13">
        <v>0</v>
      </c>
      <c r="I143" s="14">
        <f>SUM(C143:H143)</f>
        <v>288125</v>
      </c>
      <c r="J143" s="15">
        <f t="shared" si="13"/>
        <v>0.38351409978308026</v>
      </c>
      <c r="K143" s="15">
        <f t="shared" si="13"/>
        <v>5.8335791757049893E-2</v>
      </c>
      <c r="L143" s="15">
        <f t="shared" si="13"/>
        <v>0.5581501084598699</v>
      </c>
      <c r="M143" s="15">
        <f t="shared" si="13"/>
        <v>0</v>
      </c>
      <c r="N143" s="15">
        <f t="shared" si="13"/>
        <v>0</v>
      </c>
      <c r="O143" s="15">
        <f t="shared" si="13"/>
        <v>0</v>
      </c>
    </row>
    <row r="144" spans="1:15" s="16" customFormat="1" x14ac:dyDescent="0.2">
      <c r="A144" s="11">
        <v>399001</v>
      </c>
      <c r="B144" s="45" t="s">
        <v>155</v>
      </c>
      <c r="C144" s="13">
        <v>180461</v>
      </c>
      <c r="D144" s="13">
        <v>0</v>
      </c>
      <c r="E144" s="13">
        <v>63090</v>
      </c>
      <c r="F144" s="13">
        <v>10154</v>
      </c>
      <c r="G144" s="13">
        <v>0</v>
      </c>
      <c r="H144" s="13">
        <v>0</v>
      </c>
      <c r="I144" s="14">
        <f t="shared" si="12"/>
        <v>253705</v>
      </c>
      <c r="J144" s="15">
        <f t="shared" si="13"/>
        <v>0.71130249699454096</v>
      </c>
      <c r="K144" s="15">
        <f t="shared" si="13"/>
        <v>0</v>
      </c>
      <c r="L144" s="15">
        <f t="shared" si="13"/>
        <v>0.24867464180839952</v>
      </c>
      <c r="M144" s="15">
        <f t="shared" si="13"/>
        <v>4.0022861197059577E-2</v>
      </c>
      <c r="N144" s="15">
        <f t="shared" si="13"/>
        <v>0</v>
      </c>
      <c r="O144" s="15">
        <f t="shared" si="13"/>
        <v>0</v>
      </c>
    </row>
    <row r="145" spans="1:15" s="16" customFormat="1" x14ac:dyDescent="0.2">
      <c r="A145" s="11">
        <v>399002</v>
      </c>
      <c r="B145" s="45" t="s">
        <v>156</v>
      </c>
      <c r="C145" s="13">
        <v>247471</v>
      </c>
      <c r="D145" s="13">
        <v>0</v>
      </c>
      <c r="E145" s="13">
        <v>56968</v>
      </c>
      <c r="F145" s="13">
        <v>0</v>
      </c>
      <c r="G145" s="13">
        <v>0</v>
      </c>
      <c r="H145" s="13">
        <v>0</v>
      </c>
      <c r="I145" s="14">
        <f>SUM(C145:H145)</f>
        <v>304439</v>
      </c>
      <c r="J145" s="15">
        <f t="shared" si="13"/>
        <v>0.81287548572948931</v>
      </c>
      <c r="K145" s="15">
        <f t="shared" si="13"/>
        <v>0</v>
      </c>
      <c r="L145" s="15">
        <f t="shared" si="13"/>
        <v>0.18712451427051069</v>
      </c>
      <c r="M145" s="15">
        <f t="shared" si="13"/>
        <v>0</v>
      </c>
      <c r="N145" s="15">
        <f t="shared" si="13"/>
        <v>0</v>
      </c>
      <c r="O145" s="15">
        <f t="shared" si="13"/>
        <v>0</v>
      </c>
    </row>
    <row r="146" spans="1:15" x14ac:dyDescent="0.2">
      <c r="A146" s="17">
        <v>399004</v>
      </c>
      <c r="B146" s="52" t="s">
        <v>157</v>
      </c>
      <c r="C146" s="35">
        <v>175283</v>
      </c>
      <c r="D146" s="35">
        <v>0</v>
      </c>
      <c r="E146" s="35">
        <v>92279</v>
      </c>
      <c r="F146" s="35">
        <v>0</v>
      </c>
      <c r="G146" s="35">
        <v>0</v>
      </c>
      <c r="H146" s="35">
        <v>0</v>
      </c>
      <c r="I146" s="36">
        <f t="shared" si="12"/>
        <v>267562</v>
      </c>
      <c r="J146" s="37">
        <f t="shared" si="13"/>
        <v>0.65511171242553123</v>
      </c>
      <c r="K146" s="37">
        <f t="shared" si="13"/>
        <v>0</v>
      </c>
      <c r="L146" s="37">
        <f t="shared" si="13"/>
        <v>0.34488828757446871</v>
      </c>
      <c r="M146" s="37">
        <f t="shared" si="13"/>
        <v>0</v>
      </c>
      <c r="N146" s="37">
        <f t="shared" si="13"/>
        <v>0</v>
      </c>
      <c r="O146" s="37">
        <f t="shared" si="13"/>
        <v>0</v>
      </c>
    </row>
    <row r="147" spans="1:15" x14ac:dyDescent="0.2">
      <c r="A147" s="38"/>
      <c r="B147" s="39" t="s">
        <v>158</v>
      </c>
      <c r="C147" s="40">
        <f t="shared" ref="C147:I147" si="14">SUM(C93:C146)</f>
        <v>10283572</v>
      </c>
      <c r="D147" s="40">
        <f t="shared" si="14"/>
        <v>2791462</v>
      </c>
      <c r="E147" s="40">
        <f t="shared" si="14"/>
        <v>3404508</v>
      </c>
      <c r="F147" s="40">
        <f t="shared" si="14"/>
        <v>799850</v>
      </c>
      <c r="G147" s="40">
        <f t="shared" si="14"/>
        <v>0</v>
      </c>
      <c r="H147" s="40">
        <f t="shared" si="14"/>
        <v>0</v>
      </c>
      <c r="I147" s="41">
        <f t="shared" si="14"/>
        <v>17279392</v>
      </c>
      <c r="J147" s="61">
        <f t="shared" si="13"/>
        <v>0.59513506030767749</v>
      </c>
      <c r="K147" s="62">
        <f t="shared" si="13"/>
        <v>0.16154862393306432</v>
      </c>
      <c r="L147" s="63">
        <f t="shared" si="13"/>
        <v>0.19702707132287989</v>
      </c>
      <c r="M147" s="61">
        <f t="shared" si="13"/>
        <v>4.6289244436378316E-2</v>
      </c>
      <c r="N147" s="62">
        <f t="shared" si="13"/>
        <v>0</v>
      </c>
      <c r="O147" s="63">
        <f t="shared" si="13"/>
        <v>0</v>
      </c>
    </row>
    <row r="148" spans="1:15" x14ac:dyDescent="0.2">
      <c r="A148" s="43"/>
      <c r="B148" s="44"/>
      <c r="C148" s="44"/>
      <c r="D148" s="44"/>
      <c r="E148" s="44"/>
      <c r="F148" s="44"/>
      <c r="G148" s="44"/>
      <c r="H148" s="44"/>
      <c r="I148" s="64"/>
      <c r="J148" s="28"/>
      <c r="K148" s="28"/>
      <c r="L148" s="28"/>
      <c r="M148" s="28"/>
      <c r="N148" s="28"/>
      <c r="O148" s="65"/>
    </row>
    <row r="149" spans="1:15" x14ac:dyDescent="0.2">
      <c r="A149" s="17" t="s">
        <v>159</v>
      </c>
      <c r="B149" s="52" t="s">
        <v>160</v>
      </c>
      <c r="C149" s="35">
        <v>18417</v>
      </c>
      <c r="D149" s="35">
        <v>0</v>
      </c>
      <c r="E149" s="35">
        <v>42730</v>
      </c>
      <c r="F149" s="35">
        <v>5785</v>
      </c>
      <c r="G149" s="35">
        <v>0</v>
      </c>
      <c r="H149" s="35">
        <v>0</v>
      </c>
      <c r="I149" s="36">
        <f>SUM(C149:H149)</f>
        <v>66932</v>
      </c>
      <c r="J149" s="37">
        <f t="shared" ref="J149:O150" si="15">C149/$I149</f>
        <v>0.27515986374230561</v>
      </c>
      <c r="K149" s="37">
        <f t="shared" si="15"/>
        <v>0</v>
      </c>
      <c r="L149" s="37">
        <f t="shared" si="15"/>
        <v>0.6384091316560091</v>
      </c>
      <c r="M149" s="37">
        <f t="shared" si="15"/>
        <v>8.6431004601685291E-2</v>
      </c>
      <c r="N149" s="37">
        <f t="shared" si="15"/>
        <v>0</v>
      </c>
      <c r="O149" s="37">
        <f t="shared" si="15"/>
        <v>0</v>
      </c>
    </row>
    <row r="150" spans="1:15" x14ac:dyDescent="0.2">
      <c r="A150" s="38"/>
      <c r="B150" s="39" t="s">
        <v>161</v>
      </c>
      <c r="C150" s="40">
        <f t="shared" ref="C150:I150" si="16">SUM(C149)</f>
        <v>18417</v>
      </c>
      <c r="D150" s="40">
        <f t="shared" si="16"/>
        <v>0</v>
      </c>
      <c r="E150" s="40">
        <f t="shared" si="16"/>
        <v>42730</v>
      </c>
      <c r="F150" s="40">
        <f t="shared" si="16"/>
        <v>5785</v>
      </c>
      <c r="G150" s="40">
        <f t="shared" si="16"/>
        <v>0</v>
      </c>
      <c r="H150" s="40">
        <f t="shared" si="16"/>
        <v>0</v>
      </c>
      <c r="I150" s="41">
        <f t="shared" si="16"/>
        <v>66932</v>
      </c>
      <c r="J150" s="61">
        <f t="shared" si="15"/>
        <v>0.27515986374230561</v>
      </c>
      <c r="K150" s="62">
        <f t="shared" si="15"/>
        <v>0</v>
      </c>
      <c r="L150" s="63">
        <f t="shared" si="15"/>
        <v>0.6384091316560091</v>
      </c>
      <c r="M150" s="61">
        <f t="shared" si="15"/>
        <v>8.6431004601685291E-2</v>
      </c>
      <c r="N150" s="62">
        <f t="shared" si="15"/>
        <v>0</v>
      </c>
      <c r="O150" s="63">
        <f t="shared" si="15"/>
        <v>0</v>
      </c>
    </row>
    <row r="151" spans="1:15" x14ac:dyDescent="0.2">
      <c r="A151" s="43"/>
      <c r="B151" s="44"/>
      <c r="C151" s="44"/>
      <c r="D151" s="44"/>
      <c r="E151" s="44"/>
      <c r="F151" s="44"/>
      <c r="G151" s="44"/>
      <c r="H151" s="44"/>
      <c r="I151" s="64"/>
      <c r="J151" s="28"/>
      <c r="K151" s="28"/>
      <c r="L151" s="28"/>
      <c r="M151" s="28"/>
      <c r="N151" s="28"/>
      <c r="O151" s="65"/>
    </row>
    <row r="152" spans="1:15" ht="13.5" thickBot="1" x14ac:dyDescent="0.25">
      <c r="A152" s="66"/>
      <c r="B152" s="67" t="s">
        <v>162</v>
      </c>
      <c r="C152" s="68">
        <f t="shared" ref="C152:I152" si="17">C147+C91+C77+C73+C150</f>
        <v>315580239</v>
      </c>
      <c r="D152" s="68">
        <f t="shared" si="17"/>
        <v>66920673</v>
      </c>
      <c r="E152" s="68">
        <f t="shared" si="17"/>
        <v>74396115</v>
      </c>
      <c r="F152" s="68">
        <f t="shared" si="17"/>
        <v>194256620.28</v>
      </c>
      <c r="G152" s="68">
        <f t="shared" si="17"/>
        <v>420</v>
      </c>
      <c r="H152" s="68">
        <f t="shared" si="17"/>
        <v>15059272</v>
      </c>
      <c r="I152" s="71">
        <f t="shared" si="17"/>
        <v>666213339.27999997</v>
      </c>
      <c r="J152" s="69">
        <f t="shared" ref="J152:O152" si="18">C152/$I152</f>
        <v>0.47369246515096591</v>
      </c>
      <c r="K152" s="69">
        <f t="shared" si="18"/>
        <v>0.10044931413760569</v>
      </c>
      <c r="L152" s="69">
        <f t="shared" si="18"/>
        <v>0.11167010717678286</v>
      </c>
      <c r="M152" s="69">
        <f t="shared" si="18"/>
        <v>0.29158320439806851</v>
      </c>
      <c r="N152" s="69">
        <f t="shared" si="18"/>
        <v>6.3042868588297659E-7</v>
      </c>
      <c r="O152" s="69">
        <f t="shared" si="18"/>
        <v>2.2604278707891202E-2</v>
      </c>
    </row>
    <row r="153" spans="1:15" ht="13.5" thickTop="1" x14ac:dyDescent="0.2"/>
    <row r="154" spans="1:15" ht="12.75" customHeight="1" x14ac:dyDescent="0.2">
      <c r="C154" s="75"/>
      <c r="D154" s="75"/>
      <c r="E154" s="75"/>
      <c r="J154" s="75"/>
      <c r="K154" s="75"/>
      <c r="L154" s="75"/>
      <c r="M154" s="75"/>
    </row>
    <row r="155" spans="1:15" ht="12.75" customHeight="1" x14ac:dyDescent="0.2">
      <c r="C155" s="72" t="s">
        <v>163</v>
      </c>
      <c r="D155" s="72"/>
      <c r="E155" s="72"/>
      <c r="J155" s="72" t="s">
        <v>163</v>
      </c>
      <c r="K155" s="72"/>
      <c r="L155" s="72"/>
      <c r="M155" s="72"/>
    </row>
    <row r="157" spans="1:15" ht="46.5" customHeight="1" x14ac:dyDescent="0.2">
      <c r="C157" s="70"/>
      <c r="D157" s="70"/>
      <c r="E157" s="70"/>
      <c r="F157" s="70"/>
      <c r="G157" s="70"/>
      <c r="H157" s="70"/>
      <c r="I157" s="70"/>
    </row>
  </sheetData>
  <mergeCells count="7">
    <mergeCell ref="C155:E155"/>
    <mergeCell ref="J155:M155"/>
    <mergeCell ref="A1:B1"/>
    <mergeCell ref="C1:I1"/>
    <mergeCell ref="J1:O1"/>
    <mergeCell ref="C154:E154"/>
    <mergeCell ref="J154:M154"/>
  </mergeCells>
  <printOptions horizontalCentered="1"/>
  <pageMargins left="0.25" right="0.25" top="1" bottom="0.5" header="0.5" footer="0.5"/>
  <pageSetup paperSize="5" scale="68" orientation="portrait" r:id="rId1"/>
  <headerFooter alignWithMargins="0"/>
  <rowBreaks count="1" manualBreakCount="1">
    <brk id="74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Obj600 - Supplies  - by fund</vt:lpstr>
      <vt:lpstr>'Obj600 - Supplies  - by fund'!Print_Area</vt:lpstr>
      <vt:lpstr>'Obj600 - Supplies  - by fund'!Print_Titles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2012-07-03T19:20:29Z</dcterms:created>
  <dcterms:modified xsi:type="dcterms:W3CDTF">2012-07-09T18:48:13Z</dcterms:modified>
</cp:coreProperties>
</file>