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Benefits - 200" sheetId="1" r:id="rId1"/>
  </sheets>
  <externalReferences>
    <externalReference r:id="rId2"/>
  </externalReferences>
  <definedNames>
    <definedName name="_xlnm.Print_Area" localSheetId="0">'Benefits - 200'!$A$1:$AE$156</definedName>
    <definedName name="_xlnm.Print_Titles" localSheetId="0">'Benefits - 200'!$A:$C,'Benefits - 200'!$1:$3</definedName>
  </definedNames>
  <calcPr calcId="145621"/>
</workbook>
</file>

<file path=xl/calcChain.xml><?xml version="1.0" encoding="utf-8"?>
<calcChain xmlns="http://schemas.openxmlformats.org/spreadsheetml/2006/main">
  <c r="Z151" i="1" l="1"/>
  <c r="X151" i="1"/>
  <c r="V151" i="1"/>
  <c r="T151" i="1"/>
  <c r="U151" i="1" s="1"/>
  <c r="R151" i="1"/>
  <c r="P151" i="1"/>
  <c r="N151" i="1"/>
  <c r="L151" i="1"/>
  <c r="M151" i="1" s="1"/>
  <c r="J151" i="1"/>
  <c r="H151" i="1"/>
  <c r="F151" i="1"/>
  <c r="D151" i="1"/>
  <c r="E151" i="1" s="1"/>
  <c r="C151" i="1"/>
  <c r="AB150" i="1"/>
  <c r="AB151" i="1" s="1"/>
  <c r="AA150" i="1"/>
  <c r="Y150" i="1"/>
  <c r="W150" i="1"/>
  <c r="U150" i="1"/>
  <c r="S150" i="1"/>
  <c r="Q150" i="1"/>
  <c r="O150" i="1"/>
  <c r="M150" i="1"/>
  <c r="K150" i="1"/>
  <c r="I150" i="1"/>
  <c r="G150" i="1"/>
  <c r="E150" i="1"/>
  <c r="Z148" i="1"/>
  <c r="X148" i="1"/>
  <c r="V148" i="1"/>
  <c r="T148" i="1"/>
  <c r="R148" i="1"/>
  <c r="P148" i="1"/>
  <c r="N148" i="1"/>
  <c r="L148" i="1"/>
  <c r="J148" i="1"/>
  <c r="H148" i="1"/>
  <c r="F148" i="1"/>
  <c r="D148" i="1"/>
  <c r="C148" i="1"/>
  <c r="C153" i="1" s="1"/>
  <c r="AC147" i="1"/>
  <c r="AB147" i="1"/>
  <c r="AA147" i="1"/>
  <c r="Y147" i="1"/>
  <c r="W147" i="1"/>
  <c r="U147" i="1"/>
  <c r="S147" i="1"/>
  <c r="Q147" i="1"/>
  <c r="O147" i="1"/>
  <c r="M147" i="1"/>
  <c r="K147" i="1"/>
  <c r="I147" i="1"/>
  <c r="G147" i="1"/>
  <c r="E147" i="1"/>
  <c r="AB146" i="1"/>
  <c r="AC146" i="1" s="1"/>
  <c r="AA146" i="1"/>
  <c r="Y146" i="1"/>
  <c r="W146" i="1"/>
  <c r="U146" i="1"/>
  <c r="S146" i="1"/>
  <c r="Q146" i="1"/>
  <c r="O146" i="1"/>
  <c r="M146" i="1"/>
  <c r="K146" i="1"/>
  <c r="I146" i="1"/>
  <c r="G146" i="1"/>
  <c r="E146" i="1"/>
  <c r="AC145" i="1"/>
  <c r="AB145" i="1"/>
  <c r="AA145" i="1"/>
  <c r="Y145" i="1"/>
  <c r="W145" i="1"/>
  <c r="U145" i="1"/>
  <c r="S145" i="1"/>
  <c r="Q145" i="1"/>
  <c r="O145" i="1"/>
  <c r="M145" i="1"/>
  <c r="K145" i="1"/>
  <c r="I145" i="1"/>
  <c r="G145" i="1"/>
  <c r="E145" i="1"/>
  <c r="AB144" i="1"/>
  <c r="AC144" i="1" s="1"/>
  <c r="AA144" i="1"/>
  <c r="Y144" i="1"/>
  <c r="W144" i="1"/>
  <c r="U144" i="1"/>
  <c r="S144" i="1"/>
  <c r="Q144" i="1"/>
  <c r="O144" i="1"/>
  <c r="M144" i="1"/>
  <c r="K144" i="1"/>
  <c r="I144" i="1"/>
  <c r="G144" i="1"/>
  <c r="E144" i="1"/>
  <c r="AC143" i="1"/>
  <c r="AB143" i="1"/>
  <c r="AA143" i="1"/>
  <c r="Y143" i="1"/>
  <c r="W143" i="1"/>
  <c r="U143" i="1"/>
  <c r="S143" i="1"/>
  <c r="Q143" i="1"/>
  <c r="O143" i="1"/>
  <c r="M143" i="1"/>
  <c r="K143" i="1"/>
  <c r="I143" i="1"/>
  <c r="G143" i="1"/>
  <c r="E143" i="1"/>
  <c r="AB142" i="1"/>
  <c r="AC142" i="1" s="1"/>
  <c r="AA142" i="1"/>
  <c r="Y142" i="1"/>
  <c r="W142" i="1"/>
  <c r="U142" i="1"/>
  <c r="S142" i="1"/>
  <c r="Q142" i="1"/>
  <c r="O142" i="1"/>
  <c r="M142" i="1"/>
  <c r="K142" i="1"/>
  <c r="I142" i="1"/>
  <c r="G142" i="1"/>
  <c r="E142" i="1"/>
  <c r="AC141" i="1"/>
  <c r="AB141" i="1"/>
  <c r="AA141" i="1"/>
  <c r="Y141" i="1"/>
  <c r="W141" i="1"/>
  <c r="U141" i="1"/>
  <c r="S141" i="1"/>
  <c r="Q141" i="1"/>
  <c r="O141" i="1"/>
  <c r="M141" i="1"/>
  <c r="K141" i="1"/>
  <c r="I141" i="1"/>
  <c r="G141" i="1"/>
  <c r="E141" i="1"/>
  <c r="AB140" i="1"/>
  <c r="AC140" i="1" s="1"/>
  <c r="AA140" i="1"/>
  <c r="Y140" i="1"/>
  <c r="W140" i="1"/>
  <c r="U140" i="1"/>
  <c r="S140" i="1"/>
  <c r="Q140" i="1"/>
  <c r="O140" i="1"/>
  <c r="M140" i="1"/>
  <c r="K140" i="1"/>
  <c r="I140" i="1"/>
  <c r="G140" i="1"/>
  <c r="E140" i="1"/>
  <c r="AC139" i="1"/>
  <c r="AB139" i="1"/>
  <c r="AA139" i="1"/>
  <c r="Y139" i="1"/>
  <c r="W139" i="1"/>
  <c r="U139" i="1"/>
  <c r="S139" i="1"/>
  <c r="Q139" i="1"/>
  <c r="O139" i="1"/>
  <c r="M139" i="1"/>
  <c r="K139" i="1"/>
  <c r="I139" i="1"/>
  <c r="G139" i="1"/>
  <c r="E139" i="1"/>
  <c r="AB138" i="1"/>
  <c r="AC138" i="1" s="1"/>
  <c r="AA138" i="1"/>
  <c r="Y138" i="1"/>
  <c r="W138" i="1"/>
  <c r="U138" i="1"/>
  <c r="S138" i="1"/>
  <c r="Q138" i="1"/>
  <c r="O138" i="1"/>
  <c r="M138" i="1"/>
  <c r="K138" i="1"/>
  <c r="I138" i="1"/>
  <c r="G138" i="1"/>
  <c r="E138" i="1"/>
  <c r="AC137" i="1"/>
  <c r="AB137" i="1"/>
  <c r="AA137" i="1"/>
  <c r="Y137" i="1"/>
  <c r="W137" i="1"/>
  <c r="U137" i="1"/>
  <c r="S137" i="1"/>
  <c r="Q137" i="1"/>
  <c r="O137" i="1"/>
  <c r="M137" i="1"/>
  <c r="K137" i="1"/>
  <c r="I137" i="1"/>
  <c r="G137" i="1"/>
  <c r="E137" i="1"/>
  <c r="AB136" i="1"/>
  <c r="AC136" i="1" s="1"/>
  <c r="AA136" i="1"/>
  <c r="Y136" i="1"/>
  <c r="W136" i="1"/>
  <c r="U136" i="1"/>
  <c r="S136" i="1"/>
  <c r="Q136" i="1"/>
  <c r="O136" i="1"/>
  <c r="M136" i="1"/>
  <c r="K136" i="1"/>
  <c r="I136" i="1"/>
  <c r="G136" i="1"/>
  <c r="E136" i="1"/>
  <c r="AC135" i="1"/>
  <c r="AB135" i="1"/>
  <c r="AA135" i="1"/>
  <c r="Y135" i="1"/>
  <c r="W135" i="1"/>
  <c r="U135" i="1"/>
  <c r="S135" i="1"/>
  <c r="Q135" i="1"/>
  <c r="O135" i="1"/>
  <c r="M135" i="1"/>
  <c r="K135" i="1"/>
  <c r="I135" i="1"/>
  <c r="G135" i="1"/>
  <c r="E135" i="1"/>
  <c r="AB134" i="1"/>
  <c r="AC134" i="1" s="1"/>
  <c r="AA134" i="1"/>
  <c r="Y134" i="1"/>
  <c r="W134" i="1"/>
  <c r="U134" i="1"/>
  <c r="S134" i="1"/>
  <c r="Q134" i="1"/>
  <c r="O134" i="1"/>
  <c r="M134" i="1"/>
  <c r="K134" i="1"/>
  <c r="I134" i="1"/>
  <c r="G134" i="1"/>
  <c r="E134" i="1"/>
  <c r="AC133" i="1"/>
  <c r="AB133" i="1"/>
  <c r="AA133" i="1"/>
  <c r="Y133" i="1"/>
  <c r="W133" i="1"/>
  <c r="U133" i="1"/>
  <c r="S133" i="1"/>
  <c r="Q133" i="1"/>
  <c r="O133" i="1"/>
  <c r="M133" i="1"/>
  <c r="K133" i="1"/>
  <c r="I133" i="1"/>
  <c r="G133" i="1"/>
  <c r="E133" i="1"/>
  <c r="AB132" i="1"/>
  <c r="AC132" i="1" s="1"/>
  <c r="AA132" i="1"/>
  <c r="Y132" i="1"/>
  <c r="W132" i="1"/>
  <c r="U132" i="1"/>
  <c r="S132" i="1"/>
  <c r="Q132" i="1"/>
  <c r="O132" i="1"/>
  <c r="M132" i="1"/>
  <c r="K132" i="1"/>
  <c r="I132" i="1"/>
  <c r="G132" i="1"/>
  <c r="E132" i="1"/>
  <c r="AB131" i="1"/>
  <c r="AC131" i="1" s="1"/>
  <c r="AA131" i="1"/>
  <c r="Y131" i="1"/>
  <c r="W131" i="1"/>
  <c r="U131" i="1"/>
  <c r="S131" i="1"/>
  <c r="Q131" i="1"/>
  <c r="O131" i="1"/>
  <c r="M131" i="1"/>
  <c r="K131" i="1"/>
  <c r="I131" i="1"/>
  <c r="G131" i="1"/>
  <c r="E131" i="1"/>
  <c r="AB130" i="1"/>
  <c r="AC130" i="1" s="1"/>
  <c r="AA130" i="1"/>
  <c r="Y130" i="1"/>
  <c r="W130" i="1"/>
  <c r="U130" i="1"/>
  <c r="S130" i="1"/>
  <c r="Q130" i="1"/>
  <c r="O130" i="1"/>
  <c r="M130" i="1"/>
  <c r="K130" i="1"/>
  <c r="I130" i="1"/>
  <c r="G130" i="1"/>
  <c r="E130" i="1"/>
  <c r="AB129" i="1"/>
  <c r="AC129" i="1" s="1"/>
  <c r="AA129" i="1"/>
  <c r="Y129" i="1"/>
  <c r="W129" i="1"/>
  <c r="U129" i="1"/>
  <c r="S129" i="1"/>
  <c r="Q129" i="1"/>
  <c r="O129" i="1"/>
  <c r="M129" i="1"/>
  <c r="K129" i="1"/>
  <c r="I129" i="1"/>
  <c r="G129" i="1"/>
  <c r="E129" i="1"/>
  <c r="AB128" i="1"/>
  <c r="AC128" i="1" s="1"/>
  <c r="AA128" i="1"/>
  <c r="Y128" i="1"/>
  <c r="W128" i="1"/>
  <c r="U128" i="1"/>
  <c r="S128" i="1"/>
  <c r="Q128" i="1"/>
  <c r="O128" i="1"/>
  <c r="M128" i="1"/>
  <c r="K128" i="1"/>
  <c r="I128" i="1"/>
  <c r="G128" i="1"/>
  <c r="E128" i="1"/>
  <c r="AB127" i="1"/>
  <c r="AC127" i="1" s="1"/>
  <c r="AA127" i="1"/>
  <c r="Y127" i="1"/>
  <c r="W127" i="1"/>
  <c r="U127" i="1"/>
  <c r="S127" i="1"/>
  <c r="Q127" i="1"/>
  <c r="O127" i="1"/>
  <c r="M127" i="1"/>
  <c r="K127" i="1"/>
  <c r="I127" i="1"/>
  <c r="G127" i="1"/>
  <c r="E127" i="1"/>
  <c r="AB126" i="1"/>
  <c r="AC126" i="1" s="1"/>
  <c r="AA126" i="1"/>
  <c r="Y126" i="1"/>
  <c r="W126" i="1"/>
  <c r="U126" i="1"/>
  <c r="S126" i="1"/>
  <c r="Q126" i="1"/>
  <c r="O126" i="1"/>
  <c r="M126" i="1"/>
  <c r="K126" i="1"/>
  <c r="I126" i="1"/>
  <c r="G126" i="1"/>
  <c r="E126" i="1"/>
  <c r="AB125" i="1"/>
  <c r="AC125" i="1" s="1"/>
  <c r="AA125" i="1"/>
  <c r="Y125" i="1"/>
  <c r="W125" i="1"/>
  <c r="U125" i="1"/>
  <c r="S125" i="1"/>
  <c r="Q125" i="1"/>
  <c r="O125" i="1"/>
  <c r="M125" i="1"/>
  <c r="K125" i="1"/>
  <c r="I125" i="1"/>
  <c r="G125" i="1"/>
  <c r="E125" i="1"/>
  <c r="AB124" i="1"/>
  <c r="AC124" i="1" s="1"/>
  <c r="AA124" i="1"/>
  <c r="Y124" i="1"/>
  <c r="W124" i="1"/>
  <c r="U124" i="1"/>
  <c r="S124" i="1"/>
  <c r="Q124" i="1"/>
  <c r="O124" i="1"/>
  <c r="M124" i="1"/>
  <c r="K124" i="1"/>
  <c r="I124" i="1"/>
  <c r="G124" i="1"/>
  <c r="E124" i="1"/>
  <c r="AB123" i="1"/>
  <c r="AC123" i="1" s="1"/>
  <c r="AA123" i="1"/>
  <c r="Y123" i="1"/>
  <c r="W123" i="1"/>
  <c r="U123" i="1"/>
  <c r="S123" i="1"/>
  <c r="Q123" i="1"/>
  <c r="O123" i="1"/>
  <c r="M123" i="1"/>
  <c r="K123" i="1"/>
  <c r="I123" i="1"/>
  <c r="G123" i="1"/>
  <c r="E123" i="1"/>
  <c r="AB122" i="1"/>
  <c r="AC122" i="1" s="1"/>
  <c r="AA122" i="1"/>
  <c r="Y122" i="1"/>
  <c r="W122" i="1"/>
  <c r="U122" i="1"/>
  <c r="S122" i="1"/>
  <c r="Q122" i="1"/>
  <c r="O122" i="1"/>
  <c r="M122" i="1"/>
  <c r="K122" i="1"/>
  <c r="I122" i="1"/>
  <c r="G122" i="1"/>
  <c r="E122" i="1"/>
  <c r="AB121" i="1"/>
  <c r="AC121" i="1" s="1"/>
  <c r="AA121" i="1"/>
  <c r="Y121" i="1"/>
  <c r="W121" i="1"/>
  <c r="U121" i="1"/>
  <c r="S121" i="1"/>
  <c r="Q121" i="1"/>
  <c r="O121" i="1"/>
  <c r="M121" i="1"/>
  <c r="K121" i="1"/>
  <c r="I121" i="1"/>
  <c r="G121" i="1"/>
  <c r="E121" i="1"/>
  <c r="AB120" i="1"/>
  <c r="AC120" i="1" s="1"/>
  <c r="AA120" i="1"/>
  <c r="Y120" i="1"/>
  <c r="W120" i="1"/>
  <c r="U120" i="1"/>
  <c r="S120" i="1"/>
  <c r="Q120" i="1"/>
  <c r="O120" i="1"/>
  <c r="M120" i="1"/>
  <c r="K120" i="1"/>
  <c r="I120" i="1"/>
  <c r="G120" i="1"/>
  <c r="E120" i="1"/>
  <c r="AB119" i="1"/>
  <c r="AC119" i="1" s="1"/>
  <c r="AA119" i="1"/>
  <c r="Y119" i="1"/>
  <c r="W119" i="1"/>
  <c r="U119" i="1"/>
  <c r="S119" i="1"/>
  <c r="Q119" i="1"/>
  <c r="O119" i="1"/>
  <c r="M119" i="1"/>
  <c r="K119" i="1"/>
  <c r="I119" i="1"/>
  <c r="G119" i="1"/>
  <c r="E119" i="1"/>
  <c r="AB118" i="1"/>
  <c r="AC118" i="1" s="1"/>
  <c r="AA118" i="1"/>
  <c r="Y118" i="1"/>
  <c r="W118" i="1"/>
  <c r="U118" i="1"/>
  <c r="S118" i="1"/>
  <c r="Q118" i="1"/>
  <c r="O118" i="1"/>
  <c r="M118" i="1"/>
  <c r="K118" i="1"/>
  <c r="I118" i="1"/>
  <c r="G118" i="1"/>
  <c r="E118" i="1"/>
  <c r="AB117" i="1"/>
  <c r="AC117" i="1" s="1"/>
  <c r="AA117" i="1"/>
  <c r="Y117" i="1"/>
  <c r="W117" i="1"/>
  <c r="U117" i="1"/>
  <c r="S117" i="1"/>
  <c r="Q117" i="1"/>
  <c r="O117" i="1"/>
  <c r="M117" i="1"/>
  <c r="K117" i="1"/>
  <c r="I117" i="1"/>
  <c r="G117" i="1"/>
  <c r="E117" i="1"/>
  <c r="AB116" i="1"/>
  <c r="AC116" i="1" s="1"/>
  <c r="AA116" i="1"/>
  <c r="Y116" i="1"/>
  <c r="W116" i="1"/>
  <c r="U116" i="1"/>
  <c r="S116" i="1"/>
  <c r="Q116" i="1"/>
  <c r="O116" i="1"/>
  <c r="M116" i="1"/>
  <c r="K116" i="1"/>
  <c r="I116" i="1"/>
  <c r="G116" i="1"/>
  <c r="E116" i="1"/>
  <c r="AB115" i="1"/>
  <c r="AC115" i="1" s="1"/>
  <c r="AA115" i="1"/>
  <c r="Y115" i="1"/>
  <c r="W115" i="1"/>
  <c r="U115" i="1"/>
  <c r="S115" i="1"/>
  <c r="Q115" i="1"/>
  <c r="O115" i="1"/>
  <c r="M115" i="1"/>
  <c r="K115" i="1"/>
  <c r="I115" i="1"/>
  <c r="G115" i="1"/>
  <c r="E115" i="1"/>
  <c r="AB114" i="1"/>
  <c r="AC114" i="1" s="1"/>
  <c r="AA114" i="1"/>
  <c r="Y114" i="1"/>
  <c r="W114" i="1"/>
  <c r="U114" i="1"/>
  <c r="S114" i="1"/>
  <c r="Q114" i="1"/>
  <c r="O114" i="1"/>
  <c r="M114" i="1"/>
  <c r="K114" i="1"/>
  <c r="I114" i="1"/>
  <c r="G114" i="1"/>
  <c r="E114" i="1"/>
  <c r="AB113" i="1"/>
  <c r="AC113" i="1" s="1"/>
  <c r="AA113" i="1"/>
  <c r="Y113" i="1"/>
  <c r="W113" i="1"/>
  <c r="U113" i="1"/>
  <c r="S113" i="1"/>
  <c r="Q113" i="1"/>
  <c r="O113" i="1"/>
  <c r="M113" i="1"/>
  <c r="K113" i="1"/>
  <c r="I113" i="1"/>
  <c r="G113" i="1"/>
  <c r="E113" i="1"/>
  <c r="AB112" i="1"/>
  <c r="AC112" i="1" s="1"/>
  <c r="AA112" i="1"/>
  <c r="Y112" i="1"/>
  <c r="W112" i="1"/>
  <c r="U112" i="1"/>
  <c r="S112" i="1"/>
  <c r="Q112" i="1"/>
  <c r="O112" i="1"/>
  <c r="M112" i="1"/>
  <c r="K112" i="1"/>
  <c r="I112" i="1"/>
  <c r="G112" i="1"/>
  <c r="E112" i="1"/>
  <c r="AB111" i="1"/>
  <c r="AC111" i="1" s="1"/>
  <c r="AA111" i="1"/>
  <c r="Y111" i="1"/>
  <c r="W111" i="1"/>
  <c r="U111" i="1"/>
  <c r="S111" i="1"/>
  <c r="Q111" i="1"/>
  <c r="O111" i="1"/>
  <c r="M111" i="1"/>
  <c r="K111" i="1"/>
  <c r="I111" i="1"/>
  <c r="G111" i="1"/>
  <c r="E111" i="1"/>
  <c r="AB110" i="1"/>
  <c r="AC110" i="1" s="1"/>
  <c r="AA110" i="1"/>
  <c r="Y110" i="1"/>
  <c r="W110" i="1"/>
  <c r="U110" i="1"/>
  <c r="S110" i="1"/>
  <c r="Q110" i="1"/>
  <c r="O110" i="1"/>
  <c r="M110" i="1"/>
  <c r="K110" i="1"/>
  <c r="I110" i="1"/>
  <c r="G110" i="1"/>
  <c r="E110" i="1"/>
  <c r="AB109" i="1"/>
  <c r="AC109" i="1" s="1"/>
  <c r="AA109" i="1"/>
  <c r="Y109" i="1"/>
  <c r="W109" i="1"/>
  <c r="U109" i="1"/>
  <c r="S109" i="1"/>
  <c r="Q109" i="1"/>
  <c r="O109" i="1"/>
  <c r="M109" i="1"/>
  <c r="K109" i="1"/>
  <c r="I109" i="1"/>
  <c r="G109" i="1"/>
  <c r="E109" i="1"/>
  <c r="AB108" i="1"/>
  <c r="AC108" i="1" s="1"/>
  <c r="AA108" i="1"/>
  <c r="Y108" i="1"/>
  <c r="W108" i="1"/>
  <c r="U108" i="1"/>
  <c r="S108" i="1"/>
  <c r="Q108" i="1"/>
  <c r="O108" i="1"/>
  <c r="M108" i="1"/>
  <c r="K108" i="1"/>
  <c r="I108" i="1"/>
  <c r="G108" i="1"/>
  <c r="E108" i="1"/>
  <c r="AB107" i="1"/>
  <c r="AC107" i="1" s="1"/>
  <c r="AA107" i="1"/>
  <c r="Y107" i="1"/>
  <c r="W107" i="1"/>
  <c r="U107" i="1"/>
  <c r="S107" i="1"/>
  <c r="Q107" i="1"/>
  <c r="O107" i="1"/>
  <c r="M107" i="1"/>
  <c r="K107" i="1"/>
  <c r="I107" i="1"/>
  <c r="G107" i="1"/>
  <c r="E107" i="1"/>
  <c r="AB106" i="1"/>
  <c r="AC106" i="1" s="1"/>
  <c r="AA106" i="1"/>
  <c r="Y106" i="1"/>
  <c r="W106" i="1"/>
  <c r="U106" i="1"/>
  <c r="S106" i="1"/>
  <c r="Q106" i="1"/>
  <c r="O106" i="1"/>
  <c r="M106" i="1"/>
  <c r="K106" i="1"/>
  <c r="I106" i="1"/>
  <c r="G106" i="1"/>
  <c r="E106" i="1"/>
  <c r="AB105" i="1"/>
  <c r="AC105" i="1" s="1"/>
  <c r="AA105" i="1"/>
  <c r="Y105" i="1"/>
  <c r="W105" i="1"/>
  <c r="U105" i="1"/>
  <c r="S105" i="1"/>
  <c r="Q105" i="1"/>
  <c r="O105" i="1"/>
  <c r="M105" i="1"/>
  <c r="K105" i="1"/>
  <c r="I105" i="1"/>
  <c r="G105" i="1"/>
  <c r="E105" i="1"/>
  <c r="AB104" i="1"/>
  <c r="AC104" i="1" s="1"/>
  <c r="AA104" i="1"/>
  <c r="Y104" i="1"/>
  <c r="W104" i="1"/>
  <c r="U104" i="1"/>
  <c r="S104" i="1"/>
  <c r="Q104" i="1"/>
  <c r="O104" i="1"/>
  <c r="M104" i="1"/>
  <c r="K104" i="1"/>
  <c r="I104" i="1"/>
  <c r="G104" i="1"/>
  <c r="E104" i="1"/>
  <c r="AB103" i="1"/>
  <c r="AC103" i="1" s="1"/>
  <c r="AA103" i="1"/>
  <c r="Y103" i="1"/>
  <c r="W103" i="1"/>
  <c r="U103" i="1"/>
  <c r="S103" i="1"/>
  <c r="Q103" i="1"/>
  <c r="O103" i="1"/>
  <c r="M103" i="1"/>
  <c r="K103" i="1"/>
  <c r="I103" i="1"/>
  <c r="G103" i="1"/>
  <c r="E103" i="1"/>
  <c r="AB102" i="1"/>
  <c r="AC102" i="1" s="1"/>
  <c r="AA102" i="1"/>
  <c r="Y102" i="1"/>
  <c r="W102" i="1"/>
  <c r="U102" i="1"/>
  <c r="S102" i="1"/>
  <c r="Q102" i="1"/>
  <c r="O102" i="1"/>
  <c r="M102" i="1"/>
  <c r="K102" i="1"/>
  <c r="I102" i="1"/>
  <c r="G102" i="1"/>
  <c r="E102" i="1"/>
  <c r="AB101" i="1"/>
  <c r="AC101" i="1" s="1"/>
  <c r="AA101" i="1"/>
  <c r="Y101" i="1"/>
  <c r="W101" i="1"/>
  <c r="U101" i="1"/>
  <c r="S101" i="1"/>
  <c r="Q101" i="1"/>
  <c r="O101" i="1"/>
  <c r="M101" i="1"/>
  <c r="K101" i="1"/>
  <c r="I101" i="1"/>
  <c r="G101" i="1"/>
  <c r="E101" i="1"/>
  <c r="AB100" i="1"/>
  <c r="AC100" i="1" s="1"/>
  <c r="AA100" i="1"/>
  <c r="Y100" i="1"/>
  <c r="W100" i="1"/>
  <c r="U100" i="1"/>
  <c r="S100" i="1"/>
  <c r="Q100" i="1"/>
  <c r="O100" i="1"/>
  <c r="M100" i="1"/>
  <c r="K100" i="1"/>
  <c r="I100" i="1"/>
  <c r="G100" i="1"/>
  <c r="E100" i="1"/>
  <c r="AB99" i="1"/>
  <c r="AC99" i="1" s="1"/>
  <c r="AA99" i="1"/>
  <c r="Y99" i="1"/>
  <c r="W99" i="1"/>
  <c r="U99" i="1"/>
  <c r="S99" i="1"/>
  <c r="Q99" i="1"/>
  <c r="O99" i="1"/>
  <c r="M99" i="1"/>
  <c r="K99" i="1"/>
  <c r="I99" i="1"/>
  <c r="G99" i="1"/>
  <c r="E99" i="1"/>
  <c r="AB98" i="1"/>
  <c r="AC98" i="1" s="1"/>
  <c r="AA98" i="1"/>
  <c r="Y98" i="1"/>
  <c r="W98" i="1"/>
  <c r="U98" i="1"/>
  <c r="S98" i="1"/>
  <c r="Q98" i="1"/>
  <c r="O98" i="1"/>
  <c r="M98" i="1"/>
  <c r="K98" i="1"/>
  <c r="I98" i="1"/>
  <c r="G98" i="1"/>
  <c r="E98" i="1"/>
  <c r="AB97" i="1"/>
  <c r="AC97" i="1" s="1"/>
  <c r="AA97" i="1"/>
  <c r="Y97" i="1"/>
  <c r="W97" i="1"/>
  <c r="U97" i="1"/>
  <c r="S97" i="1"/>
  <c r="Q97" i="1"/>
  <c r="O97" i="1"/>
  <c r="M97" i="1"/>
  <c r="K97" i="1"/>
  <c r="I97" i="1"/>
  <c r="G97" i="1"/>
  <c r="E97" i="1"/>
  <c r="AB96" i="1"/>
  <c r="AC96" i="1" s="1"/>
  <c r="AA96" i="1"/>
  <c r="Y96" i="1"/>
  <c r="W96" i="1"/>
  <c r="U96" i="1"/>
  <c r="S96" i="1"/>
  <c r="Q96" i="1"/>
  <c r="O96" i="1"/>
  <c r="M96" i="1"/>
  <c r="K96" i="1"/>
  <c r="I96" i="1"/>
  <c r="G96" i="1"/>
  <c r="E96" i="1"/>
  <c r="AB95" i="1"/>
  <c r="AC95" i="1" s="1"/>
  <c r="AA95" i="1"/>
  <c r="Y95" i="1"/>
  <c r="W95" i="1"/>
  <c r="U95" i="1"/>
  <c r="S95" i="1"/>
  <c r="Q95" i="1"/>
  <c r="O95" i="1"/>
  <c r="M95" i="1"/>
  <c r="K95" i="1"/>
  <c r="I95" i="1"/>
  <c r="G95" i="1"/>
  <c r="E95" i="1"/>
  <c r="AB94" i="1"/>
  <c r="AC94" i="1" s="1"/>
  <c r="AA94" i="1"/>
  <c r="Y94" i="1"/>
  <c r="W94" i="1"/>
  <c r="U94" i="1"/>
  <c r="S94" i="1"/>
  <c r="Q94" i="1"/>
  <c r="O94" i="1"/>
  <c r="M94" i="1"/>
  <c r="K94" i="1"/>
  <c r="I94" i="1"/>
  <c r="G94" i="1"/>
  <c r="E94" i="1"/>
  <c r="Z92" i="1"/>
  <c r="X92" i="1"/>
  <c r="Y92" i="1" s="1"/>
  <c r="V92" i="1"/>
  <c r="W92" i="1" s="1"/>
  <c r="T92" i="1"/>
  <c r="U92" i="1" s="1"/>
  <c r="R92" i="1"/>
  <c r="P92" i="1"/>
  <c r="Q92" i="1" s="1"/>
  <c r="N92" i="1"/>
  <c r="O92" i="1" s="1"/>
  <c r="L92" i="1"/>
  <c r="M92" i="1" s="1"/>
  <c r="J92" i="1"/>
  <c r="H92" i="1"/>
  <c r="I92" i="1" s="1"/>
  <c r="F92" i="1"/>
  <c r="G92" i="1" s="1"/>
  <c r="D92" i="1"/>
  <c r="C92" i="1"/>
  <c r="AB91" i="1"/>
  <c r="AC91" i="1" s="1"/>
  <c r="AA91" i="1"/>
  <c r="Y91" i="1"/>
  <c r="W91" i="1"/>
  <c r="U91" i="1"/>
  <c r="S91" i="1"/>
  <c r="Q91" i="1"/>
  <c r="O91" i="1"/>
  <c r="M91" i="1"/>
  <c r="K91" i="1"/>
  <c r="I91" i="1"/>
  <c r="G91" i="1"/>
  <c r="E91" i="1"/>
  <c r="AC90" i="1"/>
  <c r="AB90" i="1"/>
  <c r="AA90" i="1"/>
  <c r="Y90" i="1"/>
  <c r="W90" i="1"/>
  <c r="U90" i="1"/>
  <c r="S90" i="1"/>
  <c r="Q90" i="1"/>
  <c r="O90" i="1"/>
  <c r="M90" i="1"/>
  <c r="K90" i="1"/>
  <c r="I90" i="1"/>
  <c r="G90" i="1"/>
  <c r="E90" i="1"/>
  <c r="AB89" i="1"/>
  <c r="AC89" i="1" s="1"/>
  <c r="AA89" i="1"/>
  <c r="Y89" i="1"/>
  <c r="W89" i="1"/>
  <c r="U89" i="1"/>
  <c r="S89" i="1"/>
  <c r="Q89" i="1"/>
  <c r="O89" i="1"/>
  <c r="M89" i="1"/>
  <c r="K89" i="1"/>
  <c r="I89" i="1"/>
  <c r="G89" i="1"/>
  <c r="E89" i="1"/>
  <c r="AC88" i="1"/>
  <c r="AB88" i="1"/>
  <c r="AA88" i="1"/>
  <c r="Y88" i="1"/>
  <c r="W88" i="1"/>
  <c r="U88" i="1"/>
  <c r="S88" i="1"/>
  <c r="Q88" i="1"/>
  <c r="O88" i="1"/>
  <c r="M88" i="1"/>
  <c r="K88" i="1"/>
  <c r="I88" i="1"/>
  <c r="G88" i="1"/>
  <c r="E88" i="1"/>
  <c r="AB87" i="1"/>
  <c r="AC87" i="1" s="1"/>
  <c r="AA87" i="1"/>
  <c r="Y87" i="1"/>
  <c r="W87" i="1"/>
  <c r="U87" i="1"/>
  <c r="S87" i="1"/>
  <c r="Q87" i="1"/>
  <c r="O87" i="1"/>
  <c r="M87" i="1"/>
  <c r="K87" i="1"/>
  <c r="I87" i="1"/>
  <c r="G87" i="1"/>
  <c r="E87" i="1"/>
  <c r="AC86" i="1"/>
  <c r="AB86" i="1"/>
  <c r="AA86" i="1"/>
  <c r="Y86" i="1"/>
  <c r="W86" i="1"/>
  <c r="U86" i="1"/>
  <c r="S86" i="1"/>
  <c r="Q86" i="1"/>
  <c r="O86" i="1"/>
  <c r="M86" i="1"/>
  <c r="K86" i="1"/>
  <c r="I86" i="1"/>
  <c r="G86" i="1"/>
  <c r="E86" i="1"/>
  <c r="AB85" i="1"/>
  <c r="AC85" i="1" s="1"/>
  <c r="AA85" i="1"/>
  <c r="Y85" i="1"/>
  <c r="W85" i="1"/>
  <c r="U85" i="1"/>
  <c r="S85" i="1"/>
  <c r="Q85" i="1"/>
  <c r="O85" i="1"/>
  <c r="M85" i="1"/>
  <c r="K85" i="1"/>
  <c r="I85" i="1"/>
  <c r="G85" i="1"/>
  <c r="E85" i="1"/>
  <c r="AC84" i="1"/>
  <c r="AB84" i="1"/>
  <c r="AA84" i="1"/>
  <c r="Y84" i="1"/>
  <c r="W84" i="1"/>
  <c r="U84" i="1"/>
  <c r="S84" i="1"/>
  <c r="Q84" i="1"/>
  <c r="O84" i="1"/>
  <c r="M84" i="1"/>
  <c r="K84" i="1"/>
  <c r="I84" i="1"/>
  <c r="G84" i="1"/>
  <c r="E84" i="1"/>
  <c r="AB83" i="1"/>
  <c r="AC83" i="1" s="1"/>
  <c r="AA83" i="1"/>
  <c r="Y83" i="1"/>
  <c r="W83" i="1"/>
  <c r="U83" i="1"/>
  <c r="S83" i="1"/>
  <c r="Q83" i="1"/>
  <c r="O83" i="1"/>
  <c r="M83" i="1"/>
  <c r="K83" i="1"/>
  <c r="I83" i="1"/>
  <c r="G83" i="1"/>
  <c r="E83" i="1"/>
  <c r="AC82" i="1"/>
  <c r="AB82" i="1"/>
  <c r="AA82" i="1"/>
  <c r="Y82" i="1"/>
  <c r="W82" i="1"/>
  <c r="U82" i="1"/>
  <c r="S82" i="1"/>
  <c r="Q82" i="1"/>
  <c r="O82" i="1"/>
  <c r="M82" i="1"/>
  <c r="K82" i="1"/>
  <c r="I82" i="1"/>
  <c r="G82" i="1"/>
  <c r="E82" i="1"/>
  <c r="AB81" i="1"/>
  <c r="AC81" i="1" s="1"/>
  <c r="AA81" i="1"/>
  <c r="Y81" i="1"/>
  <c r="W81" i="1"/>
  <c r="U81" i="1"/>
  <c r="S81" i="1"/>
  <c r="Q81" i="1"/>
  <c r="O81" i="1"/>
  <c r="M81" i="1"/>
  <c r="K81" i="1"/>
  <c r="I81" i="1"/>
  <c r="G81" i="1"/>
  <c r="E81" i="1"/>
  <c r="AC80" i="1"/>
  <c r="AB80" i="1"/>
  <c r="AA80" i="1"/>
  <c r="Y80" i="1"/>
  <c r="W80" i="1"/>
  <c r="U80" i="1"/>
  <c r="S80" i="1"/>
  <c r="Q80" i="1"/>
  <c r="O80" i="1"/>
  <c r="M80" i="1"/>
  <c r="K80" i="1"/>
  <c r="I80" i="1"/>
  <c r="G80" i="1"/>
  <c r="E80" i="1"/>
  <c r="Z78" i="1"/>
  <c r="X78" i="1"/>
  <c r="V78" i="1"/>
  <c r="T78" i="1"/>
  <c r="R78" i="1"/>
  <c r="P78" i="1"/>
  <c r="N78" i="1"/>
  <c r="L78" i="1"/>
  <c r="J78" i="1"/>
  <c r="H78" i="1"/>
  <c r="F78" i="1"/>
  <c r="D78" i="1"/>
  <c r="C78" i="1"/>
  <c r="AA78" i="1" s="1"/>
  <c r="AB77" i="1"/>
  <c r="AC77" i="1" s="1"/>
  <c r="AA77" i="1"/>
  <c r="Y77" i="1"/>
  <c r="W77" i="1"/>
  <c r="U77" i="1"/>
  <c r="S77" i="1"/>
  <c r="Q77" i="1"/>
  <c r="O77" i="1"/>
  <c r="M77" i="1"/>
  <c r="K77" i="1"/>
  <c r="I77" i="1"/>
  <c r="G77" i="1"/>
  <c r="E77" i="1"/>
  <c r="AB76" i="1"/>
  <c r="AC76" i="1" s="1"/>
  <c r="AA76" i="1"/>
  <c r="Y76" i="1"/>
  <c r="W76" i="1"/>
  <c r="U76" i="1"/>
  <c r="S76" i="1"/>
  <c r="Q76" i="1"/>
  <c r="O76" i="1"/>
  <c r="M76" i="1"/>
  <c r="K76" i="1"/>
  <c r="I76" i="1"/>
  <c r="G76" i="1"/>
  <c r="E76" i="1"/>
  <c r="X74" i="1"/>
  <c r="V74" i="1"/>
  <c r="W74" i="1" s="1"/>
  <c r="T74" i="1"/>
  <c r="R74" i="1"/>
  <c r="N74" i="1"/>
  <c r="F74" i="1"/>
  <c r="F153" i="1" s="1"/>
  <c r="C74" i="1"/>
  <c r="Z73" i="1"/>
  <c r="Z74" i="1" s="1"/>
  <c r="AA74" i="1" s="1"/>
  <c r="Y73" i="1"/>
  <c r="W73" i="1"/>
  <c r="T73" i="1"/>
  <c r="U73" i="1" s="1"/>
  <c r="S73" i="1"/>
  <c r="P73" i="1"/>
  <c r="Q73" i="1" s="1"/>
  <c r="O73" i="1"/>
  <c r="L73" i="1"/>
  <c r="M73" i="1" s="1"/>
  <c r="K73" i="1"/>
  <c r="J73" i="1"/>
  <c r="H73" i="1"/>
  <c r="I73" i="1" s="1"/>
  <c r="G73" i="1"/>
  <c r="F73" i="1"/>
  <c r="D73" i="1"/>
  <c r="AB73" i="1" s="1"/>
  <c r="AC73" i="1" s="1"/>
  <c r="AC72" i="1"/>
  <c r="AB72" i="1"/>
  <c r="AA72" i="1"/>
  <c r="Y72" i="1"/>
  <c r="W72" i="1"/>
  <c r="U72" i="1"/>
  <c r="S72" i="1"/>
  <c r="Q72" i="1"/>
  <c r="O72" i="1"/>
  <c r="M72" i="1"/>
  <c r="K72" i="1"/>
  <c r="I72" i="1"/>
  <c r="G72" i="1"/>
  <c r="E72" i="1"/>
  <c r="AB71" i="1"/>
  <c r="AC71" i="1" s="1"/>
  <c r="AA71" i="1"/>
  <c r="Y71" i="1"/>
  <c r="W71" i="1"/>
  <c r="U71" i="1"/>
  <c r="S71" i="1"/>
  <c r="Q71" i="1"/>
  <c r="O71" i="1"/>
  <c r="M71" i="1"/>
  <c r="K71" i="1"/>
  <c r="I71" i="1"/>
  <c r="G71" i="1"/>
  <c r="E71" i="1"/>
  <c r="AC70" i="1"/>
  <c r="AB70" i="1"/>
  <c r="AA70" i="1"/>
  <c r="Y70" i="1"/>
  <c r="W70" i="1"/>
  <c r="U70" i="1"/>
  <c r="S70" i="1"/>
  <c r="Q70" i="1"/>
  <c r="O70" i="1"/>
  <c r="M70" i="1"/>
  <c r="K70" i="1"/>
  <c r="I70" i="1"/>
  <c r="G70" i="1"/>
  <c r="E70" i="1"/>
  <c r="AB69" i="1"/>
  <c r="AC69" i="1" s="1"/>
  <c r="AA69" i="1"/>
  <c r="Y69" i="1"/>
  <c r="W69" i="1"/>
  <c r="U69" i="1"/>
  <c r="S69" i="1"/>
  <c r="Q69" i="1"/>
  <c r="O69" i="1"/>
  <c r="M69" i="1"/>
  <c r="K69" i="1"/>
  <c r="I69" i="1"/>
  <c r="G69" i="1"/>
  <c r="E69" i="1"/>
  <c r="AC68" i="1"/>
  <c r="AB68" i="1"/>
  <c r="AA68" i="1"/>
  <c r="Y68" i="1"/>
  <c r="W68" i="1"/>
  <c r="U68" i="1"/>
  <c r="S68" i="1"/>
  <c r="Q68" i="1"/>
  <c r="O68" i="1"/>
  <c r="M68" i="1"/>
  <c r="K68" i="1"/>
  <c r="I68" i="1"/>
  <c r="G68" i="1"/>
  <c r="E68" i="1"/>
  <c r="AB67" i="1"/>
  <c r="AC67" i="1" s="1"/>
  <c r="AA67" i="1"/>
  <c r="Y67" i="1"/>
  <c r="W67" i="1"/>
  <c r="U67" i="1"/>
  <c r="S67" i="1"/>
  <c r="Q67" i="1"/>
  <c r="O67" i="1"/>
  <c r="M67" i="1"/>
  <c r="K67" i="1"/>
  <c r="I67" i="1"/>
  <c r="G67" i="1"/>
  <c r="E67" i="1"/>
  <c r="AC66" i="1"/>
  <c r="AB66" i="1"/>
  <c r="AA66" i="1"/>
  <c r="Y66" i="1"/>
  <c r="W66" i="1"/>
  <c r="U66" i="1"/>
  <c r="S66" i="1"/>
  <c r="Q66" i="1"/>
  <c r="O66" i="1"/>
  <c r="M66" i="1"/>
  <c r="K66" i="1"/>
  <c r="I66" i="1"/>
  <c r="G66" i="1"/>
  <c r="E66" i="1"/>
  <c r="AB65" i="1"/>
  <c r="AC65" i="1" s="1"/>
  <c r="AA65" i="1"/>
  <c r="Y65" i="1"/>
  <c r="W65" i="1"/>
  <c r="U65" i="1"/>
  <c r="S65" i="1"/>
  <c r="Q65" i="1"/>
  <c r="O65" i="1"/>
  <c r="M65" i="1"/>
  <c r="K65" i="1"/>
  <c r="I65" i="1"/>
  <c r="G65" i="1"/>
  <c r="E65" i="1"/>
  <c r="AC64" i="1"/>
  <c r="AB64" i="1"/>
  <c r="AA64" i="1"/>
  <c r="Y64" i="1"/>
  <c r="W64" i="1"/>
  <c r="U64" i="1"/>
  <c r="S64" i="1"/>
  <c r="Q64" i="1"/>
  <c r="O64" i="1"/>
  <c r="M64" i="1"/>
  <c r="K64" i="1"/>
  <c r="I64" i="1"/>
  <c r="G64" i="1"/>
  <c r="E64" i="1"/>
  <c r="AB63" i="1"/>
  <c r="AC63" i="1" s="1"/>
  <c r="AA63" i="1"/>
  <c r="Y63" i="1"/>
  <c r="W63" i="1"/>
  <c r="U63" i="1"/>
  <c r="S63" i="1"/>
  <c r="Q63" i="1"/>
  <c r="O63" i="1"/>
  <c r="M63" i="1"/>
  <c r="K63" i="1"/>
  <c r="I63" i="1"/>
  <c r="G63" i="1"/>
  <c r="E63" i="1"/>
  <c r="AC62" i="1"/>
  <c r="AB62" i="1"/>
  <c r="AA62" i="1"/>
  <c r="Y62" i="1"/>
  <c r="W62" i="1"/>
  <c r="U62" i="1"/>
  <c r="S62" i="1"/>
  <c r="Q62" i="1"/>
  <c r="O62" i="1"/>
  <c r="M62" i="1"/>
  <c r="K62" i="1"/>
  <c r="I62" i="1"/>
  <c r="G62" i="1"/>
  <c r="E62" i="1"/>
  <c r="AB61" i="1"/>
  <c r="AC61" i="1" s="1"/>
  <c r="AA61" i="1"/>
  <c r="Y61" i="1"/>
  <c r="W61" i="1"/>
  <c r="U61" i="1"/>
  <c r="S61" i="1"/>
  <c r="Q61" i="1"/>
  <c r="O61" i="1"/>
  <c r="M61" i="1"/>
  <c r="K61" i="1"/>
  <c r="I61" i="1"/>
  <c r="G61" i="1"/>
  <c r="E61" i="1"/>
  <c r="AC60" i="1"/>
  <c r="AB60" i="1"/>
  <c r="AA60" i="1"/>
  <c r="Y60" i="1"/>
  <c r="W60" i="1"/>
  <c r="U60" i="1"/>
  <c r="S60" i="1"/>
  <c r="Q60" i="1"/>
  <c r="O60" i="1"/>
  <c r="M60" i="1"/>
  <c r="K60" i="1"/>
  <c r="I60" i="1"/>
  <c r="G60" i="1"/>
  <c r="E60" i="1"/>
  <c r="AB59" i="1"/>
  <c r="AC59" i="1" s="1"/>
  <c r="AA59" i="1"/>
  <c r="Y59" i="1"/>
  <c r="W59" i="1"/>
  <c r="U59" i="1"/>
  <c r="S59" i="1"/>
  <c r="Q59" i="1"/>
  <c r="O59" i="1"/>
  <c r="M59" i="1"/>
  <c r="K59" i="1"/>
  <c r="I59" i="1"/>
  <c r="G59" i="1"/>
  <c r="E59" i="1"/>
  <c r="AC58" i="1"/>
  <c r="AB58" i="1"/>
  <c r="AA58" i="1"/>
  <c r="Y58" i="1"/>
  <c r="W58" i="1"/>
  <c r="U58" i="1"/>
  <c r="S58" i="1"/>
  <c r="Q58" i="1"/>
  <c r="O58" i="1"/>
  <c r="M58" i="1"/>
  <c r="K58" i="1"/>
  <c r="I58" i="1"/>
  <c r="G58" i="1"/>
  <c r="E58" i="1"/>
  <c r="AB57" i="1"/>
  <c r="AC57" i="1" s="1"/>
  <c r="AA57" i="1"/>
  <c r="Y57" i="1"/>
  <c r="W57" i="1"/>
  <c r="U57" i="1"/>
  <c r="S57" i="1"/>
  <c r="Q57" i="1"/>
  <c r="O57" i="1"/>
  <c r="M57" i="1"/>
  <c r="K57" i="1"/>
  <c r="I57" i="1"/>
  <c r="G57" i="1"/>
  <c r="E57" i="1"/>
  <c r="AC56" i="1"/>
  <c r="AB56" i="1"/>
  <c r="AA56" i="1"/>
  <c r="Y56" i="1"/>
  <c r="W56" i="1"/>
  <c r="U56" i="1"/>
  <c r="S56" i="1"/>
  <c r="Q56" i="1"/>
  <c r="O56" i="1"/>
  <c r="M56" i="1"/>
  <c r="K56" i="1"/>
  <c r="I56" i="1"/>
  <c r="G56" i="1"/>
  <c r="E56" i="1"/>
  <c r="AB55" i="1"/>
  <c r="AC55" i="1" s="1"/>
  <c r="AA55" i="1"/>
  <c r="Y55" i="1"/>
  <c r="W55" i="1"/>
  <c r="U55" i="1"/>
  <c r="S55" i="1"/>
  <c r="Q55" i="1"/>
  <c r="O55" i="1"/>
  <c r="M55" i="1"/>
  <c r="K55" i="1"/>
  <c r="I55" i="1"/>
  <c r="G55" i="1"/>
  <c r="E55" i="1"/>
  <c r="AC54" i="1"/>
  <c r="AB54" i="1"/>
  <c r="AA54" i="1"/>
  <c r="Y54" i="1"/>
  <c r="W54" i="1"/>
  <c r="U54" i="1"/>
  <c r="S54" i="1"/>
  <c r="Q54" i="1"/>
  <c r="O54" i="1"/>
  <c r="M54" i="1"/>
  <c r="K54" i="1"/>
  <c r="I54" i="1"/>
  <c r="G54" i="1"/>
  <c r="E54" i="1"/>
  <c r="AB53" i="1"/>
  <c r="AC53" i="1" s="1"/>
  <c r="AA53" i="1"/>
  <c r="Y53" i="1"/>
  <c r="W53" i="1"/>
  <c r="U53" i="1"/>
  <c r="S53" i="1"/>
  <c r="Q53" i="1"/>
  <c r="O53" i="1"/>
  <c r="M53" i="1"/>
  <c r="K53" i="1"/>
  <c r="I53" i="1"/>
  <c r="G53" i="1"/>
  <c r="E53" i="1"/>
  <c r="AC52" i="1"/>
  <c r="AB52" i="1"/>
  <c r="AA52" i="1"/>
  <c r="Y52" i="1"/>
  <c r="W52" i="1"/>
  <c r="U52" i="1"/>
  <c r="S52" i="1"/>
  <c r="Q52" i="1"/>
  <c r="O52" i="1"/>
  <c r="M52" i="1"/>
  <c r="K52" i="1"/>
  <c r="I52" i="1"/>
  <c r="G52" i="1"/>
  <c r="E52" i="1"/>
  <c r="AB51" i="1"/>
  <c r="AC51" i="1" s="1"/>
  <c r="AA51" i="1"/>
  <c r="Y51" i="1"/>
  <c r="W51" i="1"/>
  <c r="U51" i="1"/>
  <c r="S51" i="1"/>
  <c r="Q51" i="1"/>
  <c r="O51" i="1"/>
  <c r="M51" i="1"/>
  <c r="K51" i="1"/>
  <c r="I51" i="1"/>
  <c r="G51" i="1"/>
  <c r="E51" i="1"/>
  <c r="AC50" i="1"/>
  <c r="AB50" i="1"/>
  <c r="AA50" i="1"/>
  <c r="Y50" i="1"/>
  <c r="W50" i="1"/>
  <c r="U50" i="1"/>
  <c r="S50" i="1"/>
  <c r="Q50" i="1"/>
  <c r="O50" i="1"/>
  <c r="M50" i="1"/>
  <c r="K50" i="1"/>
  <c r="I50" i="1"/>
  <c r="G50" i="1"/>
  <c r="E50" i="1"/>
  <c r="AB49" i="1"/>
  <c r="AC49" i="1" s="1"/>
  <c r="AA49" i="1"/>
  <c r="Y49" i="1"/>
  <c r="W49" i="1"/>
  <c r="U49" i="1"/>
  <c r="S49" i="1"/>
  <c r="Q49" i="1"/>
  <c r="O49" i="1"/>
  <c r="M49" i="1"/>
  <c r="K49" i="1"/>
  <c r="I49" i="1"/>
  <c r="G49" i="1"/>
  <c r="E49" i="1"/>
  <c r="AC48" i="1"/>
  <c r="AB48" i="1"/>
  <c r="AA48" i="1"/>
  <c r="Y48" i="1"/>
  <c r="W48" i="1"/>
  <c r="U48" i="1"/>
  <c r="S48" i="1"/>
  <c r="Q48" i="1"/>
  <c r="O48" i="1"/>
  <c r="M48" i="1"/>
  <c r="K48" i="1"/>
  <c r="I48" i="1"/>
  <c r="G48" i="1"/>
  <c r="E48" i="1"/>
  <c r="AA47" i="1"/>
  <c r="Y47" i="1"/>
  <c r="W47" i="1"/>
  <c r="U47" i="1"/>
  <c r="S47" i="1"/>
  <c r="P47" i="1"/>
  <c r="P74" i="1" s="1"/>
  <c r="Q74" i="1" s="1"/>
  <c r="O47" i="1"/>
  <c r="L47" i="1"/>
  <c r="K47" i="1"/>
  <c r="J47" i="1"/>
  <c r="J74" i="1" s="1"/>
  <c r="K74" i="1" s="1"/>
  <c r="H47" i="1"/>
  <c r="G47" i="1"/>
  <c r="D47" i="1"/>
  <c r="AB46" i="1"/>
  <c r="AC46" i="1" s="1"/>
  <c r="AA46" i="1"/>
  <c r="Y46" i="1"/>
  <c r="W46" i="1"/>
  <c r="U46" i="1"/>
  <c r="S46" i="1"/>
  <c r="Q46" i="1"/>
  <c r="O46" i="1"/>
  <c r="M46" i="1"/>
  <c r="K46" i="1"/>
  <c r="I46" i="1"/>
  <c r="G46" i="1"/>
  <c r="E46" i="1"/>
  <c r="AB45" i="1"/>
  <c r="AC45" i="1" s="1"/>
  <c r="AA45" i="1"/>
  <c r="Y45" i="1"/>
  <c r="W45" i="1"/>
  <c r="U45" i="1"/>
  <c r="S45" i="1"/>
  <c r="Q45" i="1"/>
  <c r="O45" i="1"/>
  <c r="M45" i="1"/>
  <c r="K45" i="1"/>
  <c r="I45" i="1"/>
  <c r="G45" i="1"/>
  <c r="E45" i="1"/>
  <c r="AB44" i="1"/>
  <c r="AC44" i="1" s="1"/>
  <c r="AA44" i="1"/>
  <c r="Y44" i="1"/>
  <c r="W44" i="1"/>
  <c r="U44" i="1"/>
  <c r="S44" i="1"/>
  <c r="Q44" i="1"/>
  <c r="O44" i="1"/>
  <c r="M44" i="1"/>
  <c r="K44" i="1"/>
  <c r="I44" i="1"/>
  <c r="G44" i="1"/>
  <c r="E44" i="1"/>
  <c r="AB43" i="1"/>
  <c r="AC43" i="1" s="1"/>
  <c r="AA43" i="1"/>
  <c r="Y43" i="1"/>
  <c r="W43" i="1"/>
  <c r="U43" i="1"/>
  <c r="S43" i="1"/>
  <c r="Q43" i="1"/>
  <c r="O43" i="1"/>
  <c r="M43" i="1"/>
  <c r="K43" i="1"/>
  <c r="I43" i="1"/>
  <c r="G43" i="1"/>
  <c r="E43" i="1"/>
  <c r="AB42" i="1"/>
  <c r="AC42" i="1" s="1"/>
  <c r="AA42" i="1"/>
  <c r="Y42" i="1"/>
  <c r="W42" i="1"/>
  <c r="U42" i="1"/>
  <c r="S42" i="1"/>
  <c r="Q42" i="1"/>
  <c r="O42" i="1"/>
  <c r="M42" i="1"/>
  <c r="K42" i="1"/>
  <c r="I42" i="1"/>
  <c r="G42" i="1"/>
  <c r="E42" i="1"/>
  <c r="AB41" i="1"/>
  <c r="AC41" i="1" s="1"/>
  <c r="AA41" i="1"/>
  <c r="Y41" i="1"/>
  <c r="W41" i="1"/>
  <c r="U41" i="1"/>
  <c r="S41" i="1"/>
  <c r="Q41" i="1"/>
  <c r="O41" i="1"/>
  <c r="M41" i="1"/>
  <c r="K41" i="1"/>
  <c r="I41" i="1"/>
  <c r="G41" i="1"/>
  <c r="E41" i="1"/>
  <c r="AB40" i="1"/>
  <c r="AC40" i="1" s="1"/>
  <c r="AA40" i="1"/>
  <c r="Y40" i="1"/>
  <c r="W40" i="1"/>
  <c r="U40" i="1"/>
  <c r="S40" i="1"/>
  <c r="Q40" i="1"/>
  <c r="O40" i="1"/>
  <c r="M40" i="1"/>
  <c r="K40" i="1"/>
  <c r="I40" i="1"/>
  <c r="G40" i="1"/>
  <c r="E40" i="1"/>
  <c r="AB39" i="1"/>
  <c r="AC39" i="1" s="1"/>
  <c r="AA39" i="1"/>
  <c r="Y39" i="1"/>
  <c r="W39" i="1"/>
  <c r="U39" i="1"/>
  <c r="S39" i="1"/>
  <c r="Q39" i="1"/>
  <c r="O39" i="1"/>
  <c r="M39" i="1"/>
  <c r="K39" i="1"/>
  <c r="I39" i="1"/>
  <c r="G39" i="1"/>
  <c r="E39" i="1"/>
  <c r="AB38" i="1"/>
  <c r="AC38" i="1" s="1"/>
  <c r="AA38" i="1"/>
  <c r="Y38" i="1"/>
  <c r="W38" i="1"/>
  <c r="U38" i="1"/>
  <c r="S38" i="1"/>
  <c r="Q38" i="1"/>
  <c r="O38" i="1"/>
  <c r="M38" i="1"/>
  <c r="K38" i="1"/>
  <c r="I38" i="1"/>
  <c r="G38" i="1"/>
  <c r="E38" i="1"/>
  <c r="AB37" i="1"/>
  <c r="AC37" i="1" s="1"/>
  <c r="AA37" i="1"/>
  <c r="Y37" i="1"/>
  <c r="W37" i="1"/>
  <c r="U37" i="1"/>
  <c r="S37" i="1"/>
  <c r="Q37" i="1"/>
  <c r="O37" i="1"/>
  <c r="M37" i="1"/>
  <c r="K37" i="1"/>
  <c r="I37" i="1"/>
  <c r="G37" i="1"/>
  <c r="E37" i="1"/>
  <c r="AB36" i="1"/>
  <c r="AC36" i="1" s="1"/>
  <c r="AA36" i="1"/>
  <c r="Y36" i="1"/>
  <c r="W36" i="1"/>
  <c r="U36" i="1"/>
  <c r="S36" i="1"/>
  <c r="Q36" i="1"/>
  <c r="O36" i="1"/>
  <c r="M36" i="1"/>
  <c r="K36" i="1"/>
  <c r="I36" i="1"/>
  <c r="G36" i="1"/>
  <c r="E36" i="1"/>
  <c r="AB35" i="1"/>
  <c r="AC35" i="1" s="1"/>
  <c r="AA35" i="1"/>
  <c r="Y35" i="1"/>
  <c r="W35" i="1"/>
  <c r="U35" i="1"/>
  <c r="S35" i="1"/>
  <c r="Q35" i="1"/>
  <c r="O35" i="1"/>
  <c r="M35" i="1"/>
  <c r="K35" i="1"/>
  <c r="I35" i="1"/>
  <c r="G35" i="1"/>
  <c r="E35" i="1"/>
  <c r="AB34" i="1"/>
  <c r="AC34" i="1" s="1"/>
  <c r="AA34" i="1"/>
  <c r="Y34" i="1"/>
  <c r="W34" i="1"/>
  <c r="U34" i="1"/>
  <c r="S34" i="1"/>
  <c r="Q34" i="1"/>
  <c r="O34" i="1"/>
  <c r="M34" i="1"/>
  <c r="K34" i="1"/>
  <c r="I34" i="1"/>
  <c r="G34" i="1"/>
  <c r="E34" i="1"/>
  <c r="AB33" i="1"/>
  <c r="AC33" i="1" s="1"/>
  <c r="AA33" i="1"/>
  <c r="Y33" i="1"/>
  <c r="W33" i="1"/>
  <c r="U33" i="1"/>
  <c r="S33" i="1"/>
  <c r="Q33" i="1"/>
  <c r="O33" i="1"/>
  <c r="M33" i="1"/>
  <c r="K33" i="1"/>
  <c r="I33" i="1"/>
  <c r="G33" i="1"/>
  <c r="E33" i="1"/>
  <c r="AB32" i="1"/>
  <c r="AC32" i="1" s="1"/>
  <c r="AA32" i="1"/>
  <c r="Y32" i="1"/>
  <c r="W32" i="1"/>
  <c r="U32" i="1"/>
  <c r="S32" i="1"/>
  <c r="Q32" i="1"/>
  <c r="O32" i="1"/>
  <c r="M32" i="1"/>
  <c r="K32" i="1"/>
  <c r="I32" i="1"/>
  <c r="G32" i="1"/>
  <c r="E32" i="1"/>
  <c r="AB31" i="1"/>
  <c r="AC31" i="1" s="1"/>
  <c r="AA31" i="1"/>
  <c r="Y31" i="1"/>
  <c r="W31" i="1"/>
  <c r="U31" i="1"/>
  <c r="S31" i="1"/>
  <c r="Q31" i="1"/>
  <c r="O31" i="1"/>
  <c r="M31" i="1"/>
  <c r="K31" i="1"/>
  <c r="I31" i="1"/>
  <c r="G31" i="1"/>
  <c r="E31" i="1"/>
  <c r="AB30" i="1"/>
  <c r="AC30" i="1" s="1"/>
  <c r="AA30" i="1"/>
  <c r="Y30" i="1"/>
  <c r="W30" i="1"/>
  <c r="U30" i="1"/>
  <c r="S30" i="1"/>
  <c r="Q30" i="1"/>
  <c r="O30" i="1"/>
  <c r="M30" i="1"/>
  <c r="K30" i="1"/>
  <c r="I30" i="1"/>
  <c r="G30" i="1"/>
  <c r="E30" i="1"/>
  <c r="AB29" i="1"/>
  <c r="AC29" i="1" s="1"/>
  <c r="AA29" i="1"/>
  <c r="Y29" i="1"/>
  <c r="W29" i="1"/>
  <c r="U29" i="1"/>
  <c r="S29" i="1"/>
  <c r="Q29" i="1"/>
  <c r="O29" i="1"/>
  <c r="M29" i="1"/>
  <c r="K29" i="1"/>
  <c r="I29" i="1"/>
  <c r="G29" i="1"/>
  <c r="E29" i="1"/>
  <c r="AB28" i="1"/>
  <c r="AC28" i="1" s="1"/>
  <c r="AA28" i="1"/>
  <c r="Y28" i="1"/>
  <c r="W28" i="1"/>
  <c r="U28" i="1"/>
  <c r="S28" i="1"/>
  <c r="Q28" i="1"/>
  <c r="O28" i="1"/>
  <c r="M28" i="1"/>
  <c r="K28" i="1"/>
  <c r="I28" i="1"/>
  <c r="G28" i="1"/>
  <c r="E28" i="1"/>
  <c r="AB27" i="1"/>
  <c r="AC27" i="1" s="1"/>
  <c r="AA27" i="1"/>
  <c r="Y27" i="1"/>
  <c r="W27" i="1"/>
  <c r="U27" i="1"/>
  <c r="S27" i="1"/>
  <c r="Q27" i="1"/>
  <c r="O27" i="1"/>
  <c r="M27" i="1"/>
  <c r="K27" i="1"/>
  <c r="I27" i="1"/>
  <c r="G27" i="1"/>
  <c r="E27" i="1"/>
  <c r="AB26" i="1"/>
  <c r="AC26" i="1" s="1"/>
  <c r="AA26" i="1"/>
  <c r="Y26" i="1"/>
  <c r="W26" i="1"/>
  <c r="U26" i="1"/>
  <c r="S26" i="1"/>
  <c r="Q26" i="1"/>
  <c r="O26" i="1"/>
  <c r="M26" i="1"/>
  <c r="K26" i="1"/>
  <c r="I26" i="1"/>
  <c r="G26" i="1"/>
  <c r="E26" i="1"/>
  <c r="AB25" i="1"/>
  <c r="AC25" i="1" s="1"/>
  <c r="AA25" i="1"/>
  <c r="Y25" i="1"/>
  <c r="W25" i="1"/>
  <c r="U25" i="1"/>
  <c r="S25" i="1"/>
  <c r="Q25" i="1"/>
  <c r="O25" i="1"/>
  <c r="M25" i="1"/>
  <c r="K25" i="1"/>
  <c r="I25" i="1"/>
  <c r="G25" i="1"/>
  <c r="E25" i="1"/>
  <c r="AB24" i="1"/>
  <c r="AC24" i="1" s="1"/>
  <c r="AA24" i="1"/>
  <c r="Y24" i="1"/>
  <c r="W24" i="1"/>
  <c r="U24" i="1"/>
  <c r="S24" i="1"/>
  <c r="Q24" i="1"/>
  <c r="O24" i="1"/>
  <c r="M24" i="1"/>
  <c r="K24" i="1"/>
  <c r="I24" i="1"/>
  <c r="G24" i="1"/>
  <c r="E24" i="1"/>
  <c r="AB23" i="1"/>
  <c r="AC23" i="1" s="1"/>
  <c r="AA23" i="1"/>
  <c r="Y23" i="1"/>
  <c r="W23" i="1"/>
  <c r="U23" i="1"/>
  <c r="S23" i="1"/>
  <c r="Q23" i="1"/>
  <c r="O23" i="1"/>
  <c r="M23" i="1"/>
  <c r="K23" i="1"/>
  <c r="I23" i="1"/>
  <c r="G23" i="1"/>
  <c r="E23" i="1"/>
  <c r="AB22" i="1"/>
  <c r="AC22" i="1" s="1"/>
  <c r="AA22" i="1"/>
  <c r="Y22" i="1"/>
  <c r="W22" i="1"/>
  <c r="U22" i="1"/>
  <c r="S22" i="1"/>
  <c r="Q22" i="1"/>
  <c r="O22" i="1"/>
  <c r="M22" i="1"/>
  <c r="K22" i="1"/>
  <c r="I22" i="1"/>
  <c r="G22" i="1"/>
  <c r="E22" i="1"/>
  <c r="AB21" i="1"/>
  <c r="AC21" i="1" s="1"/>
  <c r="AA21" i="1"/>
  <c r="Y21" i="1"/>
  <c r="W21" i="1"/>
  <c r="U21" i="1"/>
  <c r="S21" i="1"/>
  <c r="Q21" i="1"/>
  <c r="O21" i="1"/>
  <c r="M21" i="1"/>
  <c r="K21" i="1"/>
  <c r="I21" i="1"/>
  <c r="G21" i="1"/>
  <c r="E21" i="1"/>
  <c r="AB20" i="1"/>
  <c r="AC20" i="1" s="1"/>
  <c r="AA20" i="1"/>
  <c r="Y20" i="1"/>
  <c r="W20" i="1"/>
  <c r="U20" i="1"/>
  <c r="S20" i="1"/>
  <c r="Q20" i="1"/>
  <c r="O20" i="1"/>
  <c r="M20" i="1"/>
  <c r="K20" i="1"/>
  <c r="I20" i="1"/>
  <c r="G20" i="1"/>
  <c r="E20" i="1"/>
  <c r="AB19" i="1"/>
  <c r="AC19" i="1" s="1"/>
  <c r="AA19" i="1"/>
  <c r="Y19" i="1"/>
  <c r="W19" i="1"/>
  <c r="U19" i="1"/>
  <c r="S19" i="1"/>
  <c r="Q19" i="1"/>
  <c r="O19" i="1"/>
  <c r="M19" i="1"/>
  <c r="K19" i="1"/>
  <c r="I19" i="1"/>
  <c r="G19" i="1"/>
  <c r="E19" i="1"/>
  <c r="AB18" i="1"/>
  <c r="AC18" i="1" s="1"/>
  <c r="AA18" i="1"/>
  <c r="Y18" i="1"/>
  <c r="W18" i="1"/>
  <c r="U18" i="1"/>
  <c r="S18" i="1"/>
  <c r="Q18" i="1"/>
  <c r="O18" i="1"/>
  <c r="M18" i="1"/>
  <c r="K18" i="1"/>
  <c r="I18" i="1"/>
  <c r="G18" i="1"/>
  <c r="E18" i="1"/>
  <c r="AB17" i="1"/>
  <c r="AC17" i="1" s="1"/>
  <c r="AA17" i="1"/>
  <c r="Y17" i="1"/>
  <c r="W17" i="1"/>
  <c r="U17" i="1"/>
  <c r="S17" i="1"/>
  <c r="Q17" i="1"/>
  <c r="O17" i="1"/>
  <c r="M17" i="1"/>
  <c r="K17" i="1"/>
  <c r="I17" i="1"/>
  <c r="G17" i="1"/>
  <c r="E17" i="1"/>
  <c r="AB16" i="1"/>
  <c r="AC16" i="1" s="1"/>
  <c r="AA16" i="1"/>
  <c r="Y16" i="1"/>
  <c r="W16" i="1"/>
  <c r="U16" i="1"/>
  <c r="S16" i="1"/>
  <c r="Q16" i="1"/>
  <c r="O16" i="1"/>
  <c r="M16" i="1"/>
  <c r="K16" i="1"/>
  <c r="I16" i="1"/>
  <c r="G16" i="1"/>
  <c r="E16" i="1"/>
  <c r="AB15" i="1"/>
  <c r="AC15" i="1" s="1"/>
  <c r="AA15" i="1"/>
  <c r="Y15" i="1"/>
  <c r="W15" i="1"/>
  <c r="U15" i="1"/>
  <c r="S15" i="1"/>
  <c r="Q15" i="1"/>
  <c r="O15" i="1"/>
  <c r="M15" i="1"/>
  <c r="K15" i="1"/>
  <c r="I15" i="1"/>
  <c r="G15" i="1"/>
  <c r="E15" i="1"/>
  <c r="AB14" i="1"/>
  <c r="AC14" i="1" s="1"/>
  <c r="AA14" i="1"/>
  <c r="Y14" i="1"/>
  <c r="W14" i="1"/>
  <c r="U14" i="1"/>
  <c r="S14" i="1"/>
  <c r="Q14" i="1"/>
  <c r="O14" i="1"/>
  <c r="M14" i="1"/>
  <c r="K14" i="1"/>
  <c r="I14" i="1"/>
  <c r="G14" i="1"/>
  <c r="E14" i="1"/>
  <c r="AB13" i="1"/>
  <c r="AC13" i="1" s="1"/>
  <c r="AA13" i="1"/>
  <c r="Y13" i="1"/>
  <c r="W13" i="1"/>
  <c r="U13" i="1"/>
  <c r="S13" i="1"/>
  <c r="Q13" i="1"/>
  <c r="O13" i="1"/>
  <c r="M13" i="1"/>
  <c r="K13" i="1"/>
  <c r="I13" i="1"/>
  <c r="G13" i="1"/>
  <c r="E13" i="1"/>
  <c r="AB12" i="1"/>
  <c r="AC12" i="1" s="1"/>
  <c r="AA12" i="1"/>
  <c r="Y12" i="1"/>
  <c r="W12" i="1"/>
  <c r="U12" i="1"/>
  <c r="S12" i="1"/>
  <c r="Q12" i="1"/>
  <c r="O12" i="1"/>
  <c r="M12" i="1"/>
  <c r="K12" i="1"/>
  <c r="I12" i="1"/>
  <c r="G12" i="1"/>
  <c r="E12" i="1"/>
  <c r="AB11" i="1"/>
  <c r="AC11" i="1" s="1"/>
  <c r="AA11" i="1"/>
  <c r="Y11" i="1"/>
  <c r="W11" i="1"/>
  <c r="U11" i="1"/>
  <c r="S11" i="1"/>
  <c r="Q11" i="1"/>
  <c r="O11" i="1"/>
  <c r="M11" i="1"/>
  <c r="K11" i="1"/>
  <c r="I11" i="1"/>
  <c r="G11" i="1"/>
  <c r="E11" i="1"/>
  <c r="AB10" i="1"/>
  <c r="AC10" i="1" s="1"/>
  <c r="AA10" i="1"/>
  <c r="Y10" i="1"/>
  <c r="W10" i="1"/>
  <c r="U10" i="1"/>
  <c r="S10" i="1"/>
  <c r="Q10" i="1"/>
  <c r="O10" i="1"/>
  <c r="M10" i="1"/>
  <c r="K10" i="1"/>
  <c r="I10" i="1"/>
  <c r="G10" i="1"/>
  <c r="E10" i="1"/>
  <c r="AB9" i="1"/>
  <c r="AC9" i="1" s="1"/>
  <c r="AA9" i="1"/>
  <c r="Y9" i="1"/>
  <c r="W9" i="1"/>
  <c r="U9" i="1"/>
  <c r="S9" i="1"/>
  <c r="Q9" i="1"/>
  <c r="O9" i="1"/>
  <c r="M9" i="1"/>
  <c r="K9" i="1"/>
  <c r="I9" i="1"/>
  <c r="G9" i="1"/>
  <c r="E9" i="1"/>
  <c r="AB8" i="1"/>
  <c r="AC8" i="1" s="1"/>
  <c r="AA8" i="1"/>
  <c r="Y8" i="1"/>
  <c r="W8" i="1"/>
  <c r="U8" i="1"/>
  <c r="S8" i="1"/>
  <c r="Q8" i="1"/>
  <c r="O8" i="1"/>
  <c r="M8" i="1"/>
  <c r="K8" i="1"/>
  <c r="I8" i="1"/>
  <c r="G8" i="1"/>
  <c r="E8" i="1"/>
  <c r="AB7" i="1"/>
  <c r="AC7" i="1" s="1"/>
  <c r="AA7" i="1"/>
  <c r="Y7" i="1"/>
  <c r="W7" i="1"/>
  <c r="U7" i="1"/>
  <c r="S7" i="1"/>
  <c r="Q7" i="1"/>
  <c r="O7" i="1"/>
  <c r="M7" i="1"/>
  <c r="K7" i="1"/>
  <c r="I7" i="1"/>
  <c r="G7" i="1"/>
  <c r="E7" i="1"/>
  <c r="AB6" i="1"/>
  <c r="AC6" i="1" s="1"/>
  <c r="AA6" i="1"/>
  <c r="Y6" i="1"/>
  <c r="W6" i="1"/>
  <c r="U6" i="1"/>
  <c r="S6" i="1"/>
  <c r="Q6" i="1"/>
  <c r="O6" i="1"/>
  <c r="M6" i="1"/>
  <c r="K6" i="1"/>
  <c r="I6" i="1"/>
  <c r="G6" i="1"/>
  <c r="E6" i="1"/>
  <c r="AB5" i="1"/>
  <c r="AC5" i="1" s="1"/>
  <c r="AA5" i="1"/>
  <c r="Y5" i="1"/>
  <c r="W5" i="1"/>
  <c r="U5" i="1"/>
  <c r="S5" i="1"/>
  <c r="Q5" i="1"/>
  <c r="O5" i="1"/>
  <c r="M5" i="1"/>
  <c r="K5" i="1"/>
  <c r="I5" i="1"/>
  <c r="G5" i="1"/>
  <c r="E5" i="1"/>
  <c r="AB4" i="1"/>
  <c r="AC4" i="1" s="1"/>
  <c r="AA4" i="1"/>
  <c r="Y4" i="1"/>
  <c r="W4" i="1"/>
  <c r="U4" i="1"/>
  <c r="S4" i="1"/>
  <c r="Q4" i="1"/>
  <c r="O4" i="1"/>
  <c r="M4" i="1"/>
  <c r="K4" i="1"/>
  <c r="I4" i="1"/>
  <c r="G4" i="1"/>
  <c r="E4" i="1"/>
  <c r="K148" i="1" l="1"/>
  <c r="S148" i="1"/>
  <c r="Z153" i="1"/>
  <c r="H74" i="1"/>
  <c r="I74" i="1" s="1"/>
  <c r="L74" i="1"/>
  <c r="M74" i="1" s="1"/>
  <c r="E73" i="1"/>
  <c r="O74" i="1"/>
  <c r="Y74" i="1"/>
  <c r="E148" i="1"/>
  <c r="M148" i="1"/>
  <c r="U148" i="1"/>
  <c r="AC151" i="1"/>
  <c r="G151" i="1"/>
  <c r="O151" i="1"/>
  <c r="W151" i="1"/>
  <c r="I47" i="1"/>
  <c r="M47" i="1"/>
  <c r="AA73" i="1"/>
  <c r="S74" i="1"/>
  <c r="AB78" i="1"/>
  <c r="AC78" i="1" s="1"/>
  <c r="K92" i="1"/>
  <c r="S92" i="1"/>
  <c r="AA92" i="1"/>
  <c r="G148" i="1"/>
  <c r="O148" i="1"/>
  <c r="W148" i="1"/>
  <c r="AC150" i="1"/>
  <c r="I151" i="1"/>
  <c r="Q151" i="1"/>
  <c r="Y151" i="1"/>
  <c r="D74" i="1"/>
  <c r="E74" i="1" s="1"/>
  <c r="U74" i="1"/>
  <c r="AB92" i="1"/>
  <c r="AC92" i="1" s="1"/>
  <c r="I148" i="1"/>
  <c r="Q148" i="1"/>
  <c r="Y148" i="1"/>
  <c r="K151" i="1"/>
  <c r="S151" i="1"/>
  <c r="AA151" i="1"/>
  <c r="AB74" i="1"/>
  <c r="AC74" i="1" s="1"/>
  <c r="G153" i="1"/>
  <c r="AA153" i="1"/>
  <c r="E47" i="1"/>
  <c r="Q47" i="1"/>
  <c r="AB47" i="1"/>
  <c r="AC47" i="1" s="1"/>
  <c r="G74" i="1"/>
  <c r="E92" i="1"/>
  <c r="AB148" i="1"/>
  <c r="D153" i="1"/>
  <c r="J153" i="1"/>
  <c r="L153" i="1"/>
  <c r="N153" i="1"/>
  <c r="P153" i="1"/>
  <c r="R153" i="1"/>
  <c r="T153" i="1"/>
  <c r="V153" i="1"/>
  <c r="W153" i="1" s="1"/>
  <c r="X153" i="1"/>
  <c r="Y153" i="1" s="1"/>
  <c r="E78" i="1"/>
  <c r="G78" i="1"/>
  <c r="I78" i="1"/>
  <c r="K78" i="1"/>
  <c r="M78" i="1"/>
  <c r="O78" i="1"/>
  <c r="Q78" i="1"/>
  <c r="S78" i="1"/>
  <c r="U78" i="1"/>
  <c r="W78" i="1"/>
  <c r="Y78" i="1"/>
  <c r="AA148" i="1"/>
  <c r="H153" i="1" l="1"/>
  <c r="S153" i="1"/>
  <c r="O153" i="1"/>
  <c r="K153" i="1"/>
  <c r="E153" i="1"/>
  <c r="U153" i="1"/>
  <c r="Q153" i="1"/>
  <c r="M153" i="1"/>
  <c r="I153" i="1"/>
  <c r="AC148" i="1"/>
  <c r="AB153" i="1"/>
  <c r="AC153" i="1" l="1"/>
</calcChain>
</file>

<file path=xl/sharedStrings.xml><?xml version="1.0" encoding="utf-8"?>
<sst xmlns="http://schemas.openxmlformats.org/spreadsheetml/2006/main" count="202" uniqueCount="178">
  <si>
    <t>2010-2011</t>
  </si>
  <si>
    <t>Benefits - Expenditures by Object</t>
  </si>
  <si>
    <t>Oct.  2010 Elementary Secondary Membership</t>
  </si>
  <si>
    <t>Group Insurance</t>
  </si>
  <si>
    <t>Social Security Contributions</t>
  </si>
  <si>
    <t>Medicare/ Medicaid Contributions</t>
  </si>
  <si>
    <t>Louisiana Teachers' Retirement System Contributions (TRS)</t>
  </si>
  <si>
    <t>Louisiana School Employees' Retirement System Contributions (LSERS)</t>
  </si>
  <si>
    <t>Louisiana Parochial School Employees' Retirement System Contributions (LPSERS)</t>
  </si>
  <si>
    <t>Other Retirement Contributions</t>
  </si>
  <si>
    <t>Unemployment Compensation</t>
  </si>
  <si>
    <t>Workmen's Compensation</t>
  </si>
  <si>
    <t>Health Benefits</t>
  </si>
  <si>
    <t>Sick Leave Severance Pay</t>
  </si>
  <si>
    <t>Other Employee Benefits</t>
  </si>
  <si>
    <t>Total Benefits Expenditures</t>
  </si>
  <si>
    <t>LEA</t>
  </si>
  <si>
    <t>DISTRICT</t>
  </si>
  <si>
    <t>Object Code 210</t>
  </si>
  <si>
    <t>Per Pupil</t>
  </si>
  <si>
    <t>Object Code 220</t>
  </si>
  <si>
    <t>Object Code 225</t>
  </si>
  <si>
    <t>Object Code 231</t>
  </si>
  <si>
    <t>Object Code 233</t>
  </si>
  <si>
    <t>Object Code 235</t>
  </si>
  <si>
    <t xml:space="preserve"> Object Code 239</t>
  </si>
  <si>
    <t>Object Code 250</t>
  </si>
  <si>
    <t>Object Code 260</t>
  </si>
  <si>
    <t>Object Code 270</t>
  </si>
  <si>
    <t>Object Code 280</t>
  </si>
  <si>
    <t>Object Code 290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</si>
  <si>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</si>
  <si>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</si>
  <si>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</si>
  <si>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</si>
  <si>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</si>
  <si>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</si>
  <si>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</si>
  <si>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</si>
  <si>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</si>
  <si>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</si>
  <si>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</si>
  <si>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</si>
  <si>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</si>
  <si>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</si>
  <si>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</si>
  <si>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</si>
  <si>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</si>
  <si>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</si>
  <si>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</si>
  <si>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</si>
  <si>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</si>
  <si>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</si>
  <si>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</si>
  <si>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</si>
  <si>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</si>
  <si>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 xml:space="preserve">Jefferson Parish School Board </t>
  </si>
  <si>
    <t xml:space="preserve">Jefferson Davis Parish School Board </t>
  </si>
  <si>
    <t>Lafayette Parish School Board</t>
  </si>
  <si>
    <t>Lafourche Parish School Board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</si>
  <si>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</si>
  <si>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</si>
  <si>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</si>
  <si>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</si>
  <si>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</si>
  <si>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</si>
  <si>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</si>
  <si>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</si>
  <si>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</si>
  <si>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</si>
  <si>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</si>
  <si>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</si>
  <si>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</si>
  <si>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</si>
  <si>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</si>
  <si>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</si>
  <si>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</si>
  <si>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</si>
  <si>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</si>
  <si>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</si>
  <si>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</si>
  <si>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</si>
  <si>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St. Tammany Parish School Board</t>
  </si>
  <si>
    <t>Tangipahoa Parish School Board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</si>
  <si>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</si>
  <si>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</si>
  <si>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</si>
  <si>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</si>
  <si>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</si>
  <si>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</si>
  <si>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</si>
  <si>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</si>
  <si>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</si>
  <si>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</si>
  <si>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</si>
  <si>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</si>
  <si>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</si>
  <si>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</si>
  <si>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</si>
  <si>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</si>
  <si>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(RSD OPERATED) *</t>
  </si>
  <si>
    <t>Total Districts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</si>
  <si>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</si>
  <si>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</si>
  <si>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</si>
  <si>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</si>
  <si>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</si>
  <si>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</si>
  <si>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</si>
  <si>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</si>
  <si>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</si>
  <si>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</si>
  <si>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The MAX Charter School</t>
  </si>
  <si>
    <t>D'Arbonne Woods Charter School</t>
  </si>
  <si>
    <t>Children's Charter</t>
  </si>
  <si>
    <t>Madison Preparatory Academy</t>
  </si>
  <si>
    <t>International High School of New Orleans</t>
  </si>
  <si>
    <t>Total Type 2 Charter Schools</t>
  </si>
  <si>
    <t>P. A. Capdau including Early College H.S. (UNO)</t>
  </si>
  <si>
    <t>Medard Nelson (UNO)</t>
  </si>
  <si>
    <t>Thurgood Marshall Early College High School</t>
  </si>
  <si>
    <t>Gentilly Terrace School</t>
  </si>
  <si>
    <t xml:space="preserve">Lagniappe Academies of New Orleans </t>
  </si>
  <si>
    <t xml:space="preserve">E.P. Harney Spirit of Excellence Academy </t>
  </si>
  <si>
    <t xml:space="preserve">Morris Jeff Community School </t>
  </si>
  <si>
    <t>Batiste Cultural Arts Academy at Live Oak Elem.</t>
  </si>
  <si>
    <t xml:space="preserve">SciTech Academy at Laurel Elementary </t>
  </si>
  <si>
    <t>Linwood Public Charter School</t>
  </si>
  <si>
    <t>Crestworth Learning Academy</t>
  </si>
  <si>
    <t>Arise Academy</t>
  </si>
  <si>
    <t>Success Preparatory Academy</t>
  </si>
  <si>
    <t>Benjamin E. Mays Preparatory School</t>
  </si>
  <si>
    <t>Pride College Preparatory School</t>
  </si>
  <si>
    <t>Glen Oaks Middle (ADVANCE BR)</t>
  </si>
  <si>
    <t>Prescott Middle School (ADVANCE BR)</t>
  </si>
  <si>
    <t>Pointe Coupee Central High (ADVANCE BR)</t>
  </si>
  <si>
    <t>Dalton Elementary School</t>
  </si>
  <si>
    <t>Lanier Elementary School</t>
  </si>
  <si>
    <t>Crocker Arts &amp; Technology School</t>
  </si>
  <si>
    <t>The Intercultural Charter School</t>
  </si>
  <si>
    <t>Akili Academy of New Orleans</t>
  </si>
  <si>
    <t>New Orleans Charter Science &amp; Math Academy</t>
  </si>
  <si>
    <t>Sojourner Truth Academy</t>
  </si>
  <si>
    <t>Miller-McCoy Academy</t>
  </si>
  <si>
    <t>NOLA College Prep Charter School</t>
  </si>
  <si>
    <t>Langston Hughes Academy Charter School</t>
  </si>
  <si>
    <t>Andrew H. Wilson Charter School</t>
  </si>
  <si>
    <t>Abramson Science &amp; Technology Charter School *</t>
  </si>
  <si>
    <t>Kenilworth Science &amp; Technology School</t>
  </si>
  <si>
    <t>James M. Singleton Charter Middle (DRYADES)</t>
  </si>
  <si>
    <t>Martin Luther King Elem. (FRIENDS OF KING)</t>
  </si>
  <si>
    <t>McDonogh #28 City Park Academy (NOCSF)</t>
  </si>
  <si>
    <t>Lafayette Academy (CHOICE)</t>
  </si>
  <si>
    <t>Esperanza Charter School (Choice)</t>
  </si>
  <si>
    <t>McDonogh #42 Elementary Charter School</t>
  </si>
  <si>
    <t>Martin Behrman (ALGIERS)</t>
  </si>
  <si>
    <t>Dwight D. Eisenhower (ALGIERS)</t>
  </si>
  <si>
    <t>William J. Fisher (ALGIERS)</t>
  </si>
  <si>
    <t>McDonogh #32 (ALGIERS)</t>
  </si>
  <si>
    <t>O. P. Walker Sr. High (ALGIERS)</t>
  </si>
  <si>
    <t>Harriet Tubman (ALGIERS)</t>
  </si>
  <si>
    <t>Algiers Technology Academy</t>
  </si>
  <si>
    <t>Sophie B. Wright (SUNO)</t>
  </si>
  <si>
    <t>Edward Phillips (KIPP)</t>
  </si>
  <si>
    <t>McDonogh #15 (KIPP)</t>
  </si>
  <si>
    <t>Guste: KIPP Central City Academy</t>
  </si>
  <si>
    <t>KIPP Central City Primary</t>
  </si>
  <si>
    <t>KIPP Renaissance High School</t>
  </si>
  <si>
    <t xml:space="preserve">KIPP New Orleans Leadership Academy </t>
  </si>
  <si>
    <t>Samuel J. Green (FirstLine)</t>
  </si>
  <si>
    <t>New Orleans Charter Middle School</t>
  </si>
  <si>
    <t>John Dibert Community School</t>
  </si>
  <si>
    <t>Total Type 5 Charter Schools</t>
  </si>
  <si>
    <t>A02</t>
  </si>
  <si>
    <t>Office of Juvenile Justice</t>
  </si>
  <si>
    <t>Total Office of Juvenile Justice Schools</t>
  </si>
  <si>
    <t>Total State</t>
  </si>
  <si>
    <t>* Excludes one-time Hurricane Related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</si>
</sst>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2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2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10"/>
      <color theme="1"/>
      <name val="Courier New"/>
      <family val="2"/>
    </font>
    <font>
      <sz val="1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</borders>
  <cellStyleXfs count="25">
    <xf numFmtId="0" fontId="0" fillId="0" borderId="0"/>
    <xf numFmtId="0" fontId="6" fillId="0" borderId="0"/>
    <xf numFmtId="0" fontId="6" fillId="0" borderId="0"/>
    <xf numFmtId="0" fontId="6" fillId="0" borderId="0"/>
    <xf numFmtId="0" fontId="8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7" fillId="3" borderId="5" xfId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wrapText="1"/>
    </xf>
    <xf numFmtId="0" fontId="7" fillId="0" borderId="8" xfId="2" applyFont="1" applyFill="1" applyBorder="1" applyAlignment="1">
      <alignment wrapText="1"/>
    </xf>
    <xf numFmtId="3" fontId="7" fillId="4" borderId="9" xfId="2" applyNumberFormat="1" applyFont="1" applyFill="1" applyBorder="1" applyAlignment="1">
      <alignment horizontal="right" wrapText="1"/>
    </xf>
    <xf numFmtId="164" fontId="7" fillId="0" borderId="2" xfId="2" applyNumberFormat="1" applyFont="1" applyFill="1" applyBorder="1" applyAlignment="1">
      <alignment horizontal="right" wrapText="1"/>
    </xf>
    <xf numFmtId="164" fontId="7" fillId="5" borderId="10" xfId="2" applyNumberFormat="1" applyFont="1" applyFill="1" applyBorder="1" applyAlignment="1">
      <alignment horizontal="right" wrapText="1"/>
    </xf>
    <xf numFmtId="0" fontId="7" fillId="0" borderId="9" xfId="2" applyFont="1" applyFill="1" applyBorder="1" applyAlignment="1">
      <alignment horizontal="right" wrapText="1"/>
    </xf>
    <xf numFmtId="0" fontId="7" fillId="0" borderId="11" xfId="2" applyFont="1" applyFill="1" applyBorder="1" applyAlignment="1">
      <alignment wrapText="1"/>
    </xf>
    <xf numFmtId="164" fontId="7" fillId="0" borderId="9" xfId="2" applyNumberFormat="1" applyFont="1" applyFill="1" applyBorder="1" applyAlignment="1">
      <alignment horizontal="right" wrapText="1"/>
    </xf>
    <xf numFmtId="164" fontId="7" fillId="5" borderId="12" xfId="2" applyNumberFormat="1" applyFont="1" applyFill="1" applyBorder="1" applyAlignment="1">
      <alignment horizontal="right" wrapText="1"/>
    </xf>
    <xf numFmtId="0" fontId="7" fillId="0" borderId="3" xfId="2" applyFont="1" applyFill="1" applyBorder="1" applyAlignment="1">
      <alignment horizontal="right" wrapText="1"/>
    </xf>
    <xf numFmtId="0" fontId="7" fillId="0" borderId="4" xfId="2" applyFont="1" applyFill="1" applyBorder="1" applyAlignment="1">
      <alignment horizontal="left" wrapText="1"/>
    </xf>
    <xf numFmtId="3" fontId="7" fillId="4" borderId="3" xfId="2" applyNumberFormat="1" applyFont="1" applyFill="1" applyBorder="1" applyAlignment="1">
      <alignment horizontal="right" wrapText="1"/>
    </xf>
    <xf numFmtId="164" fontId="7" fillId="0" borderId="3" xfId="2" applyNumberFormat="1" applyFont="1" applyFill="1" applyBorder="1" applyAlignment="1">
      <alignment horizontal="right" wrapText="1"/>
    </xf>
    <xf numFmtId="164" fontId="7" fillId="5" borderId="6" xfId="2" applyNumberFormat="1" applyFont="1" applyFill="1" applyBorder="1" applyAlignment="1">
      <alignment horizontal="right" wrapText="1"/>
    </xf>
    <xf numFmtId="164" fontId="4" fillId="0" borderId="0" xfId="0" applyNumberFormat="1" applyFont="1"/>
    <xf numFmtId="0" fontId="7" fillId="0" borderId="0" xfId="2" applyFont="1" applyFill="1" applyBorder="1" applyAlignment="1">
      <alignment horizontal="right" wrapText="1"/>
    </xf>
    <xf numFmtId="0" fontId="7" fillId="0" borderId="0" xfId="2" applyFont="1" applyFill="1" applyBorder="1" applyAlignment="1">
      <alignment wrapText="1"/>
    </xf>
    <xf numFmtId="3" fontId="7" fillId="4" borderId="0" xfId="2" applyNumberFormat="1" applyFont="1" applyFill="1" applyBorder="1" applyAlignment="1">
      <alignment horizontal="right" wrapText="1"/>
    </xf>
    <xf numFmtId="164" fontId="7" fillId="0" borderId="0" xfId="2" applyNumberFormat="1" applyFont="1" applyFill="1" applyBorder="1" applyAlignment="1">
      <alignment horizontal="right" wrapText="1"/>
    </xf>
    <xf numFmtId="164" fontId="7" fillId="5" borderId="0" xfId="2" applyNumberFormat="1" applyFont="1" applyFill="1" applyBorder="1" applyAlignment="1">
      <alignment horizontal="right" wrapText="1"/>
    </xf>
    <xf numFmtId="0" fontId="4" fillId="0" borderId="0" xfId="0" applyFont="1" applyBorder="1"/>
    <xf numFmtId="0" fontId="4" fillId="0" borderId="13" xfId="0" applyFont="1" applyBorder="1"/>
    <xf numFmtId="0" fontId="3" fillId="0" borderId="14" xfId="0" applyFont="1" applyBorder="1"/>
    <xf numFmtId="3" fontId="3" fillId="2" borderId="5" xfId="0" applyNumberFormat="1" applyFont="1" applyFill="1" applyBorder="1"/>
    <xf numFmtId="164" fontId="3" fillId="0" borderId="2" xfId="0" applyNumberFormat="1" applyFont="1" applyBorder="1"/>
    <xf numFmtId="164" fontId="5" fillId="3" borderId="10" xfId="0" applyNumberFormat="1" applyFont="1" applyFill="1" applyBorder="1"/>
    <xf numFmtId="0" fontId="4" fillId="6" borderId="13" xfId="0" applyFont="1" applyFill="1" applyBorder="1"/>
    <xf numFmtId="0" fontId="4" fillId="6" borderId="14" xfId="0" applyFont="1" applyFill="1" applyBorder="1"/>
    <xf numFmtId="0" fontId="4" fillId="6" borderId="7" xfId="0" applyFont="1" applyFill="1" applyBorder="1"/>
    <xf numFmtId="0" fontId="7" fillId="0" borderId="2" xfId="2" applyFont="1" applyFill="1" applyBorder="1" applyAlignment="1">
      <alignment horizontal="right" wrapText="1"/>
    </xf>
    <xf numFmtId="0" fontId="7" fillId="0" borderId="15" xfId="2" applyFont="1" applyFill="1" applyBorder="1" applyAlignment="1">
      <alignment horizontal="right" wrapText="1"/>
    </xf>
    <xf numFmtId="0" fontId="7" fillId="0" borderId="16" xfId="2" applyFont="1" applyFill="1" applyBorder="1" applyAlignment="1">
      <alignment horizontal="left" wrapText="1"/>
    </xf>
    <xf numFmtId="0" fontId="4" fillId="0" borderId="16" xfId="0" applyFont="1" applyBorder="1"/>
    <xf numFmtId="0" fontId="3" fillId="0" borderId="17" xfId="0" applyFont="1" applyBorder="1" applyAlignment="1">
      <alignment horizontal="left"/>
    </xf>
    <xf numFmtId="3" fontId="3" fillId="2" borderId="15" xfId="0" applyNumberFormat="1" applyFont="1" applyFill="1" applyBorder="1"/>
    <xf numFmtId="164" fontId="3" fillId="0" borderId="5" xfId="0" applyNumberFormat="1" applyFont="1" applyBorder="1"/>
    <xf numFmtId="164" fontId="5" fillId="3" borderId="7" xfId="0" applyNumberFormat="1" applyFont="1" applyFill="1" applyBorder="1"/>
    <xf numFmtId="0" fontId="4" fillId="6" borderId="18" xfId="0" applyFont="1" applyFill="1" applyBorder="1"/>
    <xf numFmtId="0" fontId="4" fillId="6" borderId="19" xfId="0" applyFont="1" applyFill="1" applyBorder="1"/>
    <xf numFmtId="0" fontId="4" fillId="6" borderId="20" xfId="0" applyFont="1" applyFill="1" applyBorder="1"/>
    <xf numFmtId="0" fontId="7" fillId="0" borderId="9" xfId="2" applyFont="1" applyFill="1" applyBorder="1" applyAlignment="1">
      <alignment wrapText="1"/>
    </xf>
    <xf numFmtId="0" fontId="7" fillId="0" borderId="3" xfId="2" applyFont="1" applyFill="1" applyBorder="1" applyAlignment="1">
      <alignment horizontal="left" wrapText="1"/>
    </xf>
    <xf numFmtId="3" fontId="7" fillId="4" borderId="2" xfId="2" applyNumberFormat="1" applyFont="1" applyFill="1" applyBorder="1" applyAlignment="1">
      <alignment horizontal="right" wrapText="1"/>
    </xf>
    <xf numFmtId="0" fontId="7" fillId="0" borderId="3" xfId="2" applyFont="1" applyFill="1" applyBorder="1" applyAlignment="1">
      <alignment wrapText="1"/>
    </xf>
    <xf numFmtId="164" fontId="3" fillId="0" borderId="21" xfId="0" applyNumberFormat="1" applyFont="1" applyBorder="1"/>
    <xf numFmtId="164" fontId="5" fillId="3" borderId="6" xfId="0" applyNumberFormat="1" applyFont="1" applyFill="1" applyBorder="1"/>
    <xf numFmtId="0" fontId="7" fillId="7" borderId="9" xfId="2" applyFont="1" applyFill="1" applyBorder="1" applyAlignment="1">
      <alignment horizontal="right" wrapText="1"/>
    </xf>
    <xf numFmtId="0" fontId="7" fillId="7" borderId="9" xfId="2" applyFont="1" applyFill="1" applyBorder="1" applyAlignment="1">
      <alignment wrapText="1"/>
    </xf>
    <xf numFmtId="0" fontId="4" fillId="0" borderId="11" xfId="0" applyFont="1" applyBorder="1"/>
    <xf numFmtId="0" fontId="7" fillId="7" borderId="9" xfId="3" applyFont="1" applyFill="1" applyBorder="1" applyAlignment="1">
      <alignment horizontal="right" wrapText="1"/>
    </xf>
    <xf numFmtId="0" fontId="7" fillId="7" borderId="9" xfId="3" applyFont="1" applyFill="1" applyBorder="1" applyAlignment="1">
      <alignment wrapText="1"/>
    </xf>
    <xf numFmtId="0" fontId="7" fillId="7" borderId="3" xfId="3" applyFont="1" applyFill="1" applyBorder="1" applyAlignment="1">
      <alignment horizontal="right" wrapText="1"/>
    </xf>
    <xf numFmtId="0" fontId="7" fillId="7" borderId="3" xfId="3" applyFont="1" applyFill="1" applyBorder="1" applyAlignment="1">
      <alignment wrapText="1"/>
    </xf>
    <xf numFmtId="0" fontId="4" fillId="0" borderId="1" xfId="0" applyFont="1" applyBorder="1"/>
    <xf numFmtId="0" fontId="7" fillId="7" borderId="9" xfId="3" applyFont="1" applyFill="1" applyBorder="1" applyAlignment="1">
      <alignment horizontal="left" wrapText="1"/>
    </xf>
    <xf numFmtId="0" fontId="7" fillId="7" borderId="3" xfId="2" applyFont="1" applyFill="1" applyBorder="1" applyAlignment="1">
      <alignment horizontal="right" wrapText="1"/>
    </xf>
    <xf numFmtId="0" fontId="7" fillId="7" borderId="3" xfId="2" applyFont="1" applyFill="1" applyBorder="1" applyAlignment="1">
      <alignment wrapText="1"/>
    </xf>
    <xf numFmtId="164" fontId="3" fillId="0" borderId="9" xfId="0" applyNumberFormat="1" applyFont="1" applyBorder="1"/>
    <xf numFmtId="164" fontId="5" fillId="3" borderId="12" xfId="0" applyNumberFormat="1" applyFont="1" applyFill="1" applyBorder="1"/>
    <xf numFmtId="0" fontId="4" fillId="0" borderId="22" xfId="0" applyFont="1" applyBorder="1"/>
    <xf numFmtId="0" fontId="3" fillId="0" borderId="23" xfId="0" applyFont="1" applyBorder="1" applyAlignment="1">
      <alignment horizontal="left"/>
    </xf>
    <xf numFmtId="3" fontId="3" fillId="2" borderId="24" xfId="0" applyNumberFormat="1" applyFont="1" applyFill="1" applyBorder="1"/>
    <xf numFmtId="164" fontId="3" fillId="0" borderId="25" xfId="0" applyNumberFormat="1" applyFont="1" applyBorder="1"/>
    <xf numFmtId="164" fontId="5" fillId="3" borderId="26" xfId="0" applyNumberFormat="1" applyFont="1" applyFill="1" applyBorder="1"/>
    <xf numFmtId="0" fontId="4" fillId="0" borderId="0" xfId="0" applyFont="1" applyAlignment="1">
      <alignment wrapText="1"/>
    </xf>
    <xf numFmtId="38" fontId="4" fillId="0" borderId="0" xfId="4" applyNumberFormat="1" applyFont="1" applyFill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38" fontId="4" fillId="0" borderId="0" xfId="4" applyNumberFormat="1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25">
    <cellStyle name="Comma 2" xfId="5"/>
    <cellStyle name="Comma 2 2" xfId="6"/>
    <cellStyle name="Comma 3" xfId="7"/>
    <cellStyle name="Normal" xfId="0" builtinId="0"/>
    <cellStyle name="Normal 16 2" xfId="8"/>
    <cellStyle name="Normal 19 2" xfId="9"/>
    <cellStyle name="Normal 2 2" xfId="10"/>
    <cellStyle name="Normal 2 2 2" xfId="11"/>
    <cellStyle name="Normal 2 3" xfId="12"/>
    <cellStyle name="Normal 2 4" xfId="13"/>
    <cellStyle name="Normal 3 2" xfId="14"/>
    <cellStyle name="Normal 38 2" xfId="4"/>
    <cellStyle name="Normal 39 2" xfId="15"/>
    <cellStyle name="Normal 4 2" xfId="16"/>
    <cellStyle name="Normal 4 3" xfId="17"/>
    <cellStyle name="Normal 4 4" xfId="18"/>
    <cellStyle name="Normal 4 5" xfId="19"/>
    <cellStyle name="Normal 4 6" xfId="20"/>
    <cellStyle name="Normal 46 2" xfId="21"/>
    <cellStyle name="Normal 46 3" xfId="22"/>
    <cellStyle name="Normal 47 2" xfId="23"/>
    <cellStyle name="Normal 79" xfId="24"/>
    <cellStyle name="Normal_800" xfId="1"/>
    <cellStyle name="Normal_Sheet1" xfId="2"/>
    <cellStyle name="Normal_Sheet1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0-11%20AFR%20Data%20for%20Resource%20Alloc_May%202013%20Acct%20Report/Resource%20Allocation/10-11%20Expenditures%20by%20Object/13-FY10-11%20Total%20Expenditures%20by%20Object_200%20Benef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ts - 200"/>
      <sheetName val="Raw Data"/>
      <sheetName val="Hurricane"/>
      <sheetName val="RSD Adjs."/>
    </sheetNames>
    <sheetDataSet>
      <sheetData sheetId="0"/>
      <sheetData sheetId="1"/>
      <sheetData sheetId="2">
        <row r="8">
          <cell r="F8">
            <v>821460</v>
          </cell>
          <cell r="H8">
            <v>80970</v>
          </cell>
          <cell r="I8">
            <v>1122158</v>
          </cell>
          <cell r="J8">
            <v>40347</v>
          </cell>
          <cell r="L8">
            <v>7867</v>
          </cell>
        </row>
        <row r="13">
          <cell r="F13">
            <v>216107</v>
          </cell>
          <cell r="G13">
            <v>4555</v>
          </cell>
          <cell r="H13">
            <v>37695</v>
          </cell>
          <cell r="I13">
            <v>457492</v>
          </cell>
          <cell r="L13">
            <v>59936</v>
          </cell>
          <cell r="Q13">
            <v>-3049</v>
          </cell>
        </row>
      </sheetData>
      <sheetData sheetId="3">
        <row r="19">
          <cell r="D19">
            <v>281453.23210873752</v>
          </cell>
        </row>
        <row r="37">
          <cell r="D37">
            <v>6183.5399999999991</v>
          </cell>
        </row>
        <row r="55">
          <cell r="D55">
            <v>45552.606083974504</v>
          </cell>
        </row>
        <row r="73">
          <cell r="D73">
            <v>123012.66999999997</v>
          </cell>
        </row>
        <row r="91">
          <cell r="D91">
            <v>0</v>
          </cell>
        </row>
        <row r="111">
          <cell r="D111">
            <v>507403.59590581997</v>
          </cell>
        </row>
        <row r="147">
          <cell r="D147">
            <v>616902.20999999985</v>
          </cell>
        </row>
        <row r="201">
          <cell r="D201">
            <v>-60.35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0"/>
  <sheetViews>
    <sheetView tabSelected="1" view="pageBreakPreview" zoomScale="70" zoomScaleNormal="60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F156" sqref="AF5:FZ156"/>
    </sheetView>
  </sheetViews>
  <sheetFormatPr defaultRowHeight="12.75" x14ac:dyDescent="0.2"/>
  <cols>
    <col min="1" max="1" width="9.28515625" style="10" customWidth="1"/>
    <col min="2" max="2" width="43" style="10" customWidth="1"/>
    <col min="3" max="3" width="15.140625" style="10" bestFit="1" customWidth="1"/>
    <col min="4" max="4" width="17.5703125" style="10" customWidth="1"/>
    <col min="5" max="5" width="9.85546875" style="10" customWidth="1"/>
    <col min="6" max="6" width="19.85546875" style="10" customWidth="1"/>
    <col min="7" max="7" width="7.28515625" style="10" customWidth="1"/>
    <col min="8" max="8" width="24.140625" style="10" bestFit="1" customWidth="1"/>
    <col min="9" max="9" width="9.85546875" style="10" customWidth="1"/>
    <col min="10" max="10" width="24.7109375" style="10" bestFit="1" customWidth="1"/>
    <col min="11" max="11" width="9.85546875" style="10" customWidth="1"/>
    <col min="12" max="12" width="22.5703125" style="10" bestFit="1" customWidth="1"/>
    <col min="13" max="13" width="9.85546875" style="10" customWidth="1"/>
    <col min="14" max="14" width="23.28515625" style="10" bestFit="1" customWidth="1"/>
    <col min="15" max="15" width="9.85546875" style="10" customWidth="1"/>
    <col min="16" max="16" width="22.28515625" style="10" customWidth="1"/>
    <col min="17" max="17" width="9.85546875" style="10" customWidth="1"/>
    <col min="18" max="18" width="19.42578125" style="10" customWidth="1"/>
    <col min="19" max="19" width="9.85546875" style="10" customWidth="1"/>
    <col min="20" max="20" width="19" style="10" customWidth="1"/>
    <col min="21" max="21" width="9.85546875" style="10" customWidth="1"/>
    <col min="22" max="22" width="19.85546875" style="10" customWidth="1"/>
    <col min="23" max="23" width="9.85546875" style="10" customWidth="1"/>
    <col min="24" max="24" width="18" style="10" customWidth="1"/>
    <col min="25" max="25" width="9.85546875" style="10" customWidth="1"/>
    <col min="26" max="26" width="17.5703125" style="10" customWidth="1"/>
    <col min="27" max="27" width="9.85546875" style="10" customWidth="1"/>
    <col min="28" max="28" width="20.85546875" style="10" customWidth="1"/>
    <col min="29" max="29" width="9.85546875" style="10" customWidth="1"/>
    <col min="30" max="30" width="15.7109375" style="10" customWidth="1"/>
    <col min="31" max="16384" width="9.140625" style="10"/>
  </cols>
  <sheetData>
    <row r="1" spans="1:182" s="3" customFormat="1" ht="63.75" customHeight="1" x14ac:dyDescent="0.2">
      <c r="A1" s="81" t="s">
        <v>0</v>
      </c>
      <c r="B1" s="81"/>
      <c r="C1" s="1"/>
      <c r="D1" s="81" t="s">
        <v>1</v>
      </c>
      <c r="E1" s="81"/>
      <c r="F1" s="81"/>
      <c r="G1" s="81"/>
      <c r="H1" s="81" t="s">
        <v>1</v>
      </c>
      <c r="I1" s="81"/>
      <c r="J1" s="81"/>
      <c r="K1" s="81"/>
      <c r="L1" s="81" t="s">
        <v>1</v>
      </c>
      <c r="M1" s="81"/>
      <c r="N1" s="81"/>
      <c r="O1" s="81"/>
      <c r="P1" s="81" t="s">
        <v>1</v>
      </c>
      <c r="Q1" s="81"/>
      <c r="R1" s="81"/>
      <c r="S1" s="81"/>
      <c r="T1" s="81" t="s">
        <v>1</v>
      </c>
      <c r="U1" s="81"/>
      <c r="V1" s="81"/>
      <c r="W1" s="81"/>
      <c r="X1" s="81" t="s">
        <v>1</v>
      </c>
      <c r="Y1" s="81"/>
      <c r="Z1" s="81"/>
      <c r="AA1" s="81"/>
      <c r="AB1" s="2" t="s">
        <v>1</v>
      </c>
      <c r="AC1" s="2"/>
    </row>
    <row r="2" spans="1:182" ht="51" x14ac:dyDescent="0.2">
      <c r="A2" s="87"/>
      <c r="B2" s="87"/>
      <c r="C2" s="82" t="s">
        <v>2</v>
      </c>
      <c r="D2" s="4" t="s">
        <v>3</v>
      </c>
      <c r="E2" s="5"/>
      <c r="F2" s="4" t="s">
        <v>4</v>
      </c>
      <c r="G2" s="6"/>
      <c r="H2" s="7" t="s">
        <v>5</v>
      </c>
      <c r="I2" s="6"/>
      <c r="J2" s="7" t="s">
        <v>6</v>
      </c>
      <c r="K2" s="5"/>
      <c r="L2" s="4" t="s">
        <v>7</v>
      </c>
      <c r="M2" s="6"/>
      <c r="N2" s="7" t="s">
        <v>8</v>
      </c>
      <c r="O2" s="6"/>
      <c r="P2" s="7" t="s">
        <v>9</v>
      </c>
      <c r="Q2" s="6"/>
      <c r="R2" s="7" t="s">
        <v>10</v>
      </c>
      <c r="S2" s="6"/>
      <c r="T2" s="7" t="s">
        <v>11</v>
      </c>
      <c r="U2" s="5"/>
      <c r="V2" s="7" t="s">
        <v>12</v>
      </c>
      <c r="W2" s="8"/>
      <c r="X2" s="7" t="s">
        <v>13</v>
      </c>
      <c r="Y2" s="6"/>
      <c r="Z2" s="7" t="s">
        <v>14</v>
      </c>
      <c r="AA2" s="5"/>
      <c r="AB2" s="84" t="s">
        <v>15</v>
      </c>
      <c r="AC2" s="9"/>
    </row>
    <row r="3" spans="1:182" ht="31.5" customHeight="1" x14ac:dyDescent="0.2">
      <c r="A3" s="11" t="s">
        <v>16</v>
      </c>
      <c r="B3" s="11" t="s">
        <v>17</v>
      </c>
      <c r="C3" s="83"/>
      <c r="D3" s="12" t="s">
        <v>18</v>
      </c>
      <c r="E3" s="13" t="s">
        <v>19</v>
      </c>
      <c r="F3" s="12" t="s">
        <v>20</v>
      </c>
      <c r="G3" s="13" t="s">
        <v>19</v>
      </c>
      <c r="H3" s="12" t="s">
        <v>21</v>
      </c>
      <c r="I3" s="13" t="s">
        <v>19</v>
      </c>
      <c r="J3" s="12" t="s">
        <v>22</v>
      </c>
      <c r="K3" s="13" t="s">
        <v>19</v>
      </c>
      <c r="L3" s="12" t="s">
        <v>23</v>
      </c>
      <c r="M3" s="13" t="s">
        <v>19</v>
      </c>
      <c r="N3" s="12" t="s">
        <v>24</v>
      </c>
      <c r="O3" s="13" t="s">
        <v>19</v>
      </c>
      <c r="P3" s="12" t="s">
        <v>25</v>
      </c>
      <c r="Q3" s="13" t="s">
        <v>19</v>
      </c>
      <c r="R3" s="12" t="s">
        <v>26</v>
      </c>
      <c r="S3" s="13" t="s">
        <v>19</v>
      </c>
      <c r="T3" s="12" t="s">
        <v>27</v>
      </c>
      <c r="U3" s="13" t="s">
        <v>19</v>
      </c>
      <c r="V3" s="12" t="s">
        <v>28</v>
      </c>
      <c r="W3" s="13" t="s">
        <v>19</v>
      </c>
      <c r="X3" s="12" t="s">
        <v>29</v>
      </c>
      <c r="Y3" s="13" t="s">
        <v>19</v>
      </c>
      <c r="Z3" s="12" t="s">
        <v>30</v>
      </c>
      <c r="AA3" s="13" t="s">
        <v>19</v>
      </c>
      <c r="AB3" s="85"/>
      <c r="AC3" s="14" t="s">
        <v>19</v>
      </c>
    </row>
    <row r="4" spans="1:182" x14ac:dyDescent="0.2">
      <c r="A4" s="15">
        <v>1</v>
      </c>
      <c r="B4" s="16" t="s">
        <v>31</v>
      </c>
      <c r="C4" s="17">
        <v>9587</v>
      </c>
      <c r="D4" s="18">
        <v>5740477</v>
      </c>
      <c r="E4" s="18">
        <f>D4/$C4</f>
        <v>598.77719828935017</v>
      </c>
      <c r="F4" s="18">
        <v>94</v>
      </c>
      <c r="G4" s="18">
        <f>F4/$C4</f>
        <v>9.8049441952644204E-3</v>
      </c>
      <c r="H4" s="18">
        <v>665794</v>
      </c>
      <c r="I4" s="18">
        <f>H4/$C4</f>
        <v>69.447585271722119</v>
      </c>
      <c r="J4" s="18">
        <v>9715026</v>
      </c>
      <c r="K4" s="18">
        <f>J4/$C4</f>
        <v>1013.3541253781162</v>
      </c>
      <c r="L4" s="18">
        <v>781978</v>
      </c>
      <c r="M4" s="18">
        <f>L4/$C4</f>
        <v>81.566496297068952</v>
      </c>
      <c r="N4" s="18">
        <v>809</v>
      </c>
      <c r="O4" s="18">
        <f>N4/$C4</f>
        <v>8.4385104829456561E-2</v>
      </c>
      <c r="P4" s="18">
        <v>6609</v>
      </c>
      <c r="Q4" s="18">
        <f>P4/$C4</f>
        <v>0.68937102326066546</v>
      </c>
      <c r="R4" s="18">
        <v>34789</v>
      </c>
      <c r="S4" s="18">
        <f>R4/$C4</f>
        <v>3.6287681235005738</v>
      </c>
      <c r="T4" s="18">
        <v>714418</v>
      </c>
      <c r="U4" s="18">
        <f>T4/$C4</f>
        <v>74.519453426515071</v>
      </c>
      <c r="V4" s="18">
        <v>2238196</v>
      </c>
      <c r="W4" s="18">
        <f>V4/$C4</f>
        <v>233.46156253259622</v>
      </c>
      <c r="X4" s="18">
        <v>290592</v>
      </c>
      <c r="Y4" s="18">
        <f>X4/$C4</f>
        <v>30.31104620840722</v>
      </c>
      <c r="Z4" s="18">
        <v>48142</v>
      </c>
      <c r="AA4" s="18">
        <f>Z4/$C4</f>
        <v>5.021591738812976</v>
      </c>
      <c r="AB4" s="19">
        <f>D4+F4+H4+J4+L4+N4+P4+R4+T4+V4+X4+Z4</f>
        <v>20236924</v>
      </c>
      <c r="AC4" s="18">
        <f>AB4/$C4</f>
        <v>2110.8713883383748</v>
      </c>
    </row>
    <row r="5" spans="1:182" x14ac:dyDescent="0.2">
      <c r="A5" s="20">
        <v>2</v>
      </c>
      <c r="B5" s="21" t="s">
        <v>32</v>
      </c>
      <c r="C5" s="17">
        <v>4277</v>
      </c>
      <c r="D5" s="22">
        <v>3143667</v>
      </c>
      <c r="E5" s="22">
        <f t="shared" ref="E5:E70" si="0">D5/$C5</f>
        <v>735.01683422960014</v>
      </c>
      <c r="F5" s="22">
        <v>90014</v>
      </c>
      <c r="G5" s="22">
        <f t="shared" ref="G5:G70" si="1">F5/$C5</f>
        <v>21.046060322656068</v>
      </c>
      <c r="H5" s="22">
        <v>357065</v>
      </c>
      <c r="I5" s="22">
        <f t="shared" ref="I5:I70" si="2">H5/$C5</f>
        <v>83.484919335983165</v>
      </c>
      <c r="J5" s="22">
        <v>4653243</v>
      </c>
      <c r="K5" s="22">
        <f t="shared" ref="K5:K70" si="3">J5/$C5</f>
        <v>1087.9689034369885</v>
      </c>
      <c r="L5" s="22">
        <v>519497</v>
      </c>
      <c r="M5" s="22">
        <f t="shared" ref="M5:M70" si="4">L5/$C5</f>
        <v>121.46294131400515</v>
      </c>
      <c r="N5" s="22">
        <v>0</v>
      </c>
      <c r="O5" s="22">
        <f t="shared" ref="O5:O70" si="5">N5/$C5</f>
        <v>0</v>
      </c>
      <c r="P5" s="22">
        <v>10989</v>
      </c>
      <c r="Q5" s="22">
        <f t="shared" ref="Q5:Q70" si="6">P5/$C5</f>
        <v>2.569324292728548</v>
      </c>
      <c r="R5" s="22">
        <v>26663</v>
      </c>
      <c r="S5" s="22">
        <f t="shared" ref="S5:S70" si="7">R5/$C5</f>
        <v>6.2340425531914896</v>
      </c>
      <c r="T5" s="22">
        <v>223441</v>
      </c>
      <c r="U5" s="22">
        <f t="shared" ref="U5:U70" si="8">T5/$C5</f>
        <v>52.242459667991582</v>
      </c>
      <c r="V5" s="22">
        <v>1572740</v>
      </c>
      <c r="W5" s="22">
        <f t="shared" ref="W5:W70" si="9">V5/$C5</f>
        <v>367.72036474164133</v>
      </c>
      <c r="X5" s="22">
        <v>58786</v>
      </c>
      <c r="Y5" s="22">
        <f t="shared" ref="Y5:Y70" si="10">X5/$C5</f>
        <v>13.74468085106383</v>
      </c>
      <c r="Z5" s="22">
        <v>19633</v>
      </c>
      <c r="AA5" s="22">
        <f t="shared" ref="AA5:AA70" si="11">Z5/$C5</f>
        <v>4.5903670797287814</v>
      </c>
      <c r="AB5" s="23">
        <f t="shared" ref="AB5:AB68" si="12">D5+F5+H5+J5+L5+N5+P5+R5+T5+V5+X5+Z5</f>
        <v>10675738</v>
      </c>
      <c r="AC5" s="22">
        <f t="shared" ref="AC5:AC70" si="13">AB5/$C5</f>
        <v>2496.0808978255786</v>
      </c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</row>
    <row r="6" spans="1:182" x14ac:dyDescent="0.2">
      <c r="A6" s="20">
        <v>3</v>
      </c>
      <c r="B6" s="21" t="s">
        <v>33</v>
      </c>
      <c r="C6" s="17">
        <v>19980</v>
      </c>
      <c r="D6" s="22">
        <v>18033580</v>
      </c>
      <c r="E6" s="22">
        <f t="shared" si="0"/>
        <v>902.58158158158153</v>
      </c>
      <c r="F6" s="22">
        <v>208969</v>
      </c>
      <c r="G6" s="22">
        <f t="shared" si="1"/>
        <v>10.458908908908908</v>
      </c>
      <c r="H6" s="22">
        <v>1547977</v>
      </c>
      <c r="I6" s="22">
        <f t="shared" si="2"/>
        <v>77.47632632632633</v>
      </c>
      <c r="J6" s="22">
        <v>20240103</v>
      </c>
      <c r="K6" s="22">
        <f t="shared" si="3"/>
        <v>1013.0181681681681</v>
      </c>
      <c r="L6" s="22">
        <v>2131401</v>
      </c>
      <c r="M6" s="22">
        <f t="shared" si="4"/>
        <v>106.67672672672673</v>
      </c>
      <c r="N6" s="22">
        <v>1701</v>
      </c>
      <c r="O6" s="22">
        <f t="shared" si="5"/>
        <v>8.513513513513514E-2</v>
      </c>
      <c r="P6" s="22">
        <v>46614</v>
      </c>
      <c r="Q6" s="22">
        <f t="shared" si="6"/>
        <v>2.3330330330330331</v>
      </c>
      <c r="R6" s="22">
        <v>23675</v>
      </c>
      <c r="S6" s="22">
        <f t="shared" si="7"/>
        <v>1.184934934934935</v>
      </c>
      <c r="T6" s="22">
        <v>1126780</v>
      </c>
      <c r="U6" s="22">
        <f t="shared" si="8"/>
        <v>56.395395395395397</v>
      </c>
      <c r="V6" s="22">
        <v>8697134</v>
      </c>
      <c r="W6" s="22">
        <f t="shared" si="9"/>
        <v>435.29199199199201</v>
      </c>
      <c r="X6" s="22">
        <v>272090</v>
      </c>
      <c r="Y6" s="22">
        <f t="shared" si="10"/>
        <v>13.618118118118119</v>
      </c>
      <c r="Z6" s="22">
        <v>22020</v>
      </c>
      <c r="AA6" s="22">
        <f t="shared" si="11"/>
        <v>1.102102102102102</v>
      </c>
      <c r="AB6" s="23">
        <f>D6+F6+H6+J6+L6+N6+P6+R6+T6+V6+X6+Z6</f>
        <v>52352044</v>
      </c>
      <c r="AC6" s="22">
        <f t="shared" si="13"/>
        <v>2620.2224224224224</v>
      </c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</row>
    <row r="7" spans="1:182" x14ac:dyDescent="0.2">
      <c r="A7" s="20">
        <v>4</v>
      </c>
      <c r="B7" s="21" t="s">
        <v>34</v>
      </c>
      <c r="C7" s="17">
        <v>3806</v>
      </c>
      <c r="D7" s="22">
        <v>2762438</v>
      </c>
      <c r="E7" s="22">
        <f t="shared" si="0"/>
        <v>725.81135049921181</v>
      </c>
      <c r="F7" s="22">
        <v>97429</v>
      </c>
      <c r="G7" s="22">
        <f t="shared" si="1"/>
        <v>25.598791382028377</v>
      </c>
      <c r="H7" s="22">
        <v>295660</v>
      </c>
      <c r="I7" s="22">
        <f t="shared" si="2"/>
        <v>77.682606410930106</v>
      </c>
      <c r="J7" s="22">
        <v>4023764</v>
      </c>
      <c r="K7" s="22">
        <f t="shared" si="3"/>
        <v>1057.2159747766684</v>
      </c>
      <c r="L7" s="22">
        <v>350261</v>
      </c>
      <c r="M7" s="22">
        <f t="shared" si="4"/>
        <v>92.028638991066742</v>
      </c>
      <c r="N7" s="22">
        <v>0</v>
      </c>
      <c r="O7" s="22">
        <f t="shared" si="5"/>
        <v>0</v>
      </c>
      <c r="P7" s="22">
        <v>32373</v>
      </c>
      <c r="Q7" s="22">
        <f t="shared" si="6"/>
        <v>8.50578034682081</v>
      </c>
      <c r="R7" s="22">
        <v>99170</v>
      </c>
      <c r="S7" s="22">
        <f t="shared" si="7"/>
        <v>26.056227009984234</v>
      </c>
      <c r="T7" s="22">
        <v>162657</v>
      </c>
      <c r="U7" s="22">
        <f t="shared" si="8"/>
        <v>42.736994219653177</v>
      </c>
      <c r="V7" s="22">
        <v>2718225</v>
      </c>
      <c r="W7" s="22">
        <f t="shared" si="9"/>
        <v>714.19469259064635</v>
      </c>
      <c r="X7" s="22">
        <v>40744</v>
      </c>
      <c r="Y7" s="22">
        <f t="shared" si="10"/>
        <v>10.705202312138729</v>
      </c>
      <c r="Z7" s="22">
        <v>47173</v>
      </c>
      <c r="AA7" s="22">
        <f t="shared" si="11"/>
        <v>12.394377299001576</v>
      </c>
      <c r="AB7" s="23">
        <f t="shared" si="12"/>
        <v>10629894</v>
      </c>
      <c r="AC7" s="22">
        <f t="shared" si="13"/>
        <v>2792.9306358381505</v>
      </c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</row>
    <row r="8" spans="1:182" x14ac:dyDescent="0.2">
      <c r="A8" s="24">
        <v>5</v>
      </c>
      <c r="B8" s="25" t="s">
        <v>35</v>
      </c>
      <c r="C8" s="26">
        <v>6037</v>
      </c>
      <c r="D8" s="27">
        <v>3717383</v>
      </c>
      <c r="E8" s="27">
        <f t="shared" si="0"/>
        <v>615.76660593009774</v>
      </c>
      <c r="F8" s="27">
        <v>112844</v>
      </c>
      <c r="G8" s="27">
        <f t="shared" si="1"/>
        <v>18.692065595494451</v>
      </c>
      <c r="H8" s="27">
        <v>341575</v>
      </c>
      <c r="I8" s="27">
        <f t="shared" si="2"/>
        <v>56.580255093589528</v>
      </c>
      <c r="J8" s="27">
        <v>4580588</v>
      </c>
      <c r="K8" s="27">
        <f t="shared" si="3"/>
        <v>758.75236044392909</v>
      </c>
      <c r="L8" s="27">
        <v>495467</v>
      </c>
      <c r="M8" s="27">
        <f t="shared" si="4"/>
        <v>82.071724366407153</v>
      </c>
      <c r="N8" s="27">
        <v>0</v>
      </c>
      <c r="O8" s="27">
        <f t="shared" si="5"/>
        <v>0</v>
      </c>
      <c r="P8" s="27">
        <v>197</v>
      </c>
      <c r="Q8" s="27">
        <f t="shared" si="6"/>
        <v>3.2632102037435815E-2</v>
      </c>
      <c r="R8" s="27">
        <v>4480</v>
      </c>
      <c r="S8" s="27">
        <f t="shared" si="7"/>
        <v>0.74209044227265197</v>
      </c>
      <c r="T8" s="27">
        <v>471464</v>
      </c>
      <c r="U8" s="27">
        <f t="shared" si="8"/>
        <v>78.095742918668208</v>
      </c>
      <c r="V8" s="27">
        <v>4318167</v>
      </c>
      <c r="W8" s="27">
        <f t="shared" si="9"/>
        <v>715.28358456186845</v>
      </c>
      <c r="X8" s="27">
        <v>98838</v>
      </c>
      <c r="Y8" s="27">
        <f t="shared" si="10"/>
        <v>16.372039092264369</v>
      </c>
      <c r="Z8" s="27">
        <v>53555</v>
      </c>
      <c r="AA8" s="27">
        <f t="shared" si="11"/>
        <v>8.8711280437303301</v>
      </c>
      <c r="AB8" s="28">
        <f t="shared" si="12"/>
        <v>14194558</v>
      </c>
      <c r="AC8" s="27">
        <f t="shared" si="13"/>
        <v>2351.2602285903595</v>
      </c>
      <c r="AD8" s="29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</row>
    <row r="9" spans="1:182" x14ac:dyDescent="0.2">
      <c r="A9" s="15">
        <v>6</v>
      </c>
      <c r="B9" s="16" t="s">
        <v>36</v>
      </c>
      <c r="C9" s="17">
        <v>6077</v>
      </c>
      <c r="D9" s="18">
        <v>3778557</v>
      </c>
      <c r="E9" s="18">
        <f t="shared" si="0"/>
        <v>621.77999012670728</v>
      </c>
      <c r="F9" s="18">
        <v>44151</v>
      </c>
      <c r="G9" s="18">
        <f t="shared" si="1"/>
        <v>7.2652624650320883</v>
      </c>
      <c r="H9" s="18">
        <v>378174</v>
      </c>
      <c r="I9" s="18">
        <f t="shared" si="2"/>
        <v>62.23037683067303</v>
      </c>
      <c r="J9" s="18">
        <v>6311349</v>
      </c>
      <c r="K9" s="18">
        <f t="shared" si="3"/>
        <v>1038.5632713509956</v>
      </c>
      <c r="L9" s="18">
        <v>788995</v>
      </c>
      <c r="M9" s="18">
        <f t="shared" si="4"/>
        <v>129.83297679776206</v>
      </c>
      <c r="N9" s="18">
        <v>756</v>
      </c>
      <c r="O9" s="18">
        <f t="shared" si="5"/>
        <v>0.1244034885634359</v>
      </c>
      <c r="P9" s="18">
        <v>3634</v>
      </c>
      <c r="Q9" s="18">
        <f t="shared" si="6"/>
        <v>0.59799243047556361</v>
      </c>
      <c r="R9" s="18">
        <v>21184</v>
      </c>
      <c r="S9" s="18">
        <f t="shared" si="7"/>
        <v>3.4859305578410398</v>
      </c>
      <c r="T9" s="18">
        <v>429872</v>
      </c>
      <c r="U9" s="18">
        <f t="shared" si="8"/>
        <v>70.737534967911799</v>
      </c>
      <c r="V9" s="18">
        <v>2329128</v>
      </c>
      <c r="W9" s="18">
        <f t="shared" si="9"/>
        <v>383.2693763370084</v>
      </c>
      <c r="X9" s="18">
        <v>46013</v>
      </c>
      <c r="Y9" s="18">
        <f t="shared" si="10"/>
        <v>7.571663649827217</v>
      </c>
      <c r="Z9" s="18">
        <v>159329</v>
      </c>
      <c r="AA9" s="18">
        <f t="shared" si="11"/>
        <v>26.218364324502222</v>
      </c>
      <c r="AB9" s="19">
        <f t="shared" si="12"/>
        <v>14291142</v>
      </c>
      <c r="AC9" s="18">
        <f t="shared" si="13"/>
        <v>2351.6771433272997</v>
      </c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</row>
    <row r="10" spans="1:182" x14ac:dyDescent="0.2">
      <c r="A10" s="20">
        <v>7</v>
      </c>
      <c r="B10" s="21" t="s">
        <v>37</v>
      </c>
      <c r="C10" s="17">
        <v>2307</v>
      </c>
      <c r="D10" s="22">
        <v>2706811</v>
      </c>
      <c r="E10" s="22">
        <f t="shared" si="0"/>
        <v>1173.3034243606414</v>
      </c>
      <c r="F10" s="22">
        <v>16048</v>
      </c>
      <c r="G10" s="22">
        <f t="shared" si="1"/>
        <v>6.9562201993931509</v>
      </c>
      <c r="H10" s="22">
        <v>271926</v>
      </c>
      <c r="I10" s="22">
        <f t="shared" si="2"/>
        <v>117.86996098829648</v>
      </c>
      <c r="J10" s="22">
        <v>3749158</v>
      </c>
      <c r="K10" s="22">
        <f t="shared" si="3"/>
        <v>1625.1226701343737</v>
      </c>
      <c r="L10" s="22">
        <v>553340</v>
      </c>
      <c r="M10" s="22">
        <f t="shared" si="4"/>
        <v>239.85262245340269</v>
      </c>
      <c r="N10" s="22">
        <v>0</v>
      </c>
      <c r="O10" s="22">
        <f t="shared" si="5"/>
        <v>0</v>
      </c>
      <c r="P10" s="22">
        <v>0</v>
      </c>
      <c r="Q10" s="22">
        <f t="shared" si="6"/>
        <v>0</v>
      </c>
      <c r="R10" s="22">
        <v>7093</v>
      </c>
      <c r="S10" s="22">
        <f t="shared" si="7"/>
        <v>3.0745557000433466</v>
      </c>
      <c r="T10" s="22">
        <v>38614</v>
      </c>
      <c r="U10" s="22">
        <f t="shared" si="8"/>
        <v>16.737754659731252</v>
      </c>
      <c r="V10" s="22">
        <v>10887398</v>
      </c>
      <c r="W10" s="22">
        <f t="shared" si="9"/>
        <v>4719.2882531426094</v>
      </c>
      <c r="X10" s="22">
        <v>8638</v>
      </c>
      <c r="Y10" s="22">
        <f t="shared" si="10"/>
        <v>3.7442566103164281</v>
      </c>
      <c r="Z10" s="22">
        <v>148410</v>
      </c>
      <c r="AA10" s="22">
        <f t="shared" si="11"/>
        <v>64.330299089726921</v>
      </c>
      <c r="AB10" s="23">
        <f t="shared" si="12"/>
        <v>18387436</v>
      </c>
      <c r="AC10" s="22">
        <f t="shared" si="13"/>
        <v>7970.2800173385349</v>
      </c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</row>
    <row r="11" spans="1:182" x14ac:dyDescent="0.2">
      <c r="A11" s="20">
        <v>8</v>
      </c>
      <c r="B11" s="21" t="s">
        <v>38</v>
      </c>
      <c r="C11" s="17">
        <v>20707</v>
      </c>
      <c r="D11" s="22">
        <v>25465511</v>
      </c>
      <c r="E11" s="22">
        <f t="shared" si="0"/>
        <v>1229.802047616748</v>
      </c>
      <c r="F11" s="22">
        <v>199829</v>
      </c>
      <c r="G11" s="22">
        <f t="shared" si="1"/>
        <v>9.650311488868498</v>
      </c>
      <c r="H11" s="22">
        <v>1480172</v>
      </c>
      <c r="I11" s="22">
        <f t="shared" si="2"/>
        <v>71.481721157096629</v>
      </c>
      <c r="J11" s="22">
        <v>20671687</v>
      </c>
      <c r="K11" s="22">
        <f t="shared" si="3"/>
        <v>998.29463466460618</v>
      </c>
      <c r="L11" s="22">
        <v>2918726</v>
      </c>
      <c r="M11" s="22">
        <f t="shared" si="4"/>
        <v>140.95359057323611</v>
      </c>
      <c r="N11" s="22">
        <v>0</v>
      </c>
      <c r="O11" s="22">
        <f t="shared" si="5"/>
        <v>0</v>
      </c>
      <c r="P11" s="22">
        <v>55289</v>
      </c>
      <c r="Q11" s="22">
        <f t="shared" si="6"/>
        <v>2.6700632636306563</v>
      </c>
      <c r="R11" s="22">
        <v>35429</v>
      </c>
      <c r="S11" s="22">
        <f t="shared" si="7"/>
        <v>1.7109673057420196</v>
      </c>
      <c r="T11" s="22">
        <v>954207</v>
      </c>
      <c r="U11" s="22">
        <f t="shared" si="8"/>
        <v>46.081373448592267</v>
      </c>
      <c r="V11" s="22">
        <v>2454506</v>
      </c>
      <c r="W11" s="22">
        <f t="shared" si="9"/>
        <v>118.53508475394794</v>
      </c>
      <c r="X11" s="22">
        <v>386350</v>
      </c>
      <c r="Y11" s="22">
        <f t="shared" si="10"/>
        <v>18.657941758825519</v>
      </c>
      <c r="Z11" s="22">
        <v>55373</v>
      </c>
      <c r="AA11" s="22">
        <f t="shared" si="11"/>
        <v>2.674119862848312</v>
      </c>
      <c r="AB11" s="23">
        <f t="shared" si="12"/>
        <v>54677079</v>
      </c>
      <c r="AC11" s="22">
        <f t="shared" si="13"/>
        <v>2640.5118558941422</v>
      </c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</row>
    <row r="12" spans="1:182" x14ac:dyDescent="0.2">
      <c r="A12" s="20">
        <v>9</v>
      </c>
      <c r="B12" s="21" t="s">
        <v>39</v>
      </c>
      <c r="C12" s="17">
        <v>41894</v>
      </c>
      <c r="D12" s="22">
        <v>37825372</v>
      </c>
      <c r="E12" s="22">
        <f t="shared" si="0"/>
        <v>902.88279944622138</v>
      </c>
      <c r="F12" s="22">
        <v>0</v>
      </c>
      <c r="G12" s="22">
        <f t="shared" si="1"/>
        <v>0</v>
      </c>
      <c r="H12" s="22">
        <v>3294247</v>
      </c>
      <c r="I12" s="22">
        <f t="shared" si="2"/>
        <v>78.632906860170905</v>
      </c>
      <c r="J12" s="22">
        <v>46748278</v>
      </c>
      <c r="K12" s="22">
        <f t="shared" si="3"/>
        <v>1115.8704826466796</v>
      </c>
      <c r="L12" s="22">
        <v>5382018</v>
      </c>
      <c r="M12" s="22">
        <f t="shared" si="4"/>
        <v>128.46751324772043</v>
      </c>
      <c r="N12" s="22">
        <v>0</v>
      </c>
      <c r="O12" s="22">
        <f t="shared" si="5"/>
        <v>0</v>
      </c>
      <c r="P12" s="22">
        <v>294211</v>
      </c>
      <c r="Q12" s="22">
        <f t="shared" si="6"/>
        <v>7.0227478875256599</v>
      </c>
      <c r="R12" s="22">
        <v>280196</v>
      </c>
      <c r="S12" s="22">
        <f t="shared" si="7"/>
        <v>6.6882131092757913</v>
      </c>
      <c r="T12" s="22">
        <v>2569427</v>
      </c>
      <c r="U12" s="22">
        <f t="shared" si="8"/>
        <v>61.331622666730318</v>
      </c>
      <c r="V12" s="22">
        <v>18658957</v>
      </c>
      <c r="W12" s="22">
        <f t="shared" si="9"/>
        <v>445.38494772521125</v>
      </c>
      <c r="X12" s="22">
        <v>831574</v>
      </c>
      <c r="Y12" s="22">
        <f t="shared" si="10"/>
        <v>19.849477252112475</v>
      </c>
      <c r="Z12" s="22">
        <v>53161</v>
      </c>
      <c r="AA12" s="22">
        <f t="shared" si="11"/>
        <v>1.2689406597603476</v>
      </c>
      <c r="AB12" s="23">
        <f t="shared" si="12"/>
        <v>115937441</v>
      </c>
      <c r="AC12" s="22">
        <f t="shared" si="13"/>
        <v>2767.3996515014082</v>
      </c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</row>
    <row r="13" spans="1:182" x14ac:dyDescent="0.2">
      <c r="A13" s="24">
        <v>10</v>
      </c>
      <c r="B13" s="25" t="s">
        <v>40</v>
      </c>
      <c r="C13" s="26">
        <v>33116</v>
      </c>
      <c r="D13" s="27">
        <v>17120193</v>
      </c>
      <c r="E13" s="27">
        <f t="shared" si="0"/>
        <v>516.97647662761199</v>
      </c>
      <c r="F13" s="27">
        <v>0</v>
      </c>
      <c r="G13" s="27">
        <f t="shared" si="1"/>
        <v>0</v>
      </c>
      <c r="H13" s="27">
        <v>2315447</v>
      </c>
      <c r="I13" s="27">
        <f t="shared" si="2"/>
        <v>69.919283729919073</v>
      </c>
      <c r="J13" s="27">
        <v>33365981</v>
      </c>
      <c r="K13" s="27">
        <f t="shared" si="3"/>
        <v>1007.5486471796111</v>
      </c>
      <c r="L13" s="27">
        <v>2973236</v>
      </c>
      <c r="M13" s="27">
        <f t="shared" si="4"/>
        <v>89.782461649957725</v>
      </c>
      <c r="N13" s="27">
        <v>1607</v>
      </c>
      <c r="O13" s="27">
        <f t="shared" si="5"/>
        <v>4.8526392076337722E-2</v>
      </c>
      <c r="P13" s="27">
        <v>144500</v>
      </c>
      <c r="Q13" s="27">
        <f t="shared" si="6"/>
        <v>4.3634496919917867</v>
      </c>
      <c r="R13" s="27">
        <v>479384</v>
      </c>
      <c r="S13" s="27">
        <f t="shared" si="7"/>
        <v>14.47590288682208</v>
      </c>
      <c r="T13" s="27">
        <v>3830448</v>
      </c>
      <c r="U13" s="27">
        <f t="shared" si="8"/>
        <v>115.66759270443291</v>
      </c>
      <c r="V13" s="27">
        <v>7017494</v>
      </c>
      <c r="W13" s="27">
        <f t="shared" si="9"/>
        <v>211.90645005435439</v>
      </c>
      <c r="X13" s="27">
        <v>483358</v>
      </c>
      <c r="Y13" s="27">
        <f t="shared" si="10"/>
        <v>14.595905302572774</v>
      </c>
      <c r="Z13" s="27">
        <v>31449</v>
      </c>
      <c r="AA13" s="27">
        <f t="shared" si="11"/>
        <v>0.94966179490276603</v>
      </c>
      <c r="AB13" s="28">
        <f t="shared" si="12"/>
        <v>67763097</v>
      </c>
      <c r="AC13" s="27">
        <f t="shared" si="13"/>
        <v>2046.2343580142528</v>
      </c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</row>
    <row r="14" spans="1:182" x14ac:dyDescent="0.2">
      <c r="A14" s="15">
        <v>11</v>
      </c>
      <c r="B14" s="16" t="s">
        <v>41</v>
      </c>
      <c r="C14" s="17">
        <v>1670</v>
      </c>
      <c r="D14" s="18">
        <v>1257160</v>
      </c>
      <c r="E14" s="18">
        <f t="shared" si="0"/>
        <v>752.7904191616766</v>
      </c>
      <c r="F14" s="18">
        <v>14368</v>
      </c>
      <c r="G14" s="18">
        <f t="shared" si="1"/>
        <v>8.6035928143712574</v>
      </c>
      <c r="H14" s="18">
        <v>142456</v>
      </c>
      <c r="I14" s="18">
        <f t="shared" si="2"/>
        <v>85.302994011976054</v>
      </c>
      <c r="J14" s="18">
        <v>1890904</v>
      </c>
      <c r="K14" s="18">
        <f t="shared" si="3"/>
        <v>1132.2778443113773</v>
      </c>
      <c r="L14" s="18">
        <v>220033</v>
      </c>
      <c r="M14" s="18">
        <f t="shared" si="4"/>
        <v>131.75628742514971</v>
      </c>
      <c r="N14" s="18">
        <v>0</v>
      </c>
      <c r="O14" s="18">
        <f t="shared" si="5"/>
        <v>0</v>
      </c>
      <c r="P14" s="18">
        <v>0</v>
      </c>
      <c r="Q14" s="18">
        <f t="shared" si="6"/>
        <v>0</v>
      </c>
      <c r="R14" s="18">
        <v>6728</v>
      </c>
      <c r="S14" s="18">
        <f t="shared" si="7"/>
        <v>4.0287425149700598</v>
      </c>
      <c r="T14" s="18">
        <v>40138</v>
      </c>
      <c r="U14" s="18">
        <f t="shared" si="8"/>
        <v>24.034730538922155</v>
      </c>
      <c r="V14" s="18">
        <v>860360</v>
      </c>
      <c r="W14" s="18">
        <f t="shared" si="9"/>
        <v>515.18562874251495</v>
      </c>
      <c r="X14" s="18">
        <v>58832</v>
      </c>
      <c r="Y14" s="18">
        <f t="shared" si="10"/>
        <v>35.228742514970058</v>
      </c>
      <c r="Z14" s="18">
        <v>77750</v>
      </c>
      <c r="AA14" s="18">
        <f t="shared" si="11"/>
        <v>46.556886227544908</v>
      </c>
      <c r="AB14" s="19">
        <f t="shared" si="12"/>
        <v>4568729</v>
      </c>
      <c r="AC14" s="18">
        <f t="shared" si="13"/>
        <v>2735.7658682634728</v>
      </c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</row>
    <row r="15" spans="1:182" x14ac:dyDescent="0.2">
      <c r="A15" s="20">
        <v>12</v>
      </c>
      <c r="B15" s="21" t="s">
        <v>42</v>
      </c>
      <c r="C15" s="17">
        <v>1287</v>
      </c>
      <c r="D15" s="22">
        <v>1333607</v>
      </c>
      <c r="E15" s="22">
        <f t="shared" si="0"/>
        <v>1036.2136752136753</v>
      </c>
      <c r="F15" s="22">
        <v>55025</v>
      </c>
      <c r="G15" s="22">
        <f t="shared" si="1"/>
        <v>42.754467754467754</v>
      </c>
      <c r="H15" s="22">
        <v>154301</v>
      </c>
      <c r="I15" s="22">
        <f t="shared" si="2"/>
        <v>119.8919968919969</v>
      </c>
      <c r="J15" s="22">
        <v>2366296</v>
      </c>
      <c r="K15" s="22">
        <f t="shared" si="3"/>
        <v>1838.6138306138307</v>
      </c>
      <c r="L15" s="22">
        <v>285922</v>
      </c>
      <c r="M15" s="22">
        <f t="shared" si="4"/>
        <v>222.16161616161617</v>
      </c>
      <c r="N15" s="22">
        <v>0</v>
      </c>
      <c r="O15" s="22">
        <f t="shared" si="5"/>
        <v>0</v>
      </c>
      <c r="P15" s="22">
        <v>0</v>
      </c>
      <c r="Q15" s="22">
        <f t="shared" si="6"/>
        <v>0</v>
      </c>
      <c r="R15" s="22">
        <v>8896</v>
      </c>
      <c r="S15" s="22">
        <f t="shared" si="7"/>
        <v>6.912198912198912</v>
      </c>
      <c r="T15" s="22">
        <v>110254</v>
      </c>
      <c r="U15" s="22">
        <f t="shared" si="8"/>
        <v>85.667443667443663</v>
      </c>
      <c r="V15" s="22">
        <v>1329786</v>
      </c>
      <c r="W15" s="22">
        <f t="shared" si="9"/>
        <v>1033.2447552447552</v>
      </c>
      <c r="X15" s="22">
        <v>51321</v>
      </c>
      <c r="Y15" s="22">
        <f t="shared" si="10"/>
        <v>39.876456876456878</v>
      </c>
      <c r="Z15" s="22">
        <v>28079</v>
      </c>
      <c r="AA15" s="22">
        <f t="shared" si="11"/>
        <v>21.817404817404817</v>
      </c>
      <c r="AB15" s="23">
        <f t="shared" si="12"/>
        <v>5723487</v>
      </c>
      <c r="AC15" s="22">
        <f t="shared" si="13"/>
        <v>4447.1538461538457</v>
      </c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</row>
    <row r="16" spans="1:182" x14ac:dyDescent="0.2">
      <c r="A16" s="20">
        <v>13</v>
      </c>
      <c r="B16" s="21" t="s">
        <v>43</v>
      </c>
      <c r="C16" s="17">
        <v>1555</v>
      </c>
      <c r="D16" s="22">
        <v>1301996</v>
      </c>
      <c r="E16" s="22">
        <f t="shared" si="0"/>
        <v>837.29646302250808</v>
      </c>
      <c r="F16" s="22">
        <v>22591</v>
      </c>
      <c r="G16" s="22">
        <f t="shared" si="1"/>
        <v>14.527974276527331</v>
      </c>
      <c r="H16" s="22">
        <v>129333</v>
      </c>
      <c r="I16" s="22">
        <f t="shared" si="2"/>
        <v>83.172347266881033</v>
      </c>
      <c r="J16" s="22">
        <v>1641663</v>
      </c>
      <c r="K16" s="22">
        <f t="shared" si="3"/>
        <v>1055.7318327974276</v>
      </c>
      <c r="L16" s="22">
        <v>201126</v>
      </c>
      <c r="M16" s="22">
        <f t="shared" si="4"/>
        <v>129.34147909967845</v>
      </c>
      <c r="N16" s="22">
        <v>0</v>
      </c>
      <c r="O16" s="22">
        <f t="shared" si="5"/>
        <v>0</v>
      </c>
      <c r="P16" s="22">
        <v>23394</v>
      </c>
      <c r="Q16" s="22">
        <f t="shared" si="6"/>
        <v>15.044372990353697</v>
      </c>
      <c r="R16" s="22">
        <v>8665</v>
      </c>
      <c r="S16" s="22">
        <f t="shared" si="7"/>
        <v>5.572347266881029</v>
      </c>
      <c r="T16" s="22">
        <v>125194</v>
      </c>
      <c r="U16" s="22">
        <f t="shared" si="8"/>
        <v>80.510610932475885</v>
      </c>
      <c r="V16" s="22">
        <v>1182194</v>
      </c>
      <c r="W16" s="22">
        <f t="shared" si="9"/>
        <v>760.25337620578773</v>
      </c>
      <c r="X16" s="22">
        <v>14768</v>
      </c>
      <c r="Y16" s="22">
        <f t="shared" si="10"/>
        <v>9.4971061093247595</v>
      </c>
      <c r="Z16" s="22">
        <v>42210</v>
      </c>
      <c r="AA16" s="22">
        <f t="shared" si="11"/>
        <v>27.144694533762056</v>
      </c>
      <c r="AB16" s="23">
        <f t="shared" si="12"/>
        <v>4693134</v>
      </c>
      <c r="AC16" s="22">
        <f t="shared" si="13"/>
        <v>3018.0926045016076</v>
      </c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</row>
    <row r="17" spans="1:182" x14ac:dyDescent="0.2">
      <c r="A17" s="20">
        <v>14</v>
      </c>
      <c r="B17" s="21" t="s">
        <v>44</v>
      </c>
      <c r="C17" s="17">
        <v>2105</v>
      </c>
      <c r="D17" s="22">
        <v>1496488</v>
      </c>
      <c r="E17" s="22">
        <f t="shared" si="0"/>
        <v>710.92066508313542</v>
      </c>
      <c r="F17" s="22">
        <v>659</v>
      </c>
      <c r="G17" s="22">
        <f t="shared" si="1"/>
        <v>0.31306413301662706</v>
      </c>
      <c r="H17" s="22">
        <v>191563</v>
      </c>
      <c r="I17" s="22">
        <f t="shared" si="2"/>
        <v>91.003800475059379</v>
      </c>
      <c r="J17" s="22">
        <v>2522655</v>
      </c>
      <c r="K17" s="22">
        <f t="shared" si="3"/>
        <v>1198.4109263657958</v>
      </c>
      <c r="L17" s="22">
        <v>251694</v>
      </c>
      <c r="M17" s="22">
        <f t="shared" si="4"/>
        <v>119.56959619952494</v>
      </c>
      <c r="N17" s="22">
        <v>0</v>
      </c>
      <c r="O17" s="22">
        <f t="shared" si="5"/>
        <v>0</v>
      </c>
      <c r="P17" s="22">
        <v>11839</v>
      </c>
      <c r="Q17" s="22">
        <f t="shared" si="6"/>
        <v>5.6242280285035626</v>
      </c>
      <c r="R17" s="22">
        <v>21562</v>
      </c>
      <c r="S17" s="22">
        <f t="shared" si="7"/>
        <v>10.243230403800474</v>
      </c>
      <c r="T17" s="22">
        <v>32434</v>
      </c>
      <c r="U17" s="22">
        <f t="shared" si="8"/>
        <v>15.408076009501187</v>
      </c>
      <c r="V17" s="22">
        <v>1198051</v>
      </c>
      <c r="W17" s="22">
        <f t="shared" si="9"/>
        <v>569.14536817102135</v>
      </c>
      <c r="X17" s="22">
        <v>44081</v>
      </c>
      <c r="Y17" s="22">
        <f t="shared" si="10"/>
        <v>20.941092636579572</v>
      </c>
      <c r="Z17" s="22">
        <v>139115</v>
      </c>
      <c r="AA17" s="22">
        <f t="shared" si="11"/>
        <v>66.087885985748215</v>
      </c>
      <c r="AB17" s="23">
        <f t="shared" si="12"/>
        <v>5910141</v>
      </c>
      <c r="AC17" s="22">
        <f t="shared" si="13"/>
        <v>2807.6679334916867</v>
      </c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</row>
    <row r="18" spans="1:182" x14ac:dyDescent="0.2">
      <c r="A18" s="24">
        <v>15</v>
      </c>
      <c r="B18" s="25" t="s">
        <v>45</v>
      </c>
      <c r="C18" s="26">
        <v>3876</v>
      </c>
      <c r="D18" s="27">
        <v>4380474</v>
      </c>
      <c r="E18" s="27">
        <f t="shared" si="0"/>
        <v>1130.1532507739937</v>
      </c>
      <c r="F18" s="27">
        <v>87204</v>
      </c>
      <c r="G18" s="27">
        <f t="shared" si="1"/>
        <v>22.4984520123839</v>
      </c>
      <c r="H18" s="27">
        <v>275155</v>
      </c>
      <c r="I18" s="27">
        <f t="shared" si="2"/>
        <v>70.989422084623328</v>
      </c>
      <c r="J18" s="27">
        <v>3682369</v>
      </c>
      <c r="K18" s="27">
        <f t="shared" si="3"/>
        <v>950.0436016511868</v>
      </c>
      <c r="L18" s="27">
        <v>283968</v>
      </c>
      <c r="M18" s="27">
        <f t="shared" si="4"/>
        <v>73.263157894736835</v>
      </c>
      <c r="N18" s="27">
        <v>0</v>
      </c>
      <c r="O18" s="27">
        <f t="shared" si="5"/>
        <v>0</v>
      </c>
      <c r="P18" s="27">
        <v>166780</v>
      </c>
      <c r="Q18" s="27">
        <f t="shared" si="6"/>
        <v>43.028895768833848</v>
      </c>
      <c r="R18" s="27">
        <v>18850</v>
      </c>
      <c r="S18" s="27">
        <f t="shared" si="7"/>
        <v>4.8632610939112491</v>
      </c>
      <c r="T18" s="27">
        <v>213171</v>
      </c>
      <c r="U18" s="27">
        <f t="shared" si="8"/>
        <v>54.997678018575854</v>
      </c>
      <c r="V18" s="27">
        <v>345907</v>
      </c>
      <c r="W18" s="27">
        <f t="shared" si="9"/>
        <v>89.243292053663566</v>
      </c>
      <c r="X18" s="27">
        <v>59014</v>
      </c>
      <c r="Y18" s="27">
        <f t="shared" si="10"/>
        <v>15.225490196078431</v>
      </c>
      <c r="Z18" s="27">
        <v>22276</v>
      </c>
      <c r="AA18" s="27">
        <f t="shared" si="11"/>
        <v>5.7471620227038187</v>
      </c>
      <c r="AB18" s="28">
        <f t="shared" si="12"/>
        <v>9535168</v>
      </c>
      <c r="AC18" s="27">
        <f t="shared" si="13"/>
        <v>2460.0536635706912</v>
      </c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</row>
    <row r="19" spans="1:182" x14ac:dyDescent="0.2">
      <c r="A19" s="15">
        <v>16</v>
      </c>
      <c r="B19" s="16" t="s">
        <v>46</v>
      </c>
      <c r="C19" s="17">
        <v>4923</v>
      </c>
      <c r="D19" s="18">
        <v>7351383</v>
      </c>
      <c r="E19" s="18">
        <f t="shared" si="0"/>
        <v>1493.2730042656917</v>
      </c>
      <c r="F19" s="18">
        <v>163466</v>
      </c>
      <c r="G19" s="18">
        <f t="shared" si="1"/>
        <v>33.204550071094857</v>
      </c>
      <c r="H19" s="18">
        <v>676754</v>
      </c>
      <c r="I19" s="18">
        <f t="shared" si="2"/>
        <v>137.46780418444038</v>
      </c>
      <c r="J19" s="18">
        <v>8064869</v>
      </c>
      <c r="K19" s="18">
        <f t="shared" si="3"/>
        <v>1638.2021125330084</v>
      </c>
      <c r="L19" s="18">
        <v>1386911</v>
      </c>
      <c r="M19" s="18">
        <f t="shared" si="4"/>
        <v>281.72069876091814</v>
      </c>
      <c r="N19" s="18">
        <v>2741</v>
      </c>
      <c r="O19" s="18">
        <f t="shared" si="5"/>
        <v>0.55677432459882181</v>
      </c>
      <c r="P19" s="18">
        <v>402320</v>
      </c>
      <c r="Q19" s="18">
        <f t="shared" si="6"/>
        <v>81.722526914483041</v>
      </c>
      <c r="R19" s="18">
        <v>37586</v>
      </c>
      <c r="S19" s="18">
        <f t="shared" si="7"/>
        <v>7.6347755433678648</v>
      </c>
      <c r="T19" s="18">
        <v>64895</v>
      </c>
      <c r="U19" s="18">
        <f t="shared" si="8"/>
        <v>13.182002843794434</v>
      </c>
      <c r="V19" s="18">
        <v>11669178</v>
      </c>
      <c r="W19" s="18">
        <f t="shared" si="9"/>
        <v>2370.3388177940278</v>
      </c>
      <c r="X19" s="18">
        <v>190396</v>
      </c>
      <c r="Y19" s="18">
        <f t="shared" si="10"/>
        <v>38.674791793621779</v>
      </c>
      <c r="Z19" s="18">
        <v>20719</v>
      </c>
      <c r="AA19" s="18">
        <f t="shared" si="11"/>
        <v>4.2086126345724155</v>
      </c>
      <c r="AB19" s="19">
        <f t="shared" si="12"/>
        <v>30031218</v>
      </c>
      <c r="AC19" s="18">
        <f t="shared" si="13"/>
        <v>6100.1864716636201</v>
      </c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</row>
    <row r="20" spans="1:182" x14ac:dyDescent="0.2">
      <c r="A20" s="20">
        <v>17</v>
      </c>
      <c r="B20" s="21" t="s">
        <v>47</v>
      </c>
      <c r="C20" s="17">
        <v>42764</v>
      </c>
      <c r="D20" s="22">
        <v>30480169</v>
      </c>
      <c r="E20" s="22">
        <f t="shared" si="0"/>
        <v>712.7529931718268</v>
      </c>
      <c r="F20" s="22">
        <v>186722</v>
      </c>
      <c r="G20" s="22">
        <f t="shared" si="1"/>
        <v>4.3663361706107944</v>
      </c>
      <c r="H20" s="22">
        <v>3634810</v>
      </c>
      <c r="I20" s="22">
        <f t="shared" si="2"/>
        <v>84.99696005986344</v>
      </c>
      <c r="J20" s="22">
        <v>50949264</v>
      </c>
      <c r="K20" s="22">
        <f t="shared" si="3"/>
        <v>1191.4054812459078</v>
      </c>
      <c r="L20" s="22">
        <v>3423127</v>
      </c>
      <c r="M20" s="22">
        <f t="shared" si="4"/>
        <v>80.046931998877554</v>
      </c>
      <c r="N20" s="22">
        <v>0</v>
      </c>
      <c r="O20" s="22">
        <f t="shared" si="5"/>
        <v>0</v>
      </c>
      <c r="P20" s="22">
        <v>643511</v>
      </c>
      <c r="Q20" s="22">
        <f t="shared" si="6"/>
        <v>15.047960901693013</v>
      </c>
      <c r="R20" s="22">
        <v>620291</v>
      </c>
      <c r="S20" s="22">
        <f t="shared" si="7"/>
        <v>14.504980824992984</v>
      </c>
      <c r="T20" s="22">
        <v>2061495</v>
      </c>
      <c r="U20" s="22">
        <f t="shared" si="8"/>
        <v>48.206318398653075</v>
      </c>
      <c r="V20" s="22">
        <v>35413845</v>
      </c>
      <c r="W20" s="22">
        <f t="shared" si="9"/>
        <v>828.12283696567204</v>
      </c>
      <c r="X20" s="22">
        <v>651094</v>
      </c>
      <c r="Y20" s="22">
        <f t="shared" si="10"/>
        <v>15.22528294827425</v>
      </c>
      <c r="Z20" s="22">
        <v>409172</v>
      </c>
      <c r="AA20" s="22">
        <f t="shared" si="11"/>
        <v>9.5681414273688148</v>
      </c>
      <c r="AB20" s="23">
        <f t="shared" si="12"/>
        <v>128473500</v>
      </c>
      <c r="AC20" s="22">
        <f t="shared" si="13"/>
        <v>3004.2442241137405</v>
      </c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</row>
    <row r="21" spans="1:182" x14ac:dyDescent="0.2">
      <c r="A21" s="20">
        <v>18</v>
      </c>
      <c r="B21" s="21" t="s">
        <v>48</v>
      </c>
      <c r="C21" s="17">
        <v>1229</v>
      </c>
      <c r="D21" s="22">
        <v>941954</v>
      </c>
      <c r="E21" s="22">
        <f t="shared" si="0"/>
        <v>766.43938161106587</v>
      </c>
      <c r="F21" s="22">
        <v>17330</v>
      </c>
      <c r="G21" s="22">
        <f t="shared" si="1"/>
        <v>14.100895036615134</v>
      </c>
      <c r="H21" s="22">
        <v>95543</v>
      </c>
      <c r="I21" s="22">
        <f t="shared" si="2"/>
        <v>77.740439381611068</v>
      </c>
      <c r="J21" s="22">
        <v>1507206</v>
      </c>
      <c r="K21" s="22">
        <f t="shared" si="3"/>
        <v>1226.3677786818553</v>
      </c>
      <c r="L21" s="22">
        <v>0</v>
      </c>
      <c r="M21" s="22">
        <f t="shared" si="4"/>
        <v>0</v>
      </c>
      <c r="N21" s="22">
        <v>0</v>
      </c>
      <c r="O21" s="22">
        <f t="shared" si="5"/>
        <v>0</v>
      </c>
      <c r="P21" s="22">
        <v>0</v>
      </c>
      <c r="Q21" s="22">
        <f t="shared" si="6"/>
        <v>0</v>
      </c>
      <c r="R21" s="22">
        <v>85095</v>
      </c>
      <c r="S21" s="22">
        <f t="shared" si="7"/>
        <v>69.239218877135883</v>
      </c>
      <c r="T21" s="22">
        <v>91975</v>
      </c>
      <c r="U21" s="22">
        <f t="shared" si="8"/>
        <v>74.837266069975584</v>
      </c>
      <c r="V21" s="22">
        <v>478430</v>
      </c>
      <c r="W21" s="22">
        <f t="shared" si="9"/>
        <v>389.28397070789259</v>
      </c>
      <c r="X21" s="22">
        <v>37901</v>
      </c>
      <c r="Y21" s="22">
        <f t="shared" si="10"/>
        <v>30.838893409275833</v>
      </c>
      <c r="Z21" s="22">
        <v>6200</v>
      </c>
      <c r="AA21" s="22">
        <f t="shared" si="11"/>
        <v>5.044751830756713</v>
      </c>
      <c r="AB21" s="23">
        <f t="shared" si="12"/>
        <v>3261634</v>
      </c>
      <c r="AC21" s="22">
        <f t="shared" si="13"/>
        <v>2653.8925956061839</v>
      </c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</row>
    <row r="22" spans="1:182" x14ac:dyDescent="0.2">
      <c r="A22" s="20">
        <v>19</v>
      </c>
      <c r="B22" s="21" t="s">
        <v>49</v>
      </c>
      <c r="C22" s="17">
        <v>2114</v>
      </c>
      <c r="D22" s="22">
        <v>1320343</v>
      </c>
      <c r="E22" s="22">
        <f t="shared" si="0"/>
        <v>624.57095553453166</v>
      </c>
      <c r="F22" s="22">
        <v>31553</v>
      </c>
      <c r="G22" s="22">
        <f t="shared" si="1"/>
        <v>14.925733207190161</v>
      </c>
      <c r="H22" s="22">
        <v>165769</v>
      </c>
      <c r="I22" s="22">
        <f t="shared" si="2"/>
        <v>78.41485335856197</v>
      </c>
      <c r="J22" s="22">
        <v>2245123</v>
      </c>
      <c r="K22" s="22">
        <f t="shared" si="3"/>
        <v>1062.0260170293284</v>
      </c>
      <c r="L22" s="22">
        <v>253030</v>
      </c>
      <c r="M22" s="22">
        <f t="shared" si="4"/>
        <v>119.69252601702932</v>
      </c>
      <c r="N22" s="22"/>
      <c r="O22" s="22">
        <f t="shared" si="5"/>
        <v>0</v>
      </c>
      <c r="P22" s="22">
        <v>300</v>
      </c>
      <c r="Q22" s="22">
        <f t="shared" si="6"/>
        <v>0.14191106906338694</v>
      </c>
      <c r="R22" s="22">
        <v>152621</v>
      </c>
      <c r="S22" s="22">
        <f t="shared" si="7"/>
        <v>72.19536423841059</v>
      </c>
      <c r="T22" s="22">
        <v>127098</v>
      </c>
      <c r="U22" s="22">
        <f t="shared" si="8"/>
        <v>60.122043519394509</v>
      </c>
      <c r="V22" s="22">
        <v>807506</v>
      </c>
      <c r="W22" s="22">
        <f t="shared" si="9"/>
        <v>381.9801324503311</v>
      </c>
      <c r="X22" s="22">
        <v>46338</v>
      </c>
      <c r="Y22" s="22">
        <f t="shared" si="10"/>
        <v>21.919583727530746</v>
      </c>
      <c r="Z22" s="22">
        <v>69141</v>
      </c>
      <c r="AA22" s="22">
        <f t="shared" si="11"/>
        <v>32.70624408703879</v>
      </c>
      <c r="AB22" s="23">
        <f t="shared" si="12"/>
        <v>5218822</v>
      </c>
      <c r="AC22" s="22">
        <f t="shared" si="13"/>
        <v>2468.6953642384105</v>
      </c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</row>
    <row r="23" spans="1:182" x14ac:dyDescent="0.2">
      <c r="A23" s="24">
        <v>20</v>
      </c>
      <c r="B23" s="25" t="s">
        <v>50</v>
      </c>
      <c r="C23" s="26">
        <v>5995</v>
      </c>
      <c r="D23" s="27">
        <v>4140579</v>
      </c>
      <c r="E23" s="27">
        <f t="shared" si="0"/>
        <v>690.67206005004175</v>
      </c>
      <c r="F23" s="27">
        <v>40604</v>
      </c>
      <c r="G23" s="27">
        <f t="shared" si="1"/>
        <v>6.7729774812343617</v>
      </c>
      <c r="H23" s="27">
        <v>406942</v>
      </c>
      <c r="I23" s="27">
        <f t="shared" si="2"/>
        <v>67.88023352793995</v>
      </c>
      <c r="J23" s="27">
        <v>5901193</v>
      </c>
      <c r="K23" s="27">
        <f t="shared" si="3"/>
        <v>984.35246038365301</v>
      </c>
      <c r="L23" s="27">
        <v>479879</v>
      </c>
      <c r="M23" s="27">
        <f t="shared" si="4"/>
        <v>80.046538782318592</v>
      </c>
      <c r="N23" s="27">
        <v>2268</v>
      </c>
      <c r="O23" s="27">
        <f t="shared" si="5"/>
        <v>0.37831526271893245</v>
      </c>
      <c r="P23" s="27">
        <v>0</v>
      </c>
      <c r="Q23" s="27">
        <f t="shared" si="6"/>
        <v>0</v>
      </c>
      <c r="R23" s="27">
        <v>48055</v>
      </c>
      <c r="S23" s="27">
        <f t="shared" si="7"/>
        <v>8.0158465387823181</v>
      </c>
      <c r="T23" s="27">
        <v>380621</v>
      </c>
      <c r="U23" s="27">
        <f t="shared" si="8"/>
        <v>63.489741451209341</v>
      </c>
      <c r="V23" s="27">
        <v>3064287</v>
      </c>
      <c r="W23" s="27">
        <f t="shared" si="9"/>
        <v>511.14045037531275</v>
      </c>
      <c r="X23" s="27">
        <v>73938</v>
      </c>
      <c r="Y23" s="27">
        <f t="shared" si="10"/>
        <v>12.33327773144287</v>
      </c>
      <c r="Z23" s="27">
        <v>32167</v>
      </c>
      <c r="AA23" s="27">
        <f t="shared" si="11"/>
        <v>5.3656380316930772</v>
      </c>
      <c r="AB23" s="28">
        <f t="shared" si="12"/>
        <v>14570533</v>
      </c>
      <c r="AC23" s="27">
        <f t="shared" si="13"/>
        <v>2430.4475396163471</v>
      </c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</row>
    <row r="24" spans="1:182" x14ac:dyDescent="0.2">
      <c r="A24" s="15">
        <v>21</v>
      </c>
      <c r="B24" s="16" t="s">
        <v>51</v>
      </c>
      <c r="C24" s="17">
        <v>3175</v>
      </c>
      <c r="D24" s="18">
        <v>2157089</v>
      </c>
      <c r="E24" s="18">
        <f t="shared" si="0"/>
        <v>679.39811023622042</v>
      </c>
      <c r="F24" s="18">
        <v>3039</v>
      </c>
      <c r="G24" s="18">
        <f t="shared" si="1"/>
        <v>0.95716535433070871</v>
      </c>
      <c r="H24" s="18">
        <v>222918</v>
      </c>
      <c r="I24" s="18">
        <f t="shared" si="2"/>
        <v>70.210393700787407</v>
      </c>
      <c r="J24" s="18">
        <v>3010676</v>
      </c>
      <c r="K24" s="18">
        <f t="shared" si="3"/>
        <v>948.24440944881894</v>
      </c>
      <c r="L24" s="18">
        <v>323972</v>
      </c>
      <c r="M24" s="18">
        <f t="shared" si="4"/>
        <v>102.0384251968504</v>
      </c>
      <c r="N24" s="18">
        <v>0</v>
      </c>
      <c r="O24" s="18">
        <f t="shared" si="5"/>
        <v>0</v>
      </c>
      <c r="P24" s="18">
        <v>0</v>
      </c>
      <c r="Q24" s="18">
        <f t="shared" si="6"/>
        <v>0</v>
      </c>
      <c r="R24" s="18">
        <v>31162</v>
      </c>
      <c r="S24" s="18">
        <f t="shared" si="7"/>
        <v>9.8148031496062984</v>
      </c>
      <c r="T24" s="18">
        <v>37248</v>
      </c>
      <c r="U24" s="18">
        <f t="shared" si="8"/>
        <v>11.731653543307086</v>
      </c>
      <c r="V24" s="18">
        <v>2124575</v>
      </c>
      <c r="W24" s="18">
        <f t="shared" si="9"/>
        <v>669.15748031496059</v>
      </c>
      <c r="X24" s="18">
        <v>69252</v>
      </c>
      <c r="Y24" s="18">
        <f t="shared" si="10"/>
        <v>21.811653543307088</v>
      </c>
      <c r="Z24" s="18">
        <v>30785</v>
      </c>
      <c r="AA24" s="18">
        <f t="shared" si="11"/>
        <v>9.6960629921259844</v>
      </c>
      <c r="AB24" s="19">
        <f t="shared" si="12"/>
        <v>8010716</v>
      </c>
      <c r="AC24" s="18">
        <f t="shared" si="13"/>
        <v>2523.060157480315</v>
      </c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</row>
    <row r="25" spans="1:182" x14ac:dyDescent="0.2">
      <c r="A25" s="20">
        <v>22</v>
      </c>
      <c r="B25" s="21" t="s">
        <v>52</v>
      </c>
      <c r="C25" s="17">
        <v>3332</v>
      </c>
      <c r="D25" s="22">
        <v>2050875</v>
      </c>
      <c r="E25" s="22">
        <f t="shared" si="0"/>
        <v>615.50870348139256</v>
      </c>
      <c r="F25" s="22">
        <v>33737</v>
      </c>
      <c r="G25" s="22">
        <f t="shared" si="1"/>
        <v>10.12515006002401</v>
      </c>
      <c r="H25" s="22">
        <v>216557</v>
      </c>
      <c r="I25" s="22">
        <f t="shared" si="2"/>
        <v>64.993097238895558</v>
      </c>
      <c r="J25" s="22">
        <v>2720074</v>
      </c>
      <c r="K25" s="22">
        <f t="shared" si="3"/>
        <v>816.34873949579833</v>
      </c>
      <c r="L25" s="22">
        <v>382284</v>
      </c>
      <c r="M25" s="22">
        <f t="shared" si="4"/>
        <v>114.73109243697479</v>
      </c>
      <c r="N25" s="22">
        <v>0</v>
      </c>
      <c r="O25" s="22">
        <f t="shared" si="5"/>
        <v>0</v>
      </c>
      <c r="P25" s="22">
        <v>10741</v>
      </c>
      <c r="Q25" s="22">
        <f t="shared" si="6"/>
        <v>3.2235894357743096</v>
      </c>
      <c r="R25" s="22">
        <v>15467</v>
      </c>
      <c r="S25" s="22">
        <f t="shared" si="7"/>
        <v>4.641956782713085</v>
      </c>
      <c r="T25" s="22">
        <v>185582</v>
      </c>
      <c r="U25" s="22">
        <f t="shared" si="8"/>
        <v>55.696878751500599</v>
      </c>
      <c r="V25" s="22">
        <v>1626320</v>
      </c>
      <c r="W25" s="22">
        <f t="shared" si="9"/>
        <v>488.09123649459787</v>
      </c>
      <c r="X25" s="22">
        <v>53584</v>
      </c>
      <c r="Y25" s="22">
        <f t="shared" si="10"/>
        <v>16.081632653061224</v>
      </c>
      <c r="Z25" s="22">
        <v>7470</v>
      </c>
      <c r="AA25" s="22">
        <f t="shared" si="11"/>
        <v>2.2418967587034815</v>
      </c>
      <c r="AB25" s="23">
        <f t="shared" si="12"/>
        <v>7302691</v>
      </c>
      <c r="AC25" s="22">
        <f t="shared" si="13"/>
        <v>2191.6839735894359</v>
      </c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</row>
    <row r="26" spans="1:182" x14ac:dyDescent="0.2">
      <c r="A26" s="20">
        <v>23</v>
      </c>
      <c r="B26" s="21" t="s">
        <v>53</v>
      </c>
      <c r="C26" s="17">
        <v>13652</v>
      </c>
      <c r="D26" s="22">
        <v>6103102</v>
      </c>
      <c r="E26" s="22">
        <f t="shared" si="0"/>
        <v>447.04819806621742</v>
      </c>
      <c r="F26" s="22">
        <v>10722</v>
      </c>
      <c r="G26" s="22">
        <f t="shared" si="1"/>
        <v>0.78537943158511569</v>
      </c>
      <c r="H26" s="22">
        <v>1027473</v>
      </c>
      <c r="I26" s="22">
        <f t="shared" si="2"/>
        <v>75.261719894520951</v>
      </c>
      <c r="J26" s="22">
        <v>13739577</v>
      </c>
      <c r="K26" s="22">
        <f t="shared" si="3"/>
        <v>1006.4149575153824</v>
      </c>
      <c r="L26" s="22">
        <v>1248266</v>
      </c>
      <c r="M26" s="22">
        <f t="shared" si="4"/>
        <v>91.434661588045714</v>
      </c>
      <c r="N26" s="22">
        <v>1306</v>
      </c>
      <c r="O26" s="22">
        <f t="shared" si="5"/>
        <v>9.5663639027248754E-2</v>
      </c>
      <c r="P26" s="22">
        <v>25174</v>
      </c>
      <c r="Q26" s="22">
        <f t="shared" si="6"/>
        <v>1.8439789041898622</v>
      </c>
      <c r="R26" s="22">
        <v>41123</v>
      </c>
      <c r="S26" s="22">
        <f t="shared" si="7"/>
        <v>3.0122326399062409</v>
      </c>
      <c r="T26" s="22">
        <v>1039108</v>
      </c>
      <c r="U26" s="22">
        <f t="shared" si="8"/>
        <v>76.113975974216231</v>
      </c>
      <c r="V26" s="22">
        <v>2872900</v>
      </c>
      <c r="W26" s="22">
        <f t="shared" si="9"/>
        <v>210.43803105772048</v>
      </c>
      <c r="X26" s="22">
        <v>241254</v>
      </c>
      <c r="Y26" s="22">
        <f t="shared" si="10"/>
        <v>17.671696454731908</v>
      </c>
      <c r="Z26" s="22">
        <v>12520</v>
      </c>
      <c r="AA26" s="22">
        <f t="shared" si="11"/>
        <v>0.91708174626428363</v>
      </c>
      <c r="AB26" s="23">
        <f t="shared" si="12"/>
        <v>26362525</v>
      </c>
      <c r="AC26" s="22">
        <f t="shared" si="13"/>
        <v>1931.0375769118077</v>
      </c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</row>
    <row r="27" spans="1:182" x14ac:dyDescent="0.2">
      <c r="A27" s="20">
        <v>24</v>
      </c>
      <c r="B27" s="21" t="s">
        <v>54</v>
      </c>
      <c r="C27" s="17">
        <v>4535</v>
      </c>
      <c r="D27" s="22">
        <v>4414566</v>
      </c>
      <c r="E27" s="22">
        <f t="shared" si="0"/>
        <v>973.4434399117971</v>
      </c>
      <c r="F27" s="22">
        <v>0</v>
      </c>
      <c r="G27" s="22">
        <f t="shared" si="1"/>
        <v>0</v>
      </c>
      <c r="H27" s="22">
        <v>426834</v>
      </c>
      <c r="I27" s="22">
        <f t="shared" si="2"/>
        <v>94.119955898566701</v>
      </c>
      <c r="J27" s="22">
        <v>5671750</v>
      </c>
      <c r="K27" s="22">
        <f t="shared" si="3"/>
        <v>1250.6615214994488</v>
      </c>
      <c r="L27" s="22">
        <v>686024</v>
      </c>
      <c r="M27" s="22">
        <f t="shared" si="4"/>
        <v>151.27320837927232</v>
      </c>
      <c r="N27" s="22">
        <v>0</v>
      </c>
      <c r="O27" s="22">
        <f t="shared" si="5"/>
        <v>0</v>
      </c>
      <c r="P27" s="22">
        <v>13107</v>
      </c>
      <c r="Q27" s="22">
        <f t="shared" si="6"/>
        <v>2.8901874310915106</v>
      </c>
      <c r="R27" s="22">
        <v>148075</v>
      </c>
      <c r="S27" s="22">
        <f t="shared" si="7"/>
        <v>32.651598676957001</v>
      </c>
      <c r="T27" s="22">
        <v>558263</v>
      </c>
      <c r="U27" s="22">
        <f t="shared" si="8"/>
        <v>123.10099228224917</v>
      </c>
      <c r="V27" s="22">
        <v>2252000</v>
      </c>
      <c r="W27" s="22">
        <f t="shared" si="9"/>
        <v>496.58213891951488</v>
      </c>
      <c r="X27" s="22">
        <v>0</v>
      </c>
      <c r="Y27" s="22">
        <f t="shared" si="10"/>
        <v>0</v>
      </c>
      <c r="Z27" s="22">
        <v>48930</v>
      </c>
      <c r="AA27" s="22">
        <f t="shared" si="11"/>
        <v>10.789415656008821</v>
      </c>
      <c r="AB27" s="23">
        <f t="shared" si="12"/>
        <v>14219549</v>
      </c>
      <c r="AC27" s="22">
        <f t="shared" si="13"/>
        <v>3135.5124586549064</v>
      </c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</row>
    <row r="28" spans="1:182" x14ac:dyDescent="0.2">
      <c r="A28" s="24">
        <v>25</v>
      </c>
      <c r="B28" s="25" t="s">
        <v>55</v>
      </c>
      <c r="C28" s="26">
        <v>2246</v>
      </c>
      <c r="D28" s="27">
        <v>1304466</v>
      </c>
      <c r="E28" s="27">
        <f t="shared" si="0"/>
        <v>580.79519145146924</v>
      </c>
      <c r="F28" s="27">
        <v>45243</v>
      </c>
      <c r="G28" s="27">
        <f t="shared" si="1"/>
        <v>20.143811219946571</v>
      </c>
      <c r="H28" s="27">
        <v>169776</v>
      </c>
      <c r="I28" s="27">
        <f t="shared" si="2"/>
        <v>75.590382902938558</v>
      </c>
      <c r="J28" s="27">
        <v>2547178</v>
      </c>
      <c r="K28" s="27">
        <f t="shared" si="3"/>
        <v>1134.0952804986644</v>
      </c>
      <c r="L28" s="27">
        <v>736</v>
      </c>
      <c r="M28" s="27">
        <f t="shared" si="4"/>
        <v>0.32769367764915402</v>
      </c>
      <c r="N28" s="27">
        <v>0</v>
      </c>
      <c r="O28" s="27">
        <f t="shared" si="5"/>
        <v>0</v>
      </c>
      <c r="P28" s="27">
        <v>45277</v>
      </c>
      <c r="Q28" s="27">
        <f t="shared" si="6"/>
        <v>20.158949243098842</v>
      </c>
      <c r="R28" s="27">
        <v>3144</v>
      </c>
      <c r="S28" s="27">
        <f t="shared" si="7"/>
        <v>1.3998219056099732</v>
      </c>
      <c r="T28" s="27">
        <v>6712</v>
      </c>
      <c r="U28" s="27">
        <f t="shared" si="8"/>
        <v>2.9884238646482637</v>
      </c>
      <c r="V28" s="27">
        <v>1089003</v>
      </c>
      <c r="W28" s="27">
        <f t="shared" si="9"/>
        <v>484.86331255565449</v>
      </c>
      <c r="X28" s="27">
        <v>38248</v>
      </c>
      <c r="Y28" s="27">
        <f t="shared" si="10"/>
        <v>17.029385574354407</v>
      </c>
      <c r="Z28" s="27">
        <v>131986</v>
      </c>
      <c r="AA28" s="27">
        <f t="shared" si="11"/>
        <v>58.764915405164736</v>
      </c>
      <c r="AB28" s="28">
        <f t="shared" si="12"/>
        <v>5381769</v>
      </c>
      <c r="AC28" s="27">
        <f t="shared" si="13"/>
        <v>2396.1571682991985</v>
      </c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</row>
    <row r="29" spans="1:182" x14ac:dyDescent="0.2">
      <c r="A29" s="15">
        <v>26</v>
      </c>
      <c r="B29" s="16" t="s">
        <v>56</v>
      </c>
      <c r="C29" s="17">
        <v>45253</v>
      </c>
      <c r="D29" s="18">
        <v>37281127</v>
      </c>
      <c r="E29" s="18">
        <f t="shared" si="0"/>
        <v>823.83769031887391</v>
      </c>
      <c r="F29" s="18">
        <v>1357887</v>
      </c>
      <c r="G29" s="18">
        <f t="shared" si="1"/>
        <v>30.006563100788899</v>
      </c>
      <c r="H29" s="18">
        <v>2872873</v>
      </c>
      <c r="I29" s="18">
        <f t="shared" si="2"/>
        <v>63.484697147150463</v>
      </c>
      <c r="J29" s="18">
        <v>49193944</v>
      </c>
      <c r="K29" s="18">
        <f t="shared" si="3"/>
        <v>1087.0869113649924</v>
      </c>
      <c r="L29" s="18">
        <v>4072623</v>
      </c>
      <c r="M29" s="18">
        <f t="shared" si="4"/>
        <v>89.99675159657923</v>
      </c>
      <c r="N29" s="18"/>
      <c r="O29" s="18">
        <f t="shared" si="5"/>
        <v>0</v>
      </c>
      <c r="P29" s="18">
        <v>1157338</v>
      </c>
      <c r="Q29" s="18">
        <f t="shared" si="6"/>
        <v>25.574834817581156</v>
      </c>
      <c r="R29" s="18">
        <v>281180</v>
      </c>
      <c r="S29" s="18">
        <f t="shared" si="7"/>
        <v>6.2135107064724995</v>
      </c>
      <c r="T29" s="18">
        <v>2906438</v>
      </c>
      <c r="U29" s="18">
        <f t="shared" si="8"/>
        <v>64.226415928225748</v>
      </c>
      <c r="V29" s="18">
        <v>18010835</v>
      </c>
      <c r="W29" s="18">
        <f t="shared" si="9"/>
        <v>398.00311581552603</v>
      </c>
      <c r="X29" s="18">
        <v>4010372</v>
      </c>
      <c r="Y29" s="18">
        <f t="shared" si="10"/>
        <v>88.621130090822703</v>
      </c>
      <c r="Z29" s="18">
        <v>1506022</v>
      </c>
      <c r="AA29" s="18">
        <f t="shared" si="11"/>
        <v>33.2800477316421</v>
      </c>
      <c r="AB29" s="19">
        <f t="shared" si="12"/>
        <v>122650639</v>
      </c>
      <c r="AC29" s="18">
        <f t="shared" si="13"/>
        <v>2710.3316686186549</v>
      </c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</row>
    <row r="30" spans="1:182" x14ac:dyDescent="0.2">
      <c r="A30" s="20">
        <v>27</v>
      </c>
      <c r="B30" s="21" t="s">
        <v>57</v>
      </c>
      <c r="C30" s="17">
        <v>5846</v>
      </c>
      <c r="D30" s="22">
        <v>4644561</v>
      </c>
      <c r="E30" s="22">
        <f t="shared" si="0"/>
        <v>794.48528908655487</v>
      </c>
      <c r="F30" s="22">
        <v>124237</v>
      </c>
      <c r="G30" s="22">
        <f t="shared" si="1"/>
        <v>21.251625042764282</v>
      </c>
      <c r="H30" s="22">
        <v>414851</v>
      </c>
      <c r="I30" s="22">
        <f t="shared" si="2"/>
        <v>70.963222716387278</v>
      </c>
      <c r="J30" s="22">
        <v>5753087</v>
      </c>
      <c r="K30" s="22">
        <f t="shared" si="3"/>
        <v>984.10656859391031</v>
      </c>
      <c r="L30" s="22">
        <v>573183</v>
      </c>
      <c r="M30" s="22">
        <f t="shared" si="4"/>
        <v>98.047040711597674</v>
      </c>
      <c r="N30" s="22">
        <v>0</v>
      </c>
      <c r="O30" s="22">
        <f t="shared" si="5"/>
        <v>0</v>
      </c>
      <c r="P30" s="22">
        <v>261353</v>
      </c>
      <c r="Q30" s="22">
        <f t="shared" si="6"/>
        <v>44.706294902497433</v>
      </c>
      <c r="R30" s="22">
        <v>15435</v>
      </c>
      <c r="S30" s="22">
        <f t="shared" si="7"/>
        <v>2.6402668491276087</v>
      </c>
      <c r="T30" s="22">
        <v>177868</v>
      </c>
      <c r="U30" s="22">
        <f t="shared" si="8"/>
        <v>30.425590147109133</v>
      </c>
      <c r="V30" s="22">
        <v>2889076</v>
      </c>
      <c r="W30" s="22">
        <f t="shared" si="9"/>
        <v>494.19705781731096</v>
      </c>
      <c r="X30" s="22">
        <v>71970</v>
      </c>
      <c r="Y30" s="22">
        <f t="shared" si="10"/>
        <v>12.310981867943893</v>
      </c>
      <c r="Z30" s="22">
        <v>10923</v>
      </c>
      <c r="AA30" s="22">
        <f t="shared" si="11"/>
        <v>1.8684570646595964</v>
      </c>
      <c r="AB30" s="23">
        <f t="shared" si="12"/>
        <v>14936544</v>
      </c>
      <c r="AC30" s="22">
        <f t="shared" si="13"/>
        <v>2555.0023947998629</v>
      </c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</row>
    <row r="31" spans="1:182" x14ac:dyDescent="0.2">
      <c r="A31" s="20">
        <v>28</v>
      </c>
      <c r="B31" s="21" t="s">
        <v>58</v>
      </c>
      <c r="C31" s="17">
        <v>30218</v>
      </c>
      <c r="D31" s="22">
        <v>23953868</v>
      </c>
      <c r="E31" s="22">
        <f t="shared" si="0"/>
        <v>792.70196571579856</v>
      </c>
      <c r="F31" s="22">
        <v>579323</v>
      </c>
      <c r="G31" s="22">
        <f t="shared" si="1"/>
        <v>19.171454100205175</v>
      </c>
      <c r="H31" s="22">
        <v>2289279</v>
      </c>
      <c r="I31" s="22">
        <f t="shared" si="2"/>
        <v>75.75878615394798</v>
      </c>
      <c r="J31" s="22">
        <v>30960331</v>
      </c>
      <c r="K31" s="22">
        <f t="shared" si="3"/>
        <v>1024.5658547885366</v>
      </c>
      <c r="L31" s="22">
        <v>3197869</v>
      </c>
      <c r="M31" s="22">
        <f t="shared" si="4"/>
        <v>105.82662651399828</v>
      </c>
      <c r="N31" s="22">
        <v>851</v>
      </c>
      <c r="O31" s="22">
        <f t="shared" si="5"/>
        <v>2.8162022635515257E-2</v>
      </c>
      <c r="P31" s="22">
        <v>21191</v>
      </c>
      <c r="Q31" s="22">
        <f t="shared" si="6"/>
        <v>0.70127076576874714</v>
      </c>
      <c r="R31" s="22">
        <v>117360</v>
      </c>
      <c r="S31" s="22">
        <f t="shared" si="7"/>
        <v>3.8837778807333376</v>
      </c>
      <c r="T31" s="22">
        <v>2808251</v>
      </c>
      <c r="U31" s="22">
        <f t="shared" si="8"/>
        <v>92.933053147130849</v>
      </c>
      <c r="V31" s="22">
        <v>8416747</v>
      </c>
      <c r="W31" s="22">
        <f t="shared" si="9"/>
        <v>278.53421801575217</v>
      </c>
      <c r="X31" s="22">
        <v>620710</v>
      </c>
      <c r="Y31" s="22">
        <f t="shared" si="10"/>
        <v>20.541068237474352</v>
      </c>
      <c r="Z31" s="22">
        <v>133312</v>
      </c>
      <c r="AA31" s="22">
        <f t="shared" si="11"/>
        <v>4.4116751605003639</v>
      </c>
      <c r="AB31" s="23">
        <f t="shared" si="12"/>
        <v>73099092</v>
      </c>
      <c r="AC31" s="22">
        <f t="shared" si="13"/>
        <v>2419.0579125024819</v>
      </c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x14ac:dyDescent="0.2">
      <c r="A32" s="20">
        <v>29</v>
      </c>
      <c r="B32" s="21" t="s">
        <v>59</v>
      </c>
      <c r="C32" s="17">
        <v>14426</v>
      </c>
      <c r="D32" s="22">
        <v>8695850</v>
      </c>
      <c r="E32" s="22">
        <f t="shared" si="0"/>
        <v>602.79010120615555</v>
      </c>
      <c r="F32" s="22">
        <v>92939</v>
      </c>
      <c r="G32" s="22">
        <f t="shared" si="1"/>
        <v>6.4424649937612646</v>
      </c>
      <c r="H32" s="22">
        <v>1044439</v>
      </c>
      <c r="I32" s="22">
        <f t="shared" si="2"/>
        <v>72.399764314432275</v>
      </c>
      <c r="J32" s="22">
        <v>14870240</v>
      </c>
      <c r="K32" s="22">
        <f t="shared" si="3"/>
        <v>1030.7943990018023</v>
      </c>
      <c r="L32" s="22">
        <v>1358925</v>
      </c>
      <c r="M32" s="22">
        <f t="shared" si="4"/>
        <v>94.199708859004573</v>
      </c>
      <c r="N32" s="22">
        <v>1512</v>
      </c>
      <c r="O32" s="22">
        <f t="shared" si="5"/>
        <v>0.10481075835297379</v>
      </c>
      <c r="P32" s="22">
        <v>41171</v>
      </c>
      <c r="Q32" s="22">
        <f t="shared" si="6"/>
        <v>2.8539442672951614</v>
      </c>
      <c r="R32" s="22">
        <v>50658</v>
      </c>
      <c r="S32" s="22">
        <f t="shared" si="7"/>
        <v>3.511576320532372</v>
      </c>
      <c r="T32" s="22">
        <v>737028</v>
      </c>
      <c r="U32" s="22">
        <f t="shared" si="8"/>
        <v>51.090253708581727</v>
      </c>
      <c r="V32" s="22">
        <v>3861300</v>
      </c>
      <c r="W32" s="22">
        <f t="shared" si="9"/>
        <v>267.66255372244558</v>
      </c>
      <c r="X32" s="22">
        <v>183026</v>
      </c>
      <c r="Y32" s="22">
        <f t="shared" si="10"/>
        <v>12.687231387772078</v>
      </c>
      <c r="Z32" s="22">
        <v>0</v>
      </c>
      <c r="AA32" s="22">
        <f t="shared" si="11"/>
        <v>0</v>
      </c>
      <c r="AB32" s="23">
        <f t="shared" si="12"/>
        <v>30937088</v>
      </c>
      <c r="AC32" s="22">
        <f t="shared" si="13"/>
        <v>2144.536808540136</v>
      </c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x14ac:dyDescent="0.2">
      <c r="A33" s="24">
        <v>30</v>
      </c>
      <c r="B33" s="25" t="s">
        <v>60</v>
      </c>
      <c r="C33" s="26">
        <v>2649</v>
      </c>
      <c r="D33" s="27">
        <v>1945798</v>
      </c>
      <c r="E33" s="27">
        <f t="shared" si="0"/>
        <v>734.5405813514534</v>
      </c>
      <c r="F33" s="27">
        <v>46984</v>
      </c>
      <c r="G33" s="27">
        <f t="shared" si="1"/>
        <v>17.736504341260854</v>
      </c>
      <c r="H33" s="27">
        <v>244814</v>
      </c>
      <c r="I33" s="27">
        <f t="shared" si="2"/>
        <v>92.417516043790116</v>
      </c>
      <c r="J33" s="27">
        <v>2481161</v>
      </c>
      <c r="K33" s="27">
        <f t="shared" si="3"/>
        <v>936.64061910154771</v>
      </c>
      <c r="L33" s="27">
        <v>248846</v>
      </c>
      <c r="M33" s="27">
        <f t="shared" si="4"/>
        <v>93.93959984899962</v>
      </c>
      <c r="N33" s="27">
        <v>0</v>
      </c>
      <c r="O33" s="27">
        <f t="shared" si="5"/>
        <v>0</v>
      </c>
      <c r="P33" s="27">
        <v>101137</v>
      </c>
      <c r="Q33" s="27">
        <f t="shared" si="6"/>
        <v>38.179312948282373</v>
      </c>
      <c r="R33" s="27">
        <v>9254</v>
      </c>
      <c r="S33" s="27">
        <f t="shared" si="7"/>
        <v>3.4933937334843339</v>
      </c>
      <c r="T33" s="27">
        <v>86090</v>
      </c>
      <c r="U33" s="27">
        <f t="shared" si="8"/>
        <v>32.499056247640617</v>
      </c>
      <c r="V33" s="27">
        <v>1532969</v>
      </c>
      <c r="W33" s="27">
        <f t="shared" si="9"/>
        <v>578.69724424311062</v>
      </c>
      <c r="X33" s="27">
        <v>26285</v>
      </c>
      <c r="Y33" s="27">
        <f t="shared" si="10"/>
        <v>9.9226123065307661</v>
      </c>
      <c r="Z33" s="27">
        <v>7223</v>
      </c>
      <c r="AA33" s="27">
        <f t="shared" si="11"/>
        <v>2.726689316723292</v>
      </c>
      <c r="AB33" s="28">
        <f t="shared" si="12"/>
        <v>6730561</v>
      </c>
      <c r="AC33" s="27">
        <f t="shared" si="13"/>
        <v>2540.7931294828236</v>
      </c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</row>
    <row r="34" spans="1:182" x14ac:dyDescent="0.2">
      <c r="A34" s="15">
        <v>31</v>
      </c>
      <c r="B34" s="16" t="s">
        <v>61</v>
      </c>
      <c r="C34" s="17">
        <v>6663</v>
      </c>
      <c r="D34" s="18">
        <v>5357977</v>
      </c>
      <c r="E34" s="18">
        <f t="shared" si="0"/>
        <v>804.138826354495</v>
      </c>
      <c r="F34" s="18">
        <v>93873</v>
      </c>
      <c r="G34" s="18">
        <f t="shared" si="1"/>
        <v>14.088698784331383</v>
      </c>
      <c r="H34" s="18">
        <v>502810</v>
      </c>
      <c r="I34" s="18">
        <f t="shared" si="2"/>
        <v>75.463004652558908</v>
      </c>
      <c r="J34" s="18">
        <v>6881005</v>
      </c>
      <c r="K34" s="18">
        <f t="shared" si="3"/>
        <v>1032.7187453099205</v>
      </c>
      <c r="L34" s="18">
        <v>631153</v>
      </c>
      <c r="M34" s="18">
        <f t="shared" si="4"/>
        <v>94.725048776827251</v>
      </c>
      <c r="N34" s="18">
        <v>0</v>
      </c>
      <c r="O34" s="18">
        <f t="shared" si="5"/>
        <v>0</v>
      </c>
      <c r="P34" s="18">
        <v>86960</v>
      </c>
      <c r="Q34" s="18">
        <f t="shared" si="6"/>
        <v>13.051178147981389</v>
      </c>
      <c r="R34" s="18">
        <v>78907</v>
      </c>
      <c r="S34" s="18">
        <f t="shared" si="7"/>
        <v>11.842563409875432</v>
      </c>
      <c r="T34" s="18">
        <v>591975</v>
      </c>
      <c r="U34" s="18">
        <f t="shared" si="8"/>
        <v>88.845114813147234</v>
      </c>
      <c r="V34" s="18">
        <v>2150732</v>
      </c>
      <c r="W34" s="18">
        <f t="shared" si="9"/>
        <v>322.78733303316824</v>
      </c>
      <c r="X34" s="18">
        <v>234882</v>
      </c>
      <c r="Y34" s="18">
        <f t="shared" si="10"/>
        <v>35.251688428635752</v>
      </c>
      <c r="Z34" s="18">
        <v>7762</v>
      </c>
      <c r="AA34" s="18">
        <f t="shared" si="11"/>
        <v>1.1649407173945669</v>
      </c>
      <c r="AB34" s="19">
        <f t="shared" si="12"/>
        <v>16618036</v>
      </c>
      <c r="AC34" s="18">
        <f t="shared" si="13"/>
        <v>2494.0771424283357</v>
      </c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</row>
    <row r="35" spans="1:182" x14ac:dyDescent="0.2">
      <c r="A35" s="20">
        <v>32</v>
      </c>
      <c r="B35" s="21" t="s">
        <v>62</v>
      </c>
      <c r="C35" s="17">
        <v>24468</v>
      </c>
      <c r="D35" s="22">
        <v>15951428</v>
      </c>
      <c r="E35" s="22">
        <f t="shared" si="0"/>
        <v>651.93019453980708</v>
      </c>
      <c r="F35" s="22">
        <v>0</v>
      </c>
      <c r="G35" s="22">
        <f t="shared" si="1"/>
        <v>0</v>
      </c>
      <c r="H35" s="22">
        <v>1596565</v>
      </c>
      <c r="I35" s="22">
        <f t="shared" si="2"/>
        <v>65.251144351806445</v>
      </c>
      <c r="J35" s="22">
        <v>22810743</v>
      </c>
      <c r="K35" s="22">
        <f t="shared" si="3"/>
        <v>932.26839136831779</v>
      </c>
      <c r="L35" s="22">
        <v>2414067</v>
      </c>
      <c r="M35" s="22">
        <f t="shared" si="4"/>
        <v>98.66221186856302</v>
      </c>
      <c r="N35" s="22">
        <v>0</v>
      </c>
      <c r="O35" s="22">
        <f t="shared" si="5"/>
        <v>0</v>
      </c>
      <c r="P35" s="22">
        <v>44473</v>
      </c>
      <c r="Q35" s="22">
        <f t="shared" si="6"/>
        <v>1.8175984959947686</v>
      </c>
      <c r="R35" s="22">
        <v>74966</v>
      </c>
      <c r="S35" s="22">
        <f t="shared" si="7"/>
        <v>3.0638384829164624</v>
      </c>
      <c r="T35" s="22">
        <v>1536620</v>
      </c>
      <c r="U35" s="22">
        <f t="shared" si="8"/>
        <v>62.801209743338241</v>
      </c>
      <c r="V35" s="22">
        <v>5671133</v>
      </c>
      <c r="W35" s="22">
        <f t="shared" si="9"/>
        <v>231.77754618276933</v>
      </c>
      <c r="X35" s="22">
        <v>296576</v>
      </c>
      <c r="Y35" s="22">
        <f t="shared" si="10"/>
        <v>12.120974333823769</v>
      </c>
      <c r="Z35" s="22">
        <v>297017</v>
      </c>
      <c r="AA35" s="22">
        <f t="shared" si="11"/>
        <v>12.138997874775217</v>
      </c>
      <c r="AB35" s="23">
        <f t="shared" si="12"/>
        <v>50693588</v>
      </c>
      <c r="AC35" s="22">
        <f t="shared" si="13"/>
        <v>2071.8321072421122</v>
      </c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</row>
    <row r="36" spans="1:182" x14ac:dyDescent="0.2">
      <c r="A36" s="20">
        <v>33</v>
      </c>
      <c r="B36" s="21" t="s">
        <v>63</v>
      </c>
      <c r="C36" s="17">
        <v>1957</v>
      </c>
      <c r="D36" s="22">
        <v>907323</v>
      </c>
      <c r="E36" s="22">
        <f t="shared" si="0"/>
        <v>463.62953500255492</v>
      </c>
      <c r="F36" s="22">
        <v>0</v>
      </c>
      <c r="G36" s="22">
        <f t="shared" si="1"/>
        <v>0</v>
      </c>
      <c r="H36" s="22">
        <v>145734</v>
      </c>
      <c r="I36" s="22">
        <f t="shared" si="2"/>
        <v>74.468063362289215</v>
      </c>
      <c r="J36" s="22">
        <v>1933187</v>
      </c>
      <c r="K36" s="22">
        <f t="shared" si="3"/>
        <v>987.83188553909042</v>
      </c>
      <c r="L36" s="22">
        <v>191401</v>
      </c>
      <c r="M36" s="22">
        <f t="shared" si="4"/>
        <v>97.803270311701581</v>
      </c>
      <c r="N36" s="22">
        <v>0</v>
      </c>
      <c r="O36" s="22">
        <f t="shared" si="5"/>
        <v>0</v>
      </c>
      <c r="P36" s="22">
        <v>8027</v>
      </c>
      <c r="Q36" s="22">
        <f t="shared" si="6"/>
        <v>4.1016862544711294</v>
      </c>
      <c r="R36" s="22">
        <v>44482</v>
      </c>
      <c r="S36" s="22">
        <f t="shared" si="7"/>
        <v>22.729688298415944</v>
      </c>
      <c r="T36" s="22">
        <v>299737</v>
      </c>
      <c r="U36" s="22">
        <f t="shared" si="8"/>
        <v>153.16147164026572</v>
      </c>
      <c r="V36" s="22">
        <v>955805</v>
      </c>
      <c r="W36" s="22">
        <f t="shared" si="9"/>
        <v>488.40316811446093</v>
      </c>
      <c r="X36" s="22">
        <v>103971</v>
      </c>
      <c r="Y36" s="22">
        <f t="shared" si="10"/>
        <v>53.127746550843128</v>
      </c>
      <c r="Z36" s="22">
        <v>87669</v>
      </c>
      <c r="AA36" s="22">
        <f t="shared" si="11"/>
        <v>44.797649463464488</v>
      </c>
      <c r="AB36" s="23">
        <f t="shared" si="12"/>
        <v>4677336</v>
      </c>
      <c r="AC36" s="22">
        <f t="shared" si="13"/>
        <v>2390.0541645375574</v>
      </c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</row>
    <row r="37" spans="1:182" x14ac:dyDescent="0.2">
      <c r="A37" s="20">
        <v>34</v>
      </c>
      <c r="B37" s="21" t="s">
        <v>64</v>
      </c>
      <c r="C37" s="17">
        <v>4512</v>
      </c>
      <c r="D37" s="22">
        <v>3687361</v>
      </c>
      <c r="E37" s="22">
        <f t="shared" si="0"/>
        <v>817.23426418439715</v>
      </c>
      <c r="F37" s="22">
        <v>68620</v>
      </c>
      <c r="G37" s="22">
        <f t="shared" si="1"/>
        <v>15.208333333333334</v>
      </c>
      <c r="H37" s="22">
        <v>368689</v>
      </c>
      <c r="I37" s="22">
        <f t="shared" si="2"/>
        <v>81.712987588652481</v>
      </c>
      <c r="J37" s="22">
        <v>4875386</v>
      </c>
      <c r="K37" s="22">
        <f t="shared" si="3"/>
        <v>1080.5376773049645</v>
      </c>
      <c r="L37" s="22">
        <v>426217</v>
      </c>
      <c r="M37" s="22">
        <f t="shared" si="4"/>
        <v>94.462987588652481</v>
      </c>
      <c r="N37" s="22">
        <v>0</v>
      </c>
      <c r="O37" s="22">
        <f t="shared" si="5"/>
        <v>0</v>
      </c>
      <c r="P37" s="22">
        <v>6517</v>
      </c>
      <c r="Q37" s="22">
        <f t="shared" si="6"/>
        <v>1.4443705673758864</v>
      </c>
      <c r="R37" s="22">
        <v>55235</v>
      </c>
      <c r="S37" s="22">
        <f t="shared" si="7"/>
        <v>12.241799645390071</v>
      </c>
      <c r="T37" s="22">
        <v>163097</v>
      </c>
      <c r="U37" s="22">
        <f t="shared" si="8"/>
        <v>36.147384751773046</v>
      </c>
      <c r="V37" s="22">
        <v>3075815</v>
      </c>
      <c r="W37" s="22">
        <f t="shared" si="9"/>
        <v>681.69658687943263</v>
      </c>
      <c r="X37" s="22">
        <v>168227</v>
      </c>
      <c r="Y37" s="22">
        <f t="shared" si="10"/>
        <v>37.284352836879435</v>
      </c>
      <c r="Z37" s="22">
        <v>81832</v>
      </c>
      <c r="AA37" s="22">
        <f t="shared" si="11"/>
        <v>18.136524822695037</v>
      </c>
      <c r="AB37" s="23">
        <f t="shared" si="12"/>
        <v>12976996</v>
      </c>
      <c r="AC37" s="22">
        <f t="shared" si="13"/>
        <v>2876.1072695035459</v>
      </c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</row>
    <row r="38" spans="1:182" x14ac:dyDescent="0.2">
      <c r="A38" s="24">
        <v>35</v>
      </c>
      <c r="B38" s="25" t="s">
        <v>65</v>
      </c>
      <c r="C38" s="26">
        <v>6805</v>
      </c>
      <c r="D38" s="27">
        <v>3802840</v>
      </c>
      <c r="E38" s="27">
        <f t="shared" si="0"/>
        <v>558.83027185892729</v>
      </c>
      <c r="F38" s="27">
        <v>70225</v>
      </c>
      <c r="G38" s="27">
        <f t="shared" si="1"/>
        <v>10.319617927994122</v>
      </c>
      <c r="H38" s="27">
        <v>491772</v>
      </c>
      <c r="I38" s="27">
        <f t="shared" si="2"/>
        <v>72.266274797942685</v>
      </c>
      <c r="J38" s="27">
        <v>6604040</v>
      </c>
      <c r="K38" s="27">
        <f t="shared" si="3"/>
        <v>970.46877296105799</v>
      </c>
      <c r="L38" s="27">
        <v>389813</v>
      </c>
      <c r="M38" s="27">
        <f t="shared" si="4"/>
        <v>57.283321087435709</v>
      </c>
      <c r="N38" s="27">
        <v>0</v>
      </c>
      <c r="O38" s="27">
        <f t="shared" si="5"/>
        <v>0</v>
      </c>
      <c r="P38" s="27">
        <v>23591</v>
      </c>
      <c r="Q38" s="27">
        <f t="shared" si="6"/>
        <v>3.4667156502571639</v>
      </c>
      <c r="R38" s="27">
        <v>52255</v>
      </c>
      <c r="S38" s="27">
        <f t="shared" si="7"/>
        <v>7.6789125642909628</v>
      </c>
      <c r="T38" s="27">
        <v>203310</v>
      </c>
      <c r="U38" s="27">
        <f t="shared" si="8"/>
        <v>29.876561351947096</v>
      </c>
      <c r="V38" s="27">
        <v>3544411</v>
      </c>
      <c r="W38" s="27">
        <f t="shared" si="9"/>
        <v>520.85393093313735</v>
      </c>
      <c r="X38" s="27">
        <v>74250</v>
      </c>
      <c r="Y38" s="27">
        <f t="shared" si="10"/>
        <v>10.911094783247613</v>
      </c>
      <c r="Z38" s="27">
        <v>21703</v>
      </c>
      <c r="AA38" s="27">
        <f t="shared" si="11"/>
        <v>3.189272593681117</v>
      </c>
      <c r="AB38" s="28">
        <f t="shared" si="12"/>
        <v>15278210</v>
      </c>
      <c r="AC38" s="27">
        <f t="shared" si="13"/>
        <v>2245.1447465099191</v>
      </c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</row>
    <row r="39" spans="1:182" x14ac:dyDescent="0.2">
      <c r="A39" s="15">
        <v>36</v>
      </c>
      <c r="B39" s="16" t="s">
        <v>66</v>
      </c>
      <c r="C39" s="17">
        <v>10493</v>
      </c>
      <c r="D39" s="18">
        <v>4714656</v>
      </c>
      <c r="E39" s="18">
        <f t="shared" si="0"/>
        <v>449.31440007624133</v>
      </c>
      <c r="F39" s="18">
        <v>255336</v>
      </c>
      <c r="G39" s="18">
        <f t="shared" si="1"/>
        <v>24.333936910321167</v>
      </c>
      <c r="H39" s="18">
        <v>881670</v>
      </c>
      <c r="I39" s="18">
        <f t="shared" si="2"/>
        <v>84.024587820451728</v>
      </c>
      <c r="J39" s="18">
        <v>12255950</v>
      </c>
      <c r="K39" s="18">
        <f t="shared" si="3"/>
        <v>1168.0120080053368</v>
      </c>
      <c r="L39" s="18">
        <v>170072</v>
      </c>
      <c r="M39" s="18">
        <f t="shared" si="4"/>
        <v>16.208138759172783</v>
      </c>
      <c r="N39" s="18">
        <v>0</v>
      </c>
      <c r="O39" s="18">
        <f t="shared" si="5"/>
        <v>0</v>
      </c>
      <c r="P39" s="18">
        <v>75529</v>
      </c>
      <c r="Q39" s="18">
        <f t="shared" si="6"/>
        <v>7.1980367864290482</v>
      </c>
      <c r="R39" s="18">
        <v>459060</v>
      </c>
      <c r="S39" s="18">
        <f t="shared" si="7"/>
        <v>43.749166110740497</v>
      </c>
      <c r="T39" s="18">
        <v>2003882</v>
      </c>
      <c r="U39" s="18">
        <f t="shared" si="8"/>
        <v>190.97322024206613</v>
      </c>
      <c r="V39" s="18">
        <v>1724779</v>
      </c>
      <c r="W39" s="18">
        <f t="shared" si="9"/>
        <v>164.37424949966643</v>
      </c>
      <c r="X39" s="18">
        <v>311865</v>
      </c>
      <c r="Y39" s="18">
        <f t="shared" si="10"/>
        <v>29.72124273325074</v>
      </c>
      <c r="Z39" s="18">
        <v>139331</v>
      </c>
      <c r="AA39" s="18">
        <f t="shared" si="11"/>
        <v>13.278471361860287</v>
      </c>
      <c r="AB39" s="19">
        <f t="shared" si="12"/>
        <v>22992130</v>
      </c>
      <c r="AC39" s="18">
        <f t="shared" si="13"/>
        <v>2191.1874583055369</v>
      </c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</row>
    <row r="40" spans="1:182" x14ac:dyDescent="0.2">
      <c r="A40" s="20">
        <v>37</v>
      </c>
      <c r="B40" s="21" t="s">
        <v>67</v>
      </c>
      <c r="C40" s="17">
        <v>19680</v>
      </c>
      <c r="D40" s="22">
        <v>13002199</v>
      </c>
      <c r="E40" s="22">
        <f t="shared" si="0"/>
        <v>660.68084349593494</v>
      </c>
      <c r="F40" s="22">
        <v>936</v>
      </c>
      <c r="G40" s="22">
        <f t="shared" si="1"/>
        <v>4.7560975609756098E-2</v>
      </c>
      <c r="H40" s="22">
        <v>1460662</v>
      </c>
      <c r="I40" s="22">
        <f t="shared" si="2"/>
        <v>74.220630081300811</v>
      </c>
      <c r="J40" s="22">
        <v>20186514</v>
      </c>
      <c r="K40" s="22">
        <f t="shared" si="3"/>
        <v>1025.7375</v>
      </c>
      <c r="L40" s="22">
        <v>2744813</v>
      </c>
      <c r="M40" s="22">
        <f t="shared" si="4"/>
        <v>139.47220528455284</v>
      </c>
      <c r="N40" s="22">
        <v>0</v>
      </c>
      <c r="O40" s="22">
        <f t="shared" si="5"/>
        <v>0</v>
      </c>
      <c r="P40" s="22">
        <v>101236</v>
      </c>
      <c r="Q40" s="22">
        <f t="shared" si="6"/>
        <v>5.144105691056911</v>
      </c>
      <c r="R40" s="22">
        <v>63730</v>
      </c>
      <c r="S40" s="22">
        <f t="shared" si="7"/>
        <v>3.2383130081300813</v>
      </c>
      <c r="T40" s="22">
        <v>32670</v>
      </c>
      <c r="U40" s="22">
        <f t="shared" si="8"/>
        <v>1.6600609756097562</v>
      </c>
      <c r="V40" s="22">
        <v>5764382</v>
      </c>
      <c r="W40" s="22">
        <f t="shared" si="9"/>
        <v>292.90558943089428</v>
      </c>
      <c r="X40" s="22">
        <v>400457</v>
      </c>
      <c r="Y40" s="22">
        <f t="shared" si="10"/>
        <v>20.348424796747967</v>
      </c>
      <c r="Z40" s="22">
        <v>105089</v>
      </c>
      <c r="AA40" s="22">
        <f t="shared" si="11"/>
        <v>5.3398882113821138</v>
      </c>
      <c r="AB40" s="23">
        <f t="shared" si="12"/>
        <v>43862688</v>
      </c>
      <c r="AC40" s="22">
        <f t="shared" si="13"/>
        <v>2228.7951219512197</v>
      </c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</row>
    <row r="41" spans="1:182" x14ac:dyDescent="0.2">
      <c r="A41" s="20">
        <v>38</v>
      </c>
      <c r="B41" s="21" t="s">
        <v>68</v>
      </c>
      <c r="C41" s="17">
        <v>3822</v>
      </c>
      <c r="D41" s="22">
        <v>3940705</v>
      </c>
      <c r="E41" s="22">
        <f t="shared" si="0"/>
        <v>1031.0583464154893</v>
      </c>
      <c r="F41" s="22">
        <v>82664</v>
      </c>
      <c r="G41" s="22">
        <f t="shared" si="1"/>
        <v>21.628466771323914</v>
      </c>
      <c r="H41" s="22">
        <v>408903</v>
      </c>
      <c r="I41" s="22">
        <f t="shared" si="2"/>
        <v>106.98665620094191</v>
      </c>
      <c r="J41" s="22">
        <v>5889285</v>
      </c>
      <c r="K41" s="22">
        <f t="shared" si="3"/>
        <v>1540.8908948194662</v>
      </c>
      <c r="L41" s="22">
        <v>820560</v>
      </c>
      <c r="M41" s="22">
        <f t="shared" si="4"/>
        <v>214.69387755102042</v>
      </c>
      <c r="N41" s="22"/>
      <c r="O41" s="22">
        <f t="shared" si="5"/>
        <v>0</v>
      </c>
      <c r="P41" s="22">
        <v>756</v>
      </c>
      <c r="Q41" s="22">
        <f t="shared" si="6"/>
        <v>0.19780219780219779</v>
      </c>
      <c r="R41" s="22">
        <v>67080</v>
      </c>
      <c r="S41" s="22">
        <f t="shared" si="7"/>
        <v>17.551020408163264</v>
      </c>
      <c r="T41" s="22">
        <v>182710</v>
      </c>
      <c r="U41" s="22">
        <f t="shared" si="8"/>
        <v>47.804814233385663</v>
      </c>
      <c r="V41" s="22">
        <v>1160149</v>
      </c>
      <c r="W41" s="22">
        <f t="shared" si="9"/>
        <v>303.54500261643119</v>
      </c>
      <c r="X41" s="22">
        <v>138355</v>
      </c>
      <c r="Y41" s="22">
        <f t="shared" si="10"/>
        <v>36.199633699633701</v>
      </c>
      <c r="Z41" s="22">
        <v>22453</v>
      </c>
      <c r="AA41" s="22">
        <f t="shared" si="11"/>
        <v>5.8746729461015175</v>
      </c>
      <c r="AB41" s="23">
        <f t="shared" si="12"/>
        <v>12713620</v>
      </c>
      <c r="AC41" s="22">
        <f t="shared" si="13"/>
        <v>3326.4311878597591</v>
      </c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</row>
    <row r="42" spans="1:182" x14ac:dyDescent="0.2">
      <c r="A42" s="20">
        <v>39</v>
      </c>
      <c r="B42" s="21" t="s">
        <v>69</v>
      </c>
      <c r="C42" s="17">
        <v>2817</v>
      </c>
      <c r="D42" s="22">
        <v>1751837</v>
      </c>
      <c r="E42" s="22">
        <f t="shared" si="0"/>
        <v>621.88036918707849</v>
      </c>
      <c r="F42" s="22"/>
      <c r="G42" s="22">
        <f t="shared" si="1"/>
        <v>0</v>
      </c>
      <c r="H42" s="22">
        <v>206209</v>
      </c>
      <c r="I42" s="22">
        <f t="shared" si="2"/>
        <v>73.201632942846999</v>
      </c>
      <c r="J42" s="22">
        <v>2740936</v>
      </c>
      <c r="K42" s="22">
        <f t="shared" si="3"/>
        <v>972.99822506212286</v>
      </c>
      <c r="L42" s="22">
        <v>224929</v>
      </c>
      <c r="M42" s="22">
        <f t="shared" si="4"/>
        <v>79.847000354987571</v>
      </c>
      <c r="N42" s="22">
        <v>1967</v>
      </c>
      <c r="O42" s="22">
        <f t="shared" si="5"/>
        <v>0.69826056088036914</v>
      </c>
      <c r="P42" s="22">
        <v>11875</v>
      </c>
      <c r="Q42" s="22">
        <f t="shared" si="6"/>
        <v>4.2154774582889596</v>
      </c>
      <c r="R42" s="22">
        <v>34760</v>
      </c>
      <c r="S42" s="22">
        <f t="shared" si="7"/>
        <v>12.339368122115726</v>
      </c>
      <c r="T42" s="22">
        <v>259299</v>
      </c>
      <c r="U42" s="22">
        <f t="shared" si="8"/>
        <v>92.047923322683701</v>
      </c>
      <c r="V42" s="22">
        <v>1894988</v>
      </c>
      <c r="W42" s="22">
        <f t="shared" si="9"/>
        <v>672.69719559815405</v>
      </c>
      <c r="X42" s="22">
        <v>60258</v>
      </c>
      <c r="Y42" s="22">
        <f t="shared" si="10"/>
        <v>21.390841320553779</v>
      </c>
      <c r="Z42" s="22">
        <v>89157</v>
      </c>
      <c r="AA42" s="22">
        <f t="shared" si="11"/>
        <v>31.649627263045794</v>
      </c>
      <c r="AB42" s="23">
        <f t="shared" si="12"/>
        <v>7276215</v>
      </c>
      <c r="AC42" s="22">
        <f t="shared" si="13"/>
        <v>2582.9659211927583</v>
      </c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</row>
    <row r="43" spans="1:182" x14ac:dyDescent="0.2">
      <c r="A43" s="24">
        <v>40</v>
      </c>
      <c r="B43" s="25" t="s">
        <v>70</v>
      </c>
      <c r="C43" s="26">
        <v>24046</v>
      </c>
      <c r="D43" s="27">
        <v>17189313</v>
      </c>
      <c r="E43" s="27">
        <f t="shared" si="0"/>
        <v>714.85124345005408</v>
      </c>
      <c r="F43" s="27">
        <v>0</v>
      </c>
      <c r="G43" s="27">
        <f t="shared" si="1"/>
        <v>0</v>
      </c>
      <c r="H43" s="27">
        <v>1561062</v>
      </c>
      <c r="I43" s="27">
        <f t="shared" si="2"/>
        <v>64.91982034434001</v>
      </c>
      <c r="J43" s="27">
        <v>22101316</v>
      </c>
      <c r="K43" s="27">
        <f t="shared" si="3"/>
        <v>919.12650752723948</v>
      </c>
      <c r="L43" s="27">
        <v>2085116</v>
      </c>
      <c r="M43" s="27">
        <f t="shared" si="4"/>
        <v>86.713632204940524</v>
      </c>
      <c r="N43" s="27"/>
      <c r="O43" s="27">
        <f t="shared" si="5"/>
        <v>0</v>
      </c>
      <c r="P43" s="27">
        <v>179628</v>
      </c>
      <c r="Q43" s="27">
        <f t="shared" si="6"/>
        <v>7.470182150877485</v>
      </c>
      <c r="R43" s="27">
        <v>93171</v>
      </c>
      <c r="S43" s="27">
        <f t="shared" si="7"/>
        <v>3.8746984945521086</v>
      </c>
      <c r="T43" s="27">
        <v>1825781</v>
      </c>
      <c r="U43" s="27">
        <f t="shared" si="8"/>
        <v>75.928678366464283</v>
      </c>
      <c r="V43" s="27">
        <v>11144823</v>
      </c>
      <c r="W43" s="27">
        <f t="shared" si="9"/>
        <v>463.47928969475174</v>
      </c>
      <c r="X43" s="27">
        <v>367888</v>
      </c>
      <c r="Y43" s="27">
        <f t="shared" si="10"/>
        <v>15.299342926058388</v>
      </c>
      <c r="Z43" s="27">
        <v>183477</v>
      </c>
      <c r="AA43" s="27">
        <f t="shared" si="11"/>
        <v>7.6302503534891457</v>
      </c>
      <c r="AB43" s="28">
        <f t="shared" si="12"/>
        <v>56731575</v>
      </c>
      <c r="AC43" s="27">
        <f t="shared" si="13"/>
        <v>2359.2936455127674</v>
      </c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</row>
    <row r="44" spans="1:182" x14ac:dyDescent="0.2">
      <c r="A44" s="15">
        <v>41</v>
      </c>
      <c r="B44" s="16" t="s">
        <v>71</v>
      </c>
      <c r="C44" s="17">
        <v>1523</v>
      </c>
      <c r="D44" s="18">
        <v>1064786</v>
      </c>
      <c r="E44" s="18">
        <f t="shared" si="0"/>
        <v>699.13722915298752</v>
      </c>
      <c r="F44" s="18">
        <v>73351</v>
      </c>
      <c r="G44" s="18">
        <f t="shared" si="1"/>
        <v>48.162179908076169</v>
      </c>
      <c r="H44" s="18">
        <v>228583</v>
      </c>
      <c r="I44" s="18">
        <f t="shared" si="2"/>
        <v>150.08732764281024</v>
      </c>
      <c r="J44" s="18">
        <v>3441905</v>
      </c>
      <c r="K44" s="18">
        <f t="shared" si="3"/>
        <v>2259.950755088641</v>
      </c>
      <c r="L44" s="18">
        <v>410817</v>
      </c>
      <c r="M44" s="18">
        <f t="shared" si="4"/>
        <v>269.74195666447798</v>
      </c>
      <c r="N44" s="18">
        <v>1521</v>
      </c>
      <c r="O44" s="18">
        <f t="shared" si="5"/>
        <v>0.99868680236375573</v>
      </c>
      <c r="P44" s="18">
        <v>646</v>
      </c>
      <c r="Q44" s="18">
        <f t="shared" si="6"/>
        <v>0.42416283650689429</v>
      </c>
      <c r="R44" s="18">
        <v>1722</v>
      </c>
      <c r="S44" s="18">
        <f t="shared" si="7"/>
        <v>1.1306631648063032</v>
      </c>
      <c r="T44" s="18">
        <v>73962</v>
      </c>
      <c r="U44" s="18">
        <f t="shared" si="8"/>
        <v>48.563361785948786</v>
      </c>
      <c r="V44" s="18">
        <v>502423</v>
      </c>
      <c r="W44" s="18">
        <f t="shared" si="9"/>
        <v>329.89034799737362</v>
      </c>
      <c r="X44" s="18">
        <v>6440</v>
      </c>
      <c r="Y44" s="18">
        <f t="shared" si="10"/>
        <v>4.2284963887065006</v>
      </c>
      <c r="Z44" s="18">
        <v>0</v>
      </c>
      <c r="AA44" s="18">
        <f t="shared" si="11"/>
        <v>0</v>
      </c>
      <c r="AB44" s="19">
        <f t="shared" si="12"/>
        <v>5806156</v>
      </c>
      <c r="AC44" s="18">
        <f t="shared" si="13"/>
        <v>3812.3151674326987</v>
      </c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</row>
    <row r="45" spans="1:182" x14ac:dyDescent="0.2">
      <c r="A45" s="20">
        <v>42</v>
      </c>
      <c r="B45" s="21" t="s">
        <v>72</v>
      </c>
      <c r="C45" s="17">
        <v>3349</v>
      </c>
      <c r="D45" s="22">
        <v>2384736</v>
      </c>
      <c r="E45" s="22">
        <f t="shared" si="0"/>
        <v>712.0740519558077</v>
      </c>
      <c r="F45" s="22">
        <v>35280</v>
      </c>
      <c r="G45" s="22">
        <f t="shared" si="1"/>
        <v>10.534487906837862</v>
      </c>
      <c r="H45" s="22">
        <v>271830</v>
      </c>
      <c r="I45" s="22">
        <f t="shared" si="2"/>
        <v>81.167512690355323</v>
      </c>
      <c r="J45" s="22">
        <v>3867327</v>
      </c>
      <c r="K45" s="22">
        <f t="shared" si="3"/>
        <v>1154.7706778142729</v>
      </c>
      <c r="L45" s="22">
        <v>405129</v>
      </c>
      <c r="M45" s="22">
        <f t="shared" si="4"/>
        <v>120.97014034040012</v>
      </c>
      <c r="N45" s="22">
        <v>0</v>
      </c>
      <c r="O45" s="22">
        <f t="shared" si="5"/>
        <v>0</v>
      </c>
      <c r="P45" s="22">
        <v>22880</v>
      </c>
      <c r="Q45" s="22">
        <f t="shared" si="6"/>
        <v>6.8318901164526729</v>
      </c>
      <c r="R45" s="22">
        <v>16714</v>
      </c>
      <c r="S45" s="22">
        <f t="shared" si="7"/>
        <v>4.990743505524037</v>
      </c>
      <c r="T45" s="22">
        <v>53519</v>
      </c>
      <c r="U45" s="22">
        <f t="shared" si="8"/>
        <v>15.980591221260077</v>
      </c>
      <c r="V45" s="22">
        <v>1807736</v>
      </c>
      <c r="W45" s="22">
        <f t="shared" si="9"/>
        <v>539.78381606449682</v>
      </c>
      <c r="X45" s="22">
        <v>61274</v>
      </c>
      <c r="Y45" s="22">
        <f t="shared" si="10"/>
        <v>18.296207823230816</v>
      </c>
      <c r="Z45" s="22">
        <v>58960</v>
      </c>
      <c r="AA45" s="22">
        <f t="shared" si="11"/>
        <v>17.605255300089578</v>
      </c>
      <c r="AB45" s="23">
        <f t="shared" si="12"/>
        <v>8985385</v>
      </c>
      <c r="AC45" s="22">
        <f t="shared" si="13"/>
        <v>2683.0053747387278</v>
      </c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</row>
    <row r="46" spans="1:182" x14ac:dyDescent="0.2">
      <c r="A46" s="20">
        <v>43</v>
      </c>
      <c r="B46" s="21" t="s">
        <v>73</v>
      </c>
      <c r="C46" s="17">
        <v>4296</v>
      </c>
      <c r="D46" s="22">
        <v>2715878</v>
      </c>
      <c r="E46" s="22">
        <f t="shared" si="0"/>
        <v>632.18761638733702</v>
      </c>
      <c r="F46" s="22">
        <v>0</v>
      </c>
      <c r="G46" s="22">
        <f t="shared" si="1"/>
        <v>0</v>
      </c>
      <c r="H46" s="22">
        <v>371507</v>
      </c>
      <c r="I46" s="22">
        <f t="shared" si="2"/>
        <v>86.477420856610806</v>
      </c>
      <c r="J46" s="22">
        <v>5110722</v>
      </c>
      <c r="K46" s="22">
        <f t="shared" si="3"/>
        <v>1189.6466480446927</v>
      </c>
      <c r="L46" s="22">
        <v>488351</v>
      </c>
      <c r="M46" s="22">
        <f t="shared" si="4"/>
        <v>113.67574487895718</v>
      </c>
      <c r="N46" s="22">
        <v>0</v>
      </c>
      <c r="O46" s="22">
        <f t="shared" si="5"/>
        <v>0</v>
      </c>
      <c r="P46" s="22">
        <v>10129</v>
      </c>
      <c r="Q46" s="22">
        <f t="shared" si="6"/>
        <v>2.3577746741154564</v>
      </c>
      <c r="R46" s="22">
        <v>2607</v>
      </c>
      <c r="S46" s="22">
        <f t="shared" si="7"/>
        <v>0.60684357541899436</v>
      </c>
      <c r="T46" s="22">
        <v>206698</v>
      </c>
      <c r="U46" s="22">
        <f t="shared" si="8"/>
        <v>48.114059590316572</v>
      </c>
      <c r="V46" s="22">
        <v>2260734</v>
      </c>
      <c r="W46" s="22">
        <f t="shared" si="9"/>
        <v>526.24162011173189</v>
      </c>
      <c r="X46" s="22">
        <v>85389</v>
      </c>
      <c r="Y46" s="22">
        <f t="shared" si="10"/>
        <v>19.876396648044693</v>
      </c>
      <c r="Z46" s="22">
        <v>91475</v>
      </c>
      <c r="AA46" s="22">
        <f t="shared" si="11"/>
        <v>21.293063314711361</v>
      </c>
      <c r="AB46" s="23">
        <f t="shared" si="12"/>
        <v>11343490</v>
      </c>
      <c r="AC46" s="22">
        <f t="shared" si="13"/>
        <v>2640.4771880819367</v>
      </c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</row>
    <row r="47" spans="1:182" x14ac:dyDescent="0.2">
      <c r="A47" s="20">
        <v>44</v>
      </c>
      <c r="B47" s="21" t="s">
        <v>74</v>
      </c>
      <c r="C47" s="17">
        <v>5916</v>
      </c>
      <c r="D47" s="22">
        <f>4571343-[1]Hurricane!F8</f>
        <v>3749883</v>
      </c>
      <c r="E47" s="22">
        <f t="shared" si="0"/>
        <v>633.85446247464506</v>
      </c>
      <c r="F47" s="22">
        <v>0</v>
      </c>
      <c r="G47" s="22">
        <f t="shared" si="1"/>
        <v>0</v>
      </c>
      <c r="H47" s="22">
        <f>367151-[1]Hurricane!H8</f>
        <v>286181</v>
      </c>
      <c r="I47" s="22">
        <f t="shared" si="2"/>
        <v>48.374070317782284</v>
      </c>
      <c r="J47" s="22">
        <f>5721858-[1]Hurricane!I8</f>
        <v>4599700</v>
      </c>
      <c r="K47" s="22">
        <f t="shared" si="3"/>
        <v>777.50169033130499</v>
      </c>
      <c r="L47" s="22">
        <f>613596-[1]Hurricane!J8</f>
        <v>573249</v>
      </c>
      <c r="M47" s="22">
        <f t="shared" si="4"/>
        <v>96.898073022312374</v>
      </c>
      <c r="N47" s="22">
        <v>2646</v>
      </c>
      <c r="O47" s="22">
        <f t="shared" si="5"/>
        <v>0.44726166328600403</v>
      </c>
      <c r="P47" s="22">
        <f>15701-[1]Hurricane!L8</f>
        <v>7834</v>
      </c>
      <c r="Q47" s="22">
        <f t="shared" si="6"/>
        <v>1.3242055442866802</v>
      </c>
      <c r="R47" s="22">
        <v>22033</v>
      </c>
      <c r="S47" s="22">
        <f t="shared" si="7"/>
        <v>3.7243069641649762</v>
      </c>
      <c r="T47" s="22">
        <v>265839</v>
      </c>
      <c r="U47" s="22">
        <f t="shared" si="8"/>
        <v>44.935598377281949</v>
      </c>
      <c r="V47" s="22">
        <v>5402061</v>
      </c>
      <c r="W47" s="22">
        <f t="shared" si="9"/>
        <v>913.12728194726162</v>
      </c>
      <c r="X47" s="22">
        <v>50421</v>
      </c>
      <c r="Y47" s="22">
        <f t="shared" si="10"/>
        <v>8.5228194726166322</v>
      </c>
      <c r="Z47" s="22">
        <v>22891</v>
      </c>
      <c r="AA47" s="22">
        <f t="shared" si="11"/>
        <v>3.8693373901284653</v>
      </c>
      <c r="AB47" s="23">
        <f t="shared" si="12"/>
        <v>14982738</v>
      </c>
      <c r="AC47" s="22">
        <f t="shared" si="13"/>
        <v>2532.5791075050711</v>
      </c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</row>
    <row r="48" spans="1:182" x14ac:dyDescent="0.2">
      <c r="A48" s="24">
        <v>45</v>
      </c>
      <c r="B48" s="25" t="s">
        <v>75</v>
      </c>
      <c r="C48" s="26">
        <v>9780</v>
      </c>
      <c r="D48" s="27">
        <v>11086409</v>
      </c>
      <c r="E48" s="27">
        <f t="shared" si="0"/>
        <v>1133.5796523517383</v>
      </c>
      <c r="F48" s="27">
        <v>66222</v>
      </c>
      <c r="G48" s="27">
        <f t="shared" si="1"/>
        <v>6.7711656441717789</v>
      </c>
      <c r="H48" s="27">
        <v>1062437</v>
      </c>
      <c r="I48" s="27">
        <f t="shared" si="2"/>
        <v>108.6336400817996</v>
      </c>
      <c r="J48" s="27">
        <v>13683000</v>
      </c>
      <c r="K48" s="27">
        <f t="shared" si="3"/>
        <v>1399.079754601227</v>
      </c>
      <c r="L48" s="27">
        <v>2048662</v>
      </c>
      <c r="M48" s="27">
        <f t="shared" si="4"/>
        <v>209.47464212678938</v>
      </c>
      <c r="N48" s="27">
        <v>1616</v>
      </c>
      <c r="O48" s="27">
        <f t="shared" si="5"/>
        <v>0.16523517382413089</v>
      </c>
      <c r="P48" s="27">
        <v>54837</v>
      </c>
      <c r="Q48" s="27">
        <f t="shared" si="6"/>
        <v>5.6070552147239265</v>
      </c>
      <c r="R48" s="27">
        <v>79922</v>
      </c>
      <c r="S48" s="27">
        <f t="shared" si="7"/>
        <v>8.1719836400818</v>
      </c>
      <c r="T48" s="27">
        <v>1253991</v>
      </c>
      <c r="U48" s="27">
        <f t="shared" si="8"/>
        <v>128.21993865030674</v>
      </c>
      <c r="V48" s="27">
        <v>4351066</v>
      </c>
      <c r="W48" s="27">
        <f t="shared" si="9"/>
        <v>444.89427402862987</v>
      </c>
      <c r="X48" s="27">
        <v>271719</v>
      </c>
      <c r="Y48" s="27">
        <f t="shared" si="10"/>
        <v>27.783128834355828</v>
      </c>
      <c r="Z48" s="27">
        <v>22099</v>
      </c>
      <c r="AA48" s="27">
        <f t="shared" si="11"/>
        <v>2.2596114519427402</v>
      </c>
      <c r="AB48" s="28">
        <f t="shared" si="12"/>
        <v>33981980</v>
      </c>
      <c r="AC48" s="27">
        <f t="shared" si="13"/>
        <v>3474.6400817995909</v>
      </c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</row>
    <row r="49" spans="1:182" x14ac:dyDescent="0.2">
      <c r="A49" s="15">
        <v>46</v>
      </c>
      <c r="B49" s="16" t="s">
        <v>76</v>
      </c>
      <c r="C49" s="17">
        <v>809</v>
      </c>
      <c r="D49" s="18">
        <v>406972</v>
      </c>
      <c r="E49" s="18">
        <f t="shared" si="0"/>
        <v>503.05562422744129</v>
      </c>
      <c r="F49" s="18">
        <v>21385</v>
      </c>
      <c r="G49" s="18">
        <f t="shared" si="1"/>
        <v>26.433868974042028</v>
      </c>
      <c r="H49" s="18">
        <v>69759</v>
      </c>
      <c r="I49" s="18">
        <f t="shared" si="2"/>
        <v>86.228677379480843</v>
      </c>
      <c r="J49" s="18">
        <v>814581</v>
      </c>
      <c r="K49" s="18">
        <f t="shared" si="3"/>
        <v>1006.8986402966625</v>
      </c>
      <c r="L49" s="18">
        <v>90473</v>
      </c>
      <c r="M49" s="18">
        <f t="shared" si="4"/>
        <v>111.83312731767614</v>
      </c>
      <c r="N49" s="18">
        <v>893</v>
      </c>
      <c r="O49" s="18">
        <f t="shared" si="5"/>
        <v>1.103831891223733</v>
      </c>
      <c r="P49" s="18">
        <v>36575</v>
      </c>
      <c r="Q49" s="18">
        <f t="shared" si="6"/>
        <v>45.210135970333745</v>
      </c>
      <c r="R49" s="18">
        <v>79406</v>
      </c>
      <c r="S49" s="18">
        <f t="shared" si="7"/>
        <v>98.153275648949318</v>
      </c>
      <c r="T49" s="18">
        <v>77717</v>
      </c>
      <c r="U49" s="18">
        <f t="shared" si="8"/>
        <v>96.065512978986405</v>
      </c>
      <c r="V49" s="18">
        <v>662676</v>
      </c>
      <c r="W49" s="18">
        <f t="shared" si="9"/>
        <v>819.1297898640297</v>
      </c>
      <c r="X49" s="18">
        <v>94732</v>
      </c>
      <c r="Y49" s="18">
        <f t="shared" si="10"/>
        <v>117.09765142150803</v>
      </c>
      <c r="Z49" s="18">
        <v>44440</v>
      </c>
      <c r="AA49" s="18">
        <f t="shared" si="11"/>
        <v>54.932014833127319</v>
      </c>
      <c r="AB49" s="19">
        <f t="shared" si="12"/>
        <v>2399609</v>
      </c>
      <c r="AC49" s="18">
        <f t="shared" si="13"/>
        <v>2966.1421508034609</v>
      </c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</row>
    <row r="50" spans="1:182" x14ac:dyDescent="0.2">
      <c r="A50" s="20">
        <v>47</v>
      </c>
      <c r="B50" s="21" t="s">
        <v>77</v>
      </c>
      <c r="C50" s="17">
        <v>3825</v>
      </c>
      <c r="D50" s="22">
        <v>3927272</v>
      </c>
      <c r="E50" s="22">
        <f t="shared" si="0"/>
        <v>1026.7377777777779</v>
      </c>
      <c r="F50" s="22">
        <v>26594</v>
      </c>
      <c r="G50" s="22">
        <f t="shared" si="1"/>
        <v>6.9526797385620913</v>
      </c>
      <c r="H50" s="22">
        <v>343025</v>
      </c>
      <c r="I50" s="22">
        <f t="shared" si="2"/>
        <v>89.679738562091501</v>
      </c>
      <c r="J50" s="22">
        <v>5183705</v>
      </c>
      <c r="K50" s="22">
        <f t="shared" si="3"/>
        <v>1355.2169934640524</v>
      </c>
      <c r="L50" s="22">
        <v>396643</v>
      </c>
      <c r="M50" s="22">
        <f t="shared" si="4"/>
        <v>103.69751633986928</v>
      </c>
      <c r="N50" s="22">
        <v>4536</v>
      </c>
      <c r="O50" s="22">
        <f t="shared" si="5"/>
        <v>1.1858823529411764</v>
      </c>
      <c r="P50" s="22"/>
      <c r="Q50" s="22">
        <f t="shared" si="6"/>
        <v>0</v>
      </c>
      <c r="R50" s="22">
        <v>17177</v>
      </c>
      <c r="S50" s="22">
        <f t="shared" si="7"/>
        <v>4.4907189542483659</v>
      </c>
      <c r="T50" s="22">
        <v>227853</v>
      </c>
      <c r="U50" s="22">
        <f t="shared" si="8"/>
        <v>59.569411764705883</v>
      </c>
      <c r="V50" s="22">
        <v>1297993</v>
      </c>
      <c r="W50" s="22">
        <f t="shared" si="9"/>
        <v>339.3445751633987</v>
      </c>
      <c r="X50" s="22">
        <v>97638</v>
      </c>
      <c r="Y50" s="22">
        <f t="shared" si="10"/>
        <v>25.526274509803923</v>
      </c>
      <c r="Z50" s="22">
        <v>10189</v>
      </c>
      <c r="AA50" s="22">
        <f t="shared" si="11"/>
        <v>2.6637908496732026</v>
      </c>
      <c r="AB50" s="23">
        <f t="shared" si="12"/>
        <v>11532625</v>
      </c>
      <c r="AC50" s="22">
        <f t="shared" si="13"/>
        <v>3015.0653594771243</v>
      </c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</row>
    <row r="51" spans="1:182" x14ac:dyDescent="0.2">
      <c r="A51" s="20">
        <v>48</v>
      </c>
      <c r="B51" s="21" t="s">
        <v>78</v>
      </c>
      <c r="C51" s="17">
        <v>6222</v>
      </c>
      <c r="D51" s="22">
        <v>5190437</v>
      </c>
      <c r="E51" s="22">
        <f t="shared" si="0"/>
        <v>834.20716811314685</v>
      </c>
      <c r="F51" s="22">
        <v>88903</v>
      </c>
      <c r="G51" s="22">
        <f t="shared" si="1"/>
        <v>14.288492446158791</v>
      </c>
      <c r="H51" s="22">
        <v>523764</v>
      </c>
      <c r="I51" s="22">
        <f t="shared" si="2"/>
        <v>84.179363548698163</v>
      </c>
      <c r="J51" s="22">
        <v>7302332</v>
      </c>
      <c r="K51" s="22">
        <f t="shared" si="3"/>
        <v>1173.6309868209578</v>
      </c>
      <c r="L51" s="22">
        <v>830248</v>
      </c>
      <c r="M51" s="22">
        <f t="shared" si="4"/>
        <v>133.4374799099968</v>
      </c>
      <c r="N51" s="22">
        <v>756</v>
      </c>
      <c r="O51" s="22">
        <f t="shared" si="5"/>
        <v>0.12150433944069432</v>
      </c>
      <c r="P51" s="22">
        <v>0</v>
      </c>
      <c r="Q51" s="22">
        <f t="shared" si="6"/>
        <v>0</v>
      </c>
      <c r="R51" s="22">
        <v>171013</v>
      </c>
      <c r="S51" s="22">
        <f t="shared" si="7"/>
        <v>27.485213757634202</v>
      </c>
      <c r="T51" s="22">
        <v>1082964</v>
      </c>
      <c r="U51" s="22">
        <f t="shared" si="8"/>
        <v>174.0540019286403</v>
      </c>
      <c r="V51" s="22">
        <v>2705402</v>
      </c>
      <c r="W51" s="22">
        <f t="shared" si="9"/>
        <v>434.81227900996464</v>
      </c>
      <c r="X51" s="22">
        <v>230456</v>
      </c>
      <c r="Y51" s="22">
        <f t="shared" si="10"/>
        <v>37.03889424622308</v>
      </c>
      <c r="Z51" s="22">
        <v>34566</v>
      </c>
      <c r="AA51" s="22">
        <f t="shared" si="11"/>
        <v>5.5554484088717455</v>
      </c>
      <c r="AB51" s="23">
        <f t="shared" si="12"/>
        <v>18160841</v>
      </c>
      <c r="AC51" s="22">
        <f t="shared" si="13"/>
        <v>2918.810832529733</v>
      </c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</row>
    <row r="52" spans="1:182" x14ac:dyDescent="0.2">
      <c r="A52" s="20">
        <v>49</v>
      </c>
      <c r="B52" s="21" t="s">
        <v>79</v>
      </c>
      <c r="C52" s="17">
        <v>14926</v>
      </c>
      <c r="D52" s="22">
        <v>11301368</v>
      </c>
      <c r="E52" s="22">
        <f t="shared" si="0"/>
        <v>757.15985528607803</v>
      </c>
      <c r="F52" s="22">
        <v>118037</v>
      </c>
      <c r="G52" s="22">
        <f t="shared" si="1"/>
        <v>7.9081468578319711</v>
      </c>
      <c r="H52" s="22">
        <v>1031657</v>
      </c>
      <c r="I52" s="22">
        <f t="shared" si="2"/>
        <v>69.118116039126363</v>
      </c>
      <c r="J52" s="22">
        <v>14252975</v>
      </c>
      <c r="K52" s="22">
        <f t="shared" si="3"/>
        <v>954.90921881280985</v>
      </c>
      <c r="L52" s="22">
        <v>1579484</v>
      </c>
      <c r="M52" s="22">
        <f t="shared" si="4"/>
        <v>105.82098351869222</v>
      </c>
      <c r="N52" s="22">
        <v>0</v>
      </c>
      <c r="O52" s="22">
        <f t="shared" si="5"/>
        <v>0</v>
      </c>
      <c r="P52" s="22">
        <v>13434</v>
      </c>
      <c r="Q52" s="22">
        <f t="shared" si="6"/>
        <v>0.90004019831167092</v>
      </c>
      <c r="R52" s="22">
        <v>70379</v>
      </c>
      <c r="S52" s="22">
        <f t="shared" si="7"/>
        <v>4.715194961811604</v>
      </c>
      <c r="T52" s="22">
        <v>1657016</v>
      </c>
      <c r="U52" s="22">
        <f t="shared" si="8"/>
        <v>111.01540935280718</v>
      </c>
      <c r="V52" s="22">
        <v>7267662</v>
      </c>
      <c r="W52" s="22">
        <f t="shared" si="9"/>
        <v>486.91290365804639</v>
      </c>
      <c r="X52" s="22">
        <v>237238</v>
      </c>
      <c r="Y52" s="22">
        <f t="shared" si="10"/>
        <v>15.894278440305508</v>
      </c>
      <c r="Z52" s="22">
        <v>932716</v>
      </c>
      <c r="AA52" s="22">
        <f t="shared" si="11"/>
        <v>62.489347447407212</v>
      </c>
      <c r="AB52" s="23">
        <f t="shared" si="12"/>
        <v>38461966</v>
      </c>
      <c r="AC52" s="22">
        <f t="shared" si="13"/>
        <v>2576.8434945732279</v>
      </c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</row>
    <row r="53" spans="1:182" x14ac:dyDescent="0.2">
      <c r="A53" s="24">
        <v>50</v>
      </c>
      <c r="B53" s="25" t="s">
        <v>80</v>
      </c>
      <c r="C53" s="26">
        <v>8503</v>
      </c>
      <c r="D53" s="27">
        <v>5145362</v>
      </c>
      <c r="E53" s="27">
        <f t="shared" si="0"/>
        <v>605.12313301187817</v>
      </c>
      <c r="F53" s="27">
        <v>246</v>
      </c>
      <c r="G53" s="27">
        <f t="shared" si="1"/>
        <v>2.8930965541573563E-2</v>
      </c>
      <c r="H53" s="27">
        <v>583831</v>
      </c>
      <c r="I53" s="27">
        <f t="shared" si="2"/>
        <v>68.661766435375753</v>
      </c>
      <c r="J53" s="27">
        <v>8131853</v>
      </c>
      <c r="K53" s="27">
        <f t="shared" si="3"/>
        <v>956.35105256968131</v>
      </c>
      <c r="L53" s="27">
        <v>1048042</v>
      </c>
      <c r="M53" s="27">
        <f t="shared" si="4"/>
        <v>123.2555568622839</v>
      </c>
      <c r="N53" s="27">
        <v>1512</v>
      </c>
      <c r="O53" s="27">
        <f t="shared" si="5"/>
        <v>0.17781959308479361</v>
      </c>
      <c r="P53" s="27">
        <v>32820</v>
      </c>
      <c r="Q53" s="27">
        <f t="shared" si="6"/>
        <v>3.8598141832294486</v>
      </c>
      <c r="R53" s="27">
        <v>32329</v>
      </c>
      <c r="S53" s="27">
        <f t="shared" si="7"/>
        <v>3.8020698576972833</v>
      </c>
      <c r="T53" s="27">
        <v>1235841</v>
      </c>
      <c r="U53" s="27">
        <f t="shared" si="8"/>
        <v>145.34176173115372</v>
      </c>
      <c r="V53" s="27">
        <v>3600464</v>
      </c>
      <c r="W53" s="27">
        <f t="shared" si="9"/>
        <v>423.43455251087852</v>
      </c>
      <c r="X53" s="27">
        <v>126525</v>
      </c>
      <c r="Y53" s="27">
        <f t="shared" si="10"/>
        <v>14.880042337998354</v>
      </c>
      <c r="Z53" s="27">
        <v>20477</v>
      </c>
      <c r="AA53" s="27">
        <f t="shared" si="11"/>
        <v>2.4082088674585442</v>
      </c>
      <c r="AB53" s="28">
        <f t="shared" si="12"/>
        <v>19959302</v>
      </c>
      <c r="AC53" s="27">
        <f t="shared" si="13"/>
        <v>2347.3247089262613</v>
      </c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</row>
    <row r="54" spans="1:182" x14ac:dyDescent="0.2">
      <c r="A54" s="15">
        <v>51</v>
      </c>
      <c r="B54" s="16" t="s">
        <v>81</v>
      </c>
      <c r="C54" s="17">
        <v>9465</v>
      </c>
      <c r="D54" s="18">
        <v>4638785</v>
      </c>
      <c r="E54" s="18">
        <f t="shared" si="0"/>
        <v>490.09878499735868</v>
      </c>
      <c r="F54" s="18">
        <v>207754</v>
      </c>
      <c r="G54" s="18">
        <f t="shared" si="1"/>
        <v>21.949709455890122</v>
      </c>
      <c r="H54" s="18">
        <v>735792</v>
      </c>
      <c r="I54" s="18">
        <f t="shared" si="2"/>
        <v>77.738193343898573</v>
      </c>
      <c r="J54" s="18">
        <v>10414276</v>
      </c>
      <c r="K54" s="18">
        <f t="shared" si="3"/>
        <v>1100.2932910723719</v>
      </c>
      <c r="L54" s="18">
        <v>989079</v>
      </c>
      <c r="M54" s="18">
        <f t="shared" si="4"/>
        <v>104.4985736925515</v>
      </c>
      <c r="N54" s="18">
        <v>13584</v>
      </c>
      <c r="O54" s="18">
        <f t="shared" si="5"/>
        <v>1.4351822503961966</v>
      </c>
      <c r="P54" s="18">
        <v>8266</v>
      </c>
      <c r="Q54" s="18">
        <f t="shared" si="6"/>
        <v>0.87332276809297416</v>
      </c>
      <c r="R54" s="18">
        <v>106358</v>
      </c>
      <c r="S54" s="18">
        <f t="shared" si="7"/>
        <v>11.236978341257263</v>
      </c>
      <c r="T54" s="18">
        <v>255998</v>
      </c>
      <c r="U54" s="18">
        <f t="shared" si="8"/>
        <v>27.046804014791338</v>
      </c>
      <c r="V54" s="18">
        <v>2168096</v>
      </c>
      <c r="W54" s="18">
        <f t="shared" si="9"/>
        <v>229.06455361859483</v>
      </c>
      <c r="X54" s="18">
        <v>211701</v>
      </c>
      <c r="Y54" s="18">
        <f t="shared" si="10"/>
        <v>22.366719492868462</v>
      </c>
      <c r="Z54" s="18">
        <v>27474</v>
      </c>
      <c r="AA54" s="18">
        <f t="shared" si="11"/>
        <v>2.9026941362916006</v>
      </c>
      <c r="AB54" s="19">
        <f t="shared" si="12"/>
        <v>19777163</v>
      </c>
      <c r="AC54" s="18">
        <f t="shared" si="13"/>
        <v>2089.5048071843635</v>
      </c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</row>
    <row r="55" spans="1:182" x14ac:dyDescent="0.2">
      <c r="A55" s="20">
        <v>52</v>
      </c>
      <c r="B55" s="21" t="s">
        <v>82</v>
      </c>
      <c r="C55" s="17">
        <v>36651</v>
      </c>
      <c r="D55" s="22">
        <v>46338567</v>
      </c>
      <c r="E55" s="22">
        <f t="shared" si="0"/>
        <v>1264.319309159368</v>
      </c>
      <c r="F55" s="22">
        <v>42511</v>
      </c>
      <c r="G55" s="22">
        <f t="shared" si="1"/>
        <v>1.1598864969577911</v>
      </c>
      <c r="H55" s="22">
        <v>3389295</v>
      </c>
      <c r="I55" s="22">
        <f t="shared" si="2"/>
        <v>92.47483015470246</v>
      </c>
      <c r="J55" s="22">
        <v>41820907</v>
      </c>
      <c r="K55" s="22">
        <f t="shared" si="3"/>
        <v>1141.0577337589698</v>
      </c>
      <c r="L55" s="22">
        <v>5598477</v>
      </c>
      <c r="M55" s="22">
        <f t="shared" si="4"/>
        <v>152.75100270115414</v>
      </c>
      <c r="N55" s="22">
        <v>1512</v>
      </c>
      <c r="O55" s="22">
        <f t="shared" si="5"/>
        <v>4.1253990341327658E-2</v>
      </c>
      <c r="P55" s="22">
        <v>174249</v>
      </c>
      <c r="Q55" s="22">
        <f t="shared" si="6"/>
        <v>4.7542768273716955</v>
      </c>
      <c r="R55" s="22">
        <v>56576</v>
      </c>
      <c r="S55" s="22">
        <f t="shared" si="7"/>
        <v>1.5436413740416359</v>
      </c>
      <c r="T55" s="22">
        <v>2460908</v>
      </c>
      <c r="U55" s="22">
        <f t="shared" si="8"/>
        <v>67.144361681809499</v>
      </c>
      <c r="V55" s="22">
        <v>17506968</v>
      </c>
      <c r="W55" s="22">
        <f t="shared" si="9"/>
        <v>477.6668576573627</v>
      </c>
      <c r="X55" s="22">
        <v>594136</v>
      </c>
      <c r="Y55" s="22">
        <f t="shared" si="10"/>
        <v>16.21063545333006</v>
      </c>
      <c r="Z55" s="22">
        <v>59257</v>
      </c>
      <c r="AA55" s="22">
        <f t="shared" si="11"/>
        <v>1.6167908106190827</v>
      </c>
      <c r="AB55" s="23">
        <f t="shared" si="12"/>
        <v>118043363</v>
      </c>
      <c r="AC55" s="22">
        <f t="shared" si="13"/>
        <v>3220.7405800660281</v>
      </c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</row>
    <row r="56" spans="1:182" x14ac:dyDescent="0.2">
      <c r="A56" s="20">
        <v>53</v>
      </c>
      <c r="B56" s="21" t="s">
        <v>83</v>
      </c>
      <c r="C56" s="17">
        <v>19400</v>
      </c>
      <c r="D56" s="22">
        <v>11633009</v>
      </c>
      <c r="E56" s="22">
        <f t="shared" si="0"/>
        <v>599.63963917525768</v>
      </c>
      <c r="F56" s="22">
        <v>0</v>
      </c>
      <c r="G56" s="22">
        <f t="shared" si="1"/>
        <v>0</v>
      </c>
      <c r="H56" s="22">
        <v>1290279</v>
      </c>
      <c r="I56" s="22">
        <f t="shared" si="2"/>
        <v>66.509226804123713</v>
      </c>
      <c r="J56" s="22">
        <v>17534061</v>
      </c>
      <c r="K56" s="22">
        <f t="shared" si="3"/>
        <v>903.8175773195876</v>
      </c>
      <c r="L56" s="22">
        <v>1937257</v>
      </c>
      <c r="M56" s="22">
        <f t="shared" si="4"/>
        <v>99.85860824742268</v>
      </c>
      <c r="N56" s="22">
        <v>0</v>
      </c>
      <c r="O56" s="22">
        <f t="shared" si="5"/>
        <v>0</v>
      </c>
      <c r="P56" s="22">
        <v>248656</v>
      </c>
      <c r="Q56" s="22">
        <f t="shared" si="6"/>
        <v>12.817319587628866</v>
      </c>
      <c r="R56" s="22">
        <v>121421</v>
      </c>
      <c r="S56" s="22">
        <f t="shared" si="7"/>
        <v>6.2588144329896904</v>
      </c>
      <c r="T56" s="22">
        <v>1205750</v>
      </c>
      <c r="U56" s="22">
        <f t="shared" si="8"/>
        <v>62.152061855670105</v>
      </c>
      <c r="V56" s="22">
        <v>6552280</v>
      </c>
      <c r="W56" s="22">
        <f t="shared" si="9"/>
        <v>337.74639175257732</v>
      </c>
      <c r="X56" s="22">
        <v>323613</v>
      </c>
      <c r="Y56" s="22">
        <f t="shared" si="10"/>
        <v>16.681082474226805</v>
      </c>
      <c r="Z56" s="22">
        <v>127715</v>
      </c>
      <c r="AA56" s="22">
        <f t="shared" si="11"/>
        <v>6.5832474226804125</v>
      </c>
      <c r="AB56" s="23">
        <f t="shared" si="12"/>
        <v>40974041</v>
      </c>
      <c r="AC56" s="22">
        <f t="shared" si="13"/>
        <v>2112.063969072165</v>
      </c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</row>
    <row r="57" spans="1:182" x14ac:dyDescent="0.2">
      <c r="A57" s="20">
        <v>54</v>
      </c>
      <c r="B57" s="21" t="s">
        <v>84</v>
      </c>
      <c r="C57" s="17">
        <v>676</v>
      </c>
      <c r="D57" s="22">
        <v>663426</v>
      </c>
      <c r="E57" s="22">
        <f t="shared" si="0"/>
        <v>981.39940828402371</v>
      </c>
      <c r="F57" s="22">
        <v>1821</v>
      </c>
      <c r="G57" s="22">
        <f t="shared" si="1"/>
        <v>2.6937869822485205</v>
      </c>
      <c r="H57" s="22">
        <v>67462</v>
      </c>
      <c r="I57" s="22">
        <f t="shared" si="2"/>
        <v>99.795857988165679</v>
      </c>
      <c r="J57" s="22">
        <v>867644</v>
      </c>
      <c r="K57" s="22">
        <f t="shared" si="3"/>
        <v>1283.4970414201184</v>
      </c>
      <c r="L57" s="22">
        <v>94146</v>
      </c>
      <c r="M57" s="22">
        <f t="shared" si="4"/>
        <v>139.26923076923077</v>
      </c>
      <c r="N57" s="22">
        <v>0</v>
      </c>
      <c r="O57" s="22">
        <f t="shared" si="5"/>
        <v>0</v>
      </c>
      <c r="P57" s="22">
        <v>0</v>
      </c>
      <c r="Q57" s="22">
        <f t="shared" si="6"/>
        <v>0</v>
      </c>
      <c r="R57" s="22">
        <v>53726</v>
      </c>
      <c r="S57" s="22">
        <f t="shared" si="7"/>
        <v>79.476331360946745</v>
      </c>
      <c r="T57" s="22">
        <v>40059</v>
      </c>
      <c r="U57" s="22">
        <f t="shared" si="8"/>
        <v>59.258875739644971</v>
      </c>
      <c r="V57" s="22">
        <v>466209</v>
      </c>
      <c r="W57" s="22">
        <f t="shared" si="9"/>
        <v>689.65828402366867</v>
      </c>
      <c r="X57" s="22">
        <v>14387</v>
      </c>
      <c r="Y57" s="22">
        <f t="shared" si="10"/>
        <v>21.282544378698226</v>
      </c>
      <c r="Z57" s="22">
        <v>11724</v>
      </c>
      <c r="AA57" s="22">
        <f t="shared" si="11"/>
        <v>17.34319526627219</v>
      </c>
      <c r="AB57" s="23">
        <f t="shared" si="12"/>
        <v>2280604</v>
      </c>
      <c r="AC57" s="22">
        <f t="shared" si="13"/>
        <v>3373.6745562130177</v>
      </c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</row>
    <row r="58" spans="1:182" x14ac:dyDescent="0.2">
      <c r="A58" s="24">
        <v>55</v>
      </c>
      <c r="B58" s="25" t="s">
        <v>85</v>
      </c>
      <c r="C58" s="26">
        <v>18722</v>
      </c>
      <c r="D58" s="27">
        <v>17139906</v>
      </c>
      <c r="E58" s="27">
        <f t="shared" si="0"/>
        <v>915.49545988676425</v>
      </c>
      <c r="F58" s="27">
        <v>139494</v>
      </c>
      <c r="G58" s="27">
        <f t="shared" si="1"/>
        <v>7.4508065377630599</v>
      </c>
      <c r="H58" s="27">
        <v>1229437</v>
      </c>
      <c r="I58" s="27">
        <f t="shared" si="2"/>
        <v>65.668037602820206</v>
      </c>
      <c r="J58" s="27">
        <v>16712925</v>
      </c>
      <c r="K58" s="27">
        <f t="shared" si="3"/>
        <v>892.68908236299535</v>
      </c>
      <c r="L58" s="27">
        <v>1634292</v>
      </c>
      <c r="M58" s="27">
        <f t="shared" si="4"/>
        <v>87.292596944770864</v>
      </c>
      <c r="N58" s="27">
        <v>1512</v>
      </c>
      <c r="O58" s="27">
        <f t="shared" si="5"/>
        <v>8.0760602499732936E-2</v>
      </c>
      <c r="P58" s="27">
        <v>42098</v>
      </c>
      <c r="Q58" s="27">
        <f t="shared" si="6"/>
        <v>2.2485845529323791</v>
      </c>
      <c r="R58" s="27">
        <v>280020</v>
      </c>
      <c r="S58" s="27">
        <f t="shared" si="7"/>
        <v>14.956735391518</v>
      </c>
      <c r="T58" s="27">
        <v>735434</v>
      </c>
      <c r="U58" s="27">
        <f t="shared" si="8"/>
        <v>39.281807499198806</v>
      </c>
      <c r="V58" s="27">
        <v>7698160</v>
      </c>
      <c r="W58" s="27">
        <f t="shared" si="9"/>
        <v>411.18256596517466</v>
      </c>
      <c r="X58" s="27">
        <v>273395</v>
      </c>
      <c r="Y58" s="27">
        <f t="shared" si="10"/>
        <v>14.602873624612755</v>
      </c>
      <c r="Z58" s="27">
        <v>255065</v>
      </c>
      <c r="AA58" s="27">
        <f t="shared" si="11"/>
        <v>13.623811558594168</v>
      </c>
      <c r="AB58" s="28">
        <f t="shared" si="12"/>
        <v>46141738</v>
      </c>
      <c r="AC58" s="27">
        <f t="shared" si="13"/>
        <v>2464.5731225296445</v>
      </c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</row>
    <row r="59" spans="1:182" x14ac:dyDescent="0.2">
      <c r="A59" s="15">
        <v>56</v>
      </c>
      <c r="B59" s="16" t="s">
        <v>86</v>
      </c>
      <c r="C59" s="17">
        <v>2590</v>
      </c>
      <c r="D59" s="18">
        <v>1527432</v>
      </c>
      <c r="E59" s="18">
        <f t="shared" si="0"/>
        <v>589.74208494208494</v>
      </c>
      <c r="F59" s="18">
        <v>7336</v>
      </c>
      <c r="G59" s="18">
        <f t="shared" si="1"/>
        <v>2.8324324324324324</v>
      </c>
      <c r="H59" s="18">
        <v>201221</v>
      </c>
      <c r="I59" s="18">
        <f t="shared" si="2"/>
        <v>77.69150579150579</v>
      </c>
      <c r="J59" s="18">
        <v>2756519</v>
      </c>
      <c r="K59" s="18">
        <f t="shared" si="3"/>
        <v>1064.2930501930502</v>
      </c>
      <c r="L59" s="18">
        <v>410196</v>
      </c>
      <c r="M59" s="18">
        <f t="shared" si="4"/>
        <v>158.37683397683398</v>
      </c>
      <c r="N59" s="18">
        <v>0</v>
      </c>
      <c r="O59" s="18">
        <f t="shared" si="5"/>
        <v>0</v>
      </c>
      <c r="P59" s="18">
        <v>0</v>
      </c>
      <c r="Q59" s="18">
        <f t="shared" si="6"/>
        <v>0</v>
      </c>
      <c r="R59" s="18">
        <v>29365</v>
      </c>
      <c r="S59" s="18">
        <f t="shared" si="7"/>
        <v>11.337837837837839</v>
      </c>
      <c r="T59" s="18">
        <v>145889</v>
      </c>
      <c r="U59" s="18">
        <f t="shared" si="8"/>
        <v>56.327799227799225</v>
      </c>
      <c r="V59" s="18">
        <v>1305109</v>
      </c>
      <c r="W59" s="18">
        <f t="shared" si="9"/>
        <v>503.90308880308879</v>
      </c>
      <c r="X59" s="18">
        <v>76873</v>
      </c>
      <c r="Y59" s="18">
        <f t="shared" si="10"/>
        <v>29.68069498069498</v>
      </c>
      <c r="Z59" s="18">
        <v>0</v>
      </c>
      <c r="AA59" s="18">
        <f t="shared" si="11"/>
        <v>0</v>
      </c>
      <c r="AB59" s="19">
        <f t="shared" si="12"/>
        <v>6459940</v>
      </c>
      <c r="AC59" s="18">
        <f t="shared" si="13"/>
        <v>2494.1853281853282</v>
      </c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</row>
    <row r="60" spans="1:182" x14ac:dyDescent="0.2">
      <c r="A60" s="20">
        <v>57</v>
      </c>
      <c r="B60" s="21" t="s">
        <v>87</v>
      </c>
      <c r="C60" s="17">
        <v>9186</v>
      </c>
      <c r="D60" s="22">
        <v>4298030</v>
      </c>
      <c r="E60" s="22">
        <f t="shared" si="0"/>
        <v>467.88917918571741</v>
      </c>
      <c r="F60" s="22">
        <v>94422</v>
      </c>
      <c r="G60" s="22">
        <f t="shared" si="1"/>
        <v>10.278902677988244</v>
      </c>
      <c r="H60" s="22">
        <v>616973</v>
      </c>
      <c r="I60" s="22">
        <f t="shared" si="2"/>
        <v>67.164489440452869</v>
      </c>
      <c r="J60" s="22">
        <v>9073640</v>
      </c>
      <c r="K60" s="22">
        <f t="shared" si="3"/>
        <v>987.76834313085135</v>
      </c>
      <c r="L60" s="22">
        <v>894239</v>
      </c>
      <c r="M60" s="22">
        <f t="shared" si="4"/>
        <v>97.348029610276512</v>
      </c>
      <c r="N60" s="22">
        <v>756</v>
      </c>
      <c r="O60" s="22">
        <f t="shared" si="5"/>
        <v>8.2299150881776612E-2</v>
      </c>
      <c r="P60" s="22">
        <v>9187</v>
      </c>
      <c r="Q60" s="22">
        <f t="shared" si="6"/>
        <v>1.0001088613106901</v>
      </c>
      <c r="R60" s="22">
        <v>27848</v>
      </c>
      <c r="S60" s="22">
        <f t="shared" si="7"/>
        <v>3.0315697801001522</v>
      </c>
      <c r="T60" s="22">
        <v>328555</v>
      </c>
      <c r="U60" s="22">
        <f t="shared" si="8"/>
        <v>35.766927933812326</v>
      </c>
      <c r="V60" s="22">
        <v>1907933</v>
      </c>
      <c r="W60" s="22">
        <f t="shared" si="9"/>
        <v>207.70008708904857</v>
      </c>
      <c r="X60" s="22">
        <v>144003</v>
      </c>
      <c r="Y60" s="22">
        <f t="shared" si="10"/>
        <v>15.676355323318093</v>
      </c>
      <c r="Z60" s="22">
        <v>74169</v>
      </c>
      <c r="AA60" s="22">
        <f t="shared" si="11"/>
        <v>8.0741345525800128</v>
      </c>
      <c r="AB60" s="23">
        <f t="shared" si="12"/>
        <v>17469755</v>
      </c>
      <c r="AC60" s="22">
        <f t="shared" si="13"/>
        <v>1901.7804267363379</v>
      </c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</row>
    <row r="61" spans="1:182" x14ac:dyDescent="0.2">
      <c r="A61" s="20">
        <v>58</v>
      </c>
      <c r="B61" s="21" t="s">
        <v>88</v>
      </c>
      <c r="C61" s="17">
        <v>9993</v>
      </c>
      <c r="D61" s="22">
        <v>5361796</v>
      </c>
      <c r="E61" s="22">
        <f t="shared" si="0"/>
        <v>536.55518863204247</v>
      </c>
      <c r="F61" s="22">
        <v>0</v>
      </c>
      <c r="G61" s="22">
        <f t="shared" si="1"/>
        <v>0</v>
      </c>
      <c r="H61" s="22">
        <v>703738</v>
      </c>
      <c r="I61" s="22">
        <f t="shared" si="2"/>
        <v>70.423096167317127</v>
      </c>
      <c r="J61" s="22">
        <v>9380381</v>
      </c>
      <c r="K61" s="22">
        <f t="shared" si="3"/>
        <v>938.6951866306415</v>
      </c>
      <c r="L61" s="22">
        <v>1079737</v>
      </c>
      <c r="M61" s="22">
        <f t="shared" si="4"/>
        <v>108.04933453417392</v>
      </c>
      <c r="N61" s="22">
        <v>756</v>
      </c>
      <c r="O61" s="22">
        <f t="shared" si="5"/>
        <v>7.565295706994897E-2</v>
      </c>
      <c r="P61" s="22">
        <v>0</v>
      </c>
      <c r="Q61" s="22">
        <f t="shared" si="6"/>
        <v>0</v>
      </c>
      <c r="R61" s="22">
        <v>13431</v>
      </c>
      <c r="S61" s="22">
        <f t="shared" si="7"/>
        <v>1.3440408285800061</v>
      </c>
      <c r="T61" s="22">
        <v>569272</v>
      </c>
      <c r="U61" s="22">
        <f t="shared" si="8"/>
        <v>56.967076953867711</v>
      </c>
      <c r="V61" s="22">
        <v>4122935</v>
      </c>
      <c r="W61" s="22">
        <f t="shared" si="9"/>
        <v>412.58230761533071</v>
      </c>
      <c r="X61" s="22">
        <v>75640</v>
      </c>
      <c r="Y61" s="22">
        <f t="shared" si="10"/>
        <v>7.569298508956269</v>
      </c>
      <c r="Z61" s="22">
        <v>264546</v>
      </c>
      <c r="AA61" s="22">
        <f t="shared" si="11"/>
        <v>26.473131191834284</v>
      </c>
      <c r="AB61" s="23">
        <f t="shared" si="12"/>
        <v>21572232</v>
      </c>
      <c r="AC61" s="22">
        <f t="shared" si="13"/>
        <v>2158.7343140198141</v>
      </c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</row>
    <row r="62" spans="1:182" x14ac:dyDescent="0.2">
      <c r="A62" s="20">
        <v>59</v>
      </c>
      <c r="B62" s="21" t="s">
        <v>89</v>
      </c>
      <c r="C62" s="17">
        <v>5328</v>
      </c>
      <c r="D62" s="22">
        <v>4478256</v>
      </c>
      <c r="E62" s="22">
        <f t="shared" si="0"/>
        <v>840.51351351351354</v>
      </c>
      <c r="F62" s="22">
        <v>105535</v>
      </c>
      <c r="G62" s="22">
        <f t="shared" si="1"/>
        <v>19.80762012012012</v>
      </c>
      <c r="H62" s="22">
        <v>410462</v>
      </c>
      <c r="I62" s="22">
        <f t="shared" si="2"/>
        <v>77.038663663663669</v>
      </c>
      <c r="J62" s="22">
        <v>4974430</v>
      </c>
      <c r="K62" s="22">
        <f t="shared" si="3"/>
        <v>933.63926426426428</v>
      </c>
      <c r="L62" s="22">
        <v>568086</v>
      </c>
      <c r="M62" s="22">
        <f t="shared" si="4"/>
        <v>106.62274774774775</v>
      </c>
      <c r="N62" s="22">
        <v>0</v>
      </c>
      <c r="O62" s="22">
        <f t="shared" si="5"/>
        <v>0</v>
      </c>
      <c r="P62" s="22">
        <v>0</v>
      </c>
      <c r="Q62" s="22">
        <f t="shared" si="6"/>
        <v>0</v>
      </c>
      <c r="R62" s="22">
        <v>31332</v>
      </c>
      <c r="S62" s="22">
        <f t="shared" si="7"/>
        <v>5.8806306306306304</v>
      </c>
      <c r="T62" s="22">
        <v>50850</v>
      </c>
      <c r="U62" s="22">
        <f t="shared" si="8"/>
        <v>9.5439189189189193</v>
      </c>
      <c r="V62" s="22">
        <v>2352926</v>
      </c>
      <c r="W62" s="22">
        <f t="shared" si="9"/>
        <v>441.61524024024027</v>
      </c>
      <c r="X62" s="22">
        <v>62081</v>
      </c>
      <c r="Y62" s="22">
        <f t="shared" si="10"/>
        <v>11.65183933933934</v>
      </c>
      <c r="Z62" s="22">
        <v>56427</v>
      </c>
      <c r="AA62" s="22">
        <f t="shared" si="11"/>
        <v>10.590653153153154</v>
      </c>
      <c r="AB62" s="23">
        <f>D62+F62+H62+J62+L62+N62+P62+R62+T62+V62+X62+Z62</f>
        <v>13090385</v>
      </c>
      <c r="AC62" s="22">
        <f t="shared" si="13"/>
        <v>2456.9040915915916</v>
      </c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</row>
    <row r="63" spans="1:182" x14ac:dyDescent="0.2">
      <c r="A63" s="24">
        <v>60</v>
      </c>
      <c r="B63" s="25" t="s">
        <v>90</v>
      </c>
      <c r="C63" s="26">
        <v>7054</v>
      </c>
      <c r="D63" s="27">
        <v>4150560</v>
      </c>
      <c r="E63" s="27">
        <f t="shared" si="0"/>
        <v>588.39807201587746</v>
      </c>
      <c r="F63" s="27">
        <v>0</v>
      </c>
      <c r="G63" s="27">
        <f t="shared" si="1"/>
        <v>0</v>
      </c>
      <c r="H63" s="27">
        <v>496699</v>
      </c>
      <c r="I63" s="27">
        <f t="shared" si="2"/>
        <v>70.413807768641902</v>
      </c>
      <c r="J63" s="27">
        <v>6972291</v>
      </c>
      <c r="K63" s="27">
        <f t="shared" si="3"/>
        <v>988.41664303941025</v>
      </c>
      <c r="L63" s="27">
        <v>784735</v>
      </c>
      <c r="M63" s="27">
        <f t="shared" si="4"/>
        <v>111.24681032038559</v>
      </c>
      <c r="N63" s="27">
        <v>0</v>
      </c>
      <c r="O63" s="27">
        <f t="shared" si="5"/>
        <v>0</v>
      </c>
      <c r="P63" s="27">
        <v>43709</v>
      </c>
      <c r="Q63" s="27">
        <f t="shared" si="6"/>
        <v>6.196342500708818</v>
      </c>
      <c r="R63" s="27">
        <v>9647</v>
      </c>
      <c r="S63" s="27">
        <f t="shared" si="7"/>
        <v>1.3675928551176637</v>
      </c>
      <c r="T63" s="27">
        <v>145367</v>
      </c>
      <c r="U63" s="27">
        <f t="shared" si="8"/>
        <v>20.607740289197618</v>
      </c>
      <c r="V63" s="27">
        <v>3560572</v>
      </c>
      <c r="W63" s="27">
        <f t="shared" si="9"/>
        <v>504.75928551176639</v>
      </c>
      <c r="X63" s="27">
        <v>182231</v>
      </c>
      <c r="Y63" s="27">
        <f t="shared" si="10"/>
        <v>25.833711369435783</v>
      </c>
      <c r="Z63" s="27">
        <v>32040</v>
      </c>
      <c r="AA63" s="27">
        <f t="shared" si="11"/>
        <v>4.5421037709101215</v>
      </c>
      <c r="AB63" s="28">
        <f t="shared" si="12"/>
        <v>16377851</v>
      </c>
      <c r="AC63" s="27">
        <f t="shared" si="13"/>
        <v>2321.7821094414517</v>
      </c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</row>
    <row r="64" spans="1:182" x14ac:dyDescent="0.2">
      <c r="A64" s="15">
        <v>61</v>
      </c>
      <c r="B64" s="16" t="s">
        <v>91</v>
      </c>
      <c r="C64" s="17">
        <v>3810</v>
      </c>
      <c r="D64" s="18">
        <v>2681461</v>
      </c>
      <c r="E64" s="18">
        <f t="shared" si="0"/>
        <v>703.79553805774276</v>
      </c>
      <c r="F64" s="18">
        <v>47529</v>
      </c>
      <c r="G64" s="18">
        <f t="shared" si="1"/>
        <v>12.474803149606299</v>
      </c>
      <c r="H64" s="18">
        <v>335992</v>
      </c>
      <c r="I64" s="18">
        <f t="shared" si="2"/>
        <v>88.186876640419953</v>
      </c>
      <c r="J64" s="18">
        <v>4368527</v>
      </c>
      <c r="K64" s="18">
        <f t="shared" si="3"/>
        <v>1146.5950131233596</v>
      </c>
      <c r="L64" s="18">
        <v>191179</v>
      </c>
      <c r="M64" s="18">
        <f t="shared" si="4"/>
        <v>50.178215223097112</v>
      </c>
      <c r="N64" s="18"/>
      <c r="O64" s="18">
        <f t="shared" si="5"/>
        <v>0</v>
      </c>
      <c r="P64" s="18">
        <v>9567</v>
      </c>
      <c r="Q64" s="18">
        <f t="shared" si="6"/>
        <v>2.5110236220472442</v>
      </c>
      <c r="R64" s="18">
        <v>19285</v>
      </c>
      <c r="S64" s="18">
        <f t="shared" si="7"/>
        <v>5.0616797900262469</v>
      </c>
      <c r="T64" s="18">
        <v>223402</v>
      </c>
      <c r="U64" s="18">
        <f t="shared" si="8"/>
        <v>58.635695538057746</v>
      </c>
      <c r="V64" s="18">
        <v>1381347</v>
      </c>
      <c r="W64" s="18">
        <f t="shared" si="9"/>
        <v>362.55826771653545</v>
      </c>
      <c r="X64" s="18">
        <v>31808</v>
      </c>
      <c r="Y64" s="18">
        <f t="shared" si="10"/>
        <v>8.3485564304461946</v>
      </c>
      <c r="Z64" s="18">
        <v>48556</v>
      </c>
      <c r="AA64" s="18">
        <f t="shared" si="11"/>
        <v>12.744356955380578</v>
      </c>
      <c r="AB64" s="19">
        <f t="shared" si="12"/>
        <v>9338653</v>
      </c>
      <c r="AC64" s="18">
        <f t="shared" si="13"/>
        <v>2451.0900262467189</v>
      </c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</row>
    <row r="65" spans="1:256" x14ac:dyDescent="0.2">
      <c r="A65" s="20">
        <v>62</v>
      </c>
      <c r="B65" s="21" t="s">
        <v>92</v>
      </c>
      <c r="C65" s="17">
        <v>2219</v>
      </c>
      <c r="D65" s="22">
        <v>1616253</v>
      </c>
      <c r="E65" s="22">
        <f t="shared" si="0"/>
        <v>728.36998648039662</v>
      </c>
      <c r="F65" s="22">
        <v>11809</v>
      </c>
      <c r="G65" s="22">
        <f t="shared" si="1"/>
        <v>5.3217665615141954</v>
      </c>
      <c r="H65" s="22">
        <v>135551</v>
      </c>
      <c r="I65" s="22">
        <f t="shared" si="2"/>
        <v>61.086525461919784</v>
      </c>
      <c r="J65" s="22">
        <v>1974780</v>
      </c>
      <c r="K65" s="22">
        <f t="shared" si="3"/>
        <v>889.94141505182517</v>
      </c>
      <c r="L65" s="22">
        <v>227506</v>
      </c>
      <c r="M65" s="22">
        <f t="shared" si="4"/>
        <v>102.52636322667868</v>
      </c>
      <c r="N65" s="22">
        <v>0</v>
      </c>
      <c r="O65" s="22">
        <f t="shared" si="5"/>
        <v>0</v>
      </c>
      <c r="P65" s="22">
        <v>0</v>
      </c>
      <c r="Q65" s="22">
        <f t="shared" si="6"/>
        <v>0</v>
      </c>
      <c r="R65" s="22">
        <v>0</v>
      </c>
      <c r="S65" s="22">
        <f t="shared" si="7"/>
        <v>0</v>
      </c>
      <c r="T65" s="22">
        <v>27309</v>
      </c>
      <c r="U65" s="22">
        <f t="shared" si="8"/>
        <v>12.306894997746733</v>
      </c>
      <c r="V65" s="22">
        <v>1407590</v>
      </c>
      <c r="W65" s="22">
        <f t="shared" si="9"/>
        <v>634.33528616493913</v>
      </c>
      <c r="X65" s="22">
        <v>40036</v>
      </c>
      <c r="Y65" s="22">
        <f t="shared" si="10"/>
        <v>18.042361424064893</v>
      </c>
      <c r="Z65" s="22">
        <v>9487</v>
      </c>
      <c r="AA65" s="22">
        <f t="shared" si="11"/>
        <v>4.2753492564218112</v>
      </c>
      <c r="AB65" s="23">
        <f t="shared" si="12"/>
        <v>5450321</v>
      </c>
      <c r="AC65" s="22">
        <f t="shared" si="13"/>
        <v>2456.2059486255071</v>
      </c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</row>
    <row r="66" spans="1:256" x14ac:dyDescent="0.2">
      <c r="A66" s="20">
        <v>63</v>
      </c>
      <c r="B66" s="21" t="s">
        <v>93</v>
      </c>
      <c r="C66" s="17">
        <v>2243</v>
      </c>
      <c r="D66" s="22">
        <v>1417915</v>
      </c>
      <c r="E66" s="22">
        <f t="shared" si="0"/>
        <v>632.15113687026303</v>
      </c>
      <c r="F66" s="22">
        <v>41541</v>
      </c>
      <c r="G66" s="22">
        <f t="shared" si="1"/>
        <v>18.52028533214445</v>
      </c>
      <c r="H66" s="22">
        <v>247371</v>
      </c>
      <c r="I66" s="22">
        <f t="shared" si="2"/>
        <v>110.2857779759251</v>
      </c>
      <c r="J66" s="22">
        <v>3137990</v>
      </c>
      <c r="K66" s="22">
        <f t="shared" si="3"/>
        <v>1399.0147124386981</v>
      </c>
      <c r="L66" s="22">
        <v>328460</v>
      </c>
      <c r="M66" s="22">
        <f t="shared" si="4"/>
        <v>146.43780650913953</v>
      </c>
      <c r="N66" s="22">
        <v>0</v>
      </c>
      <c r="O66" s="22">
        <f t="shared" si="5"/>
        <v>0</v>
      </c>
      <c r="P66" s="22">
        <v>19440</v>
      </c>
      <c r="Q66" s="22">
        <f t="shared" si="6"/>
        <v>8.6669638876504678</v>
      </c>
      <c r="R66" s="22">
        <v>434</v>
      </c>
      <c r="S66" s="22">
        <f t="shared" si="7"/>
        <v>0.19349086045474811</v>
      </c>
      <c r="T66" s="22">
        <v>46576</v>
      </c>
      <c r="U66" s="22">
        <f t="shared" si="8"/>
        <v>20.765046812304949</v>
      </c>
      <c r="V66" s="22">
        <v>491752</v>
      </c>
      <c r="W66" s="22">
        <f t="shared" si="9"/>
        <v>219.23851983950067</v>
      </c>
      <c r="X66" s="22">
        <v>161969</v>
      </c>
      <c r="Y66" s="22">
        <f t="shared" si="10"/>
        <v>72.210878288007137</v>
      </c>
      <c r="Z66" s="22">
        <v>60924</v>
      </c>
      <c r="AA66" s="22">
        <f t="shared" si="11"/>
        <v>27.161836825679892</v>
      </c>
      <c r="AB66" s="23">
        <f t="shared" si="12"/>
        <v>5954372</v>
      </c>
      <c r="AC66" s="22">
        <f t="shared" si="13"/>
        <v>2654.6464556397682</v>
      </c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</row>
    <row r="67" spans="1:256" x14ac:dyDescent="0.2">
      <c r="A67" s="20">
        <v>64</v>
      </c>
      <c r="B67" s="21" t="s">
        <v>94</v>
      </c>
      <c r="C67" s="17">
        <v>2566</v>
      </c>
      <c r="D67" s="22">
        <v>1834859</v>
      </c>
      <c r="E67" s="22">
        <f t="shared" si="0"/>
        <v>715.06586126266563</v>
      </c>
      <c r="F67" s="22">
        <v>20818</v>
      </c>
      <c r="G67" s="22">
        <f>F67/$C67</f>
        <v>8.1130163678877629</v>
      </c>
      <c r="H67" s="22">
        <v>170636</v>
      </c>
      <c r="I67" s="22">
        <f t="shared" si="2"/>
        <v>66.498830865159775</v>
      </c>
      <c r="J67" s="22">
        <v>2441551</v>
      </c>
      <c r="K67" s="22">
        <f t="shared" si="3"/>
        <v>951.50077942322685</v>
      </c>
      <c r="L67" s="22">
        <v>227180</v>
      </c>
      <c r="M67" s="22">
        <f t="shared" si="4"/>
        <v>88.534684333593148</v>
      </c>
      <c r="N67" s="22">
        <v>662</v>
      </c>
      <c r="O67" s="22">
        <f t="shared" si="5"/>
        <v>0.25798908807482462</v>
      </c>
      <c r="P67" s="22">
        <v>10069</v>
      </c>
      <c r="Q67" s="22">
        <f t="shared" si="6"/>
        <v>3.9240062353858143</v>
      </c>
      <c r="R67" s="22">
        <v>7855</v>
      </c>
      <c r="S67" s="22">
        <f t="shared" si="7"/>
        <v>3.0611847233047547</v>
      </c>
      <c r="T67" s="22">
        <v>62773</v>
      </c>
      <c r="U67" s="22">
        <f t="shared" si="8"/>
        <v>24.463367108339828</v>
      </c>
      <c r="V67" s="22">
        <v>1667595</v>
      </c>
      <c r="W67" s="22">
        <f t="shared" si="9"/>
        <v>649.88113795791116</v>
      </c>
      <c r="X67" s="22">
        <v>49142</v>
      </c>
      <c r="Y67" s="22">
        <f t="shared" si="10"/>
        <v>19.151208106001558</v>
      </c>
      <c r="Z67" s="22">
        <v>11844</v>
      </c>
      <c r="AA67" s="22">
        <f t="shared" si="11"/>
        <v>4.6157443491816057</v>
      </c>
      <c r="AB67" s="23">
        <f t="shared" si="12"/>
        <v>6504984</v>
      </c>
      <c r="AC67" s="22">
        <f t="shared" si="13"/>
        <v>2535.0678098207327</v>
      </c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</row>
    <row r="68" spans="1:256" x14ac:dyDescent="0.2">
      <c r="A68" s="24">
        <v>65</v>
      </c>
      <c r="B68" s="25" t="s">
        <v>95</v>
      </c>
      <c r="C68" s="26">
        <v>8818</v>
      </c>
      <c r="D68" s="27">
        <v>5215920</v>
      </c>
      <c r="E68" s="27">
        <f t="shared" si="0"/>
        <v>591.50827852120665</v>
      </c>
      <c r="F68" s="27">
        <v>0</v>
      </c>
      <c r="G68" s="27">
        <f t="shared" si="1"/>
        <v>0</v>
      </c>
      <c r="H68" s="27">
        <v>771673</v>
      </c>
      <c r="I68" s="27">
        <f t="shared" si="2"/>
        <v>87.511113631208886</v>
      </c>
      <c r="J68" s="27">
        <v>10595559</v>
      </c>
      <c r="K68" s="27">
        <f t="shared" si="3"/>
        <v>1201.5830120208664</v>
      </c>
      <c r="L68" s="27">
        <v>1063840</v>
      </c>
      <c r="M68" s="27">
        <f t="shared" si="4"/>
        <v>120.64413699251531</v>
      </c>
      <c r="N68" s="27">
        <v>0</v>
      </c>
      <c r="O68" s="27">
        <f t="shared" si="5"/>
        <v>0</v>
      </c>
      <c r="P68" s="27">
        <v>32192</v>
      </c>
      <c r="Q68" s="27">
        <f t="shared" si="6"/>
        <v>3.6507144477205715</v>
      </c>
      <c r="R68" s="27">
        <v>54953</v>
      </c>
      <c r="S68" s="27">
        <f t="shared" si="7"/>
        <v>6.23191199818553</v>
      </c>
      <c r="T68" s="27">
        <v>405667</v>
      </c>
      <c r="U68" s="27">
        <f t="shared" si="8"/>
        <v>46.004422771603537</v>
      </c>
      <c r="V68" s="27">
        <v>3155572</v>
      </c>
      <c r="W68" s="27">
        <f t="shared" si="9"/>
        <v>357.85574960308458</v>
      </c>
      <c r="X68" s="27">
        <v>145270</v>
      </c>
      <c r="Y68" s="27">
        <f t="shared" si="10"/>
        <v>16.474257201179405</v>
      </c>
      <c r="Z68" s="27">
        <v>60592</v>
      </c>
      <c r="AA68" s="27">
        <f t="shared" si="11"/>
        <v>6.8713994102971192</v>
      </c>
      <c r="AB68" s="28">
        <f t="shared" si="12"/>
        <v>21501238</v>
      </c>
      <c r="AC68" s="27">
        <f t="shared" si="13"/>
        <v>2438.3349965978682</v>
      </c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</row>
    <row r="69" spans="1:256" x14ac:dyDescent="0.2">
      <c r="A69" s="15">
        <v>66</v>
      </c>
      <c r="B69" s="16" t="s">
        <v>96</v>
      </c>
      <c r="C69" s="17">
        <v>2234</v>
      </c>
      <c r="D69" s="18">
        <v>1738245</v>
      </c>
      <c r="E69" s="18">
        <f>D69/$C69</f>
        <v>778.08639212175467</v>
      </c>
      <c r="F69" s="18">
        <v>20778</v>
      </c>
      <c r="G69" s="18">
        <f>F69/$C69</f>
        <v>9.3008057296329447</v>
      </c>
      <c r="H69" s="18">
        <v>205272</v>
      </c>
      <c r="I69" s="18">
        <f>H69/$C69</f>
        <v>91.885407341092218</v>
      </c>
      <c r="J69" s="18">
        <v>3154345</v>
      </c>
      <c r="K69" s="18">
        <f>J69/$C69</f>
        <v>1411.971799462847</v>
      </c>
      <c r="L69" s="18">
        <v>0</v>
      </c>
      <c r="M69" s="18">
        <f>L69/$C69</f>
        <v>0</v>
      </c>
      <c r="N69" s="18">
        <v>0</v>
      </c>
      <c r="O69" s="18">
        <f>N69/$C69</f>
        <v>0</v>
      </c>
      <c r="P69" s="18">
        <v>0</v>
      </c>
      <c r="Q69" s="18">
        <f>P69/$C69</f>
        <v>0</v>
      </c>
      <c r="R69" s="18">
        <v>39531</v>
      </c>
      <c r="S69" s="18">
        <f>R69/$C69</f>
        <v>17.695165622202328</v>
      </c>
      <c r="T69" s="18">
        <v>175321</v>
      </c>
      <c r="U69" s="18">
        <f>T69/$C69</f>
        <v>78.478513876454784</v>
      </c>
      <c r="V69" s="18">
        <v>1545957</v>
      </c>
      <c r="W69" s="18">
        <f>V69/$C69</f>
        <v>692.0129811996419</v>
      </c>
      <c r="X69" s="18">
        <v>31053</v>
      </c>
      <c r="Y69" s="18">
        <f>X69/$C69</f>
        <v>13.900179051029543</v>
      </c>
      <c r="Z69" s="18">
        <v>46642</v>
      </c>
      <c r="AA69" s="18">
        <f>Z69/$C69</f>
        <v>20.878245299910475</v>
      </c>
      <c r="AB69" s="19">
        <f t="shared" ref="AB69:AB74" si="14">D69+F69+H69+J69+L69+N69+P69+R69+T69+V69+X69+Z69</f>
        <v>6957144</v>
      </c>
      <c r="AC69" s="18">
        <f>AB69/$C69</f>
        <v>3114.2094897045658</v>
      </c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</row>
    <row r="70" spans="1:256" x14ac:dyDescent="0.2">
      <c r="A70" s="20">
        <v>67</v>
      </c>
      <c r="B70" s="21" t="s">
        <v>97</v>
      </c>
      <c r="C70" s="17">
        <v>5069</v>
      </c>
      <c r="D70" s="22">
        <v>3581031</v>
      </c>
      <c r="E70" s="22">
        <f t="shared" si="0"/>
        <v>706.45709212862494</v>
      </c>
      <c r="F70" s="22">
        <v>84459</v>
      </c>
      <c r="G70" s="22">
        <f t="shared" si="1"/>
        <v>16.66186624580785</v>
      </c>
      <c r="H70" s="22">
        <v>416025</v>
      </c>
      <c r="I70" s="22">
        <f t="shared" si="2"/>
        <v>82.072400868021305</v>
      </c>
      <c r="J70" s="22">
        <v>5394170</v>
      </c>
      <c r="K70" s="22">
        <f t="shared" si="3"/>
        <v>1064.1487472874335</v>
      </c>
      <c r="L70" s="22">
        <v>283605</v>
      </c>
      <c r="M70" s="22">
        <f t="shared" si="4"/>
        <v>55.948905109489054</v>
      </c>
      <c r="N70" s="22">
        <v>0</v>
      </c>
      <c r="O70" s="22">
        <f t="shared" si="5"/>
        <v>0</v>
      </c>
      <c r="P70" s="22">
        <v>13524</v>
      </c>
      <c r="Q70" s="22">
        <f t="shared" si="6"/>
        <v>2.6679818504636024</v>
      </c>
      <c r="R70" s="22">
        <v>13852</v>
      </c>
      <c r="S70" s="22">
        <f t="shared" si="7"/>
        <v>2.7326888932728348</v>
      </c>
      <c r="T70" s="22">
        <v>161871</v>
      </c>
      <c r="U70" s="22">
        <f t="shared" si="8"/>
        <v>31.933517459064905</v>
      </c>
      <c r="V70" s="22">
        <v>147519</v>
      </c>
      <c r="W70" s="22">
        <f t="shared" si="9"/>
        <v>29.102189781021899</v>
      </c>
      <c r="X70" s="22">
        <v>50489</v>
      </c>
      <c r="Y70" s="22">
        <f t="shared" si="10"/>
        <v>9.960347208522391</v>
      </c>
      <c r="Z70" s="22">
        <v>46289</v>
      </c>
      <c r="AA70" s="22">
        <f t="shared" si="11"/>
        <v>9.1317814164529487</v>
      </c>
      <c r="AB70" s="23">
        <f t="shared" si="14"/>
        <v>10192834</v>
      </c>
      <c r="AC70" s="22">
        <f t="shared" si="13"/>
        <v>2010.8175182481752</v>
      </c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</row>
    <row r="71" spans="1:256" x14ac:dyDescent="0.2">
      <c r="A71" s="20">
        <v>68</v>
      </c>
      <c r="B71" s="21" t="s">
        <v>98</v>
      </c>
      <c r="C71" s="17">
        <v>1893</v>
      </c>
      <c r="D71" s="22">
        <v>1052679</v>
      </c>
      <c r="E71" s="22">
        <f>D71/$C71</f>
        <v>556.09033280507128</v>
      </c>
      <c r="F71" s="22">
        <v>25155</v>
      </c>
      <c r="G71" s="22">
        <f>F71/$C71</f>
        <v>13.288431061806657</v>
      </c>
      <c r="H71" s="22">
        <v>177318</v>
      </c>
      <c r="I71" s="22">
        <f>H71/$C71</f>
        <v>93.670364500792388</v>
      </c>
      <c r="J71" s="22">
        <v>2242029</v>
      </c>
      <c r="K71" s="22">
        <f>J71/$C71</f>
        <v>1184.378763866878</v>
      </c>
      <c r="L71" s="22">
        <v>143008</v>
      </c>
      <c r="M71" s="22">
        <f>L71/$C71</f>
        <v>75.545694664553622</v>
      </c>
      <c r="N71" s="22">
        <v>10730</v>
      </c>
      <c r="O71" s="22">
        <f>N71/$C71</f>
        <v>5.6682514527205496</v>
      </c>
      <c r="P71" s="22">
        <v>10829</v>
      </c>
      <c r="Q71" s="22">
        <f>P71/$C71</f>
        <v>5.720549392498679</v>
      </c>
      <c r="R71" s="22">
        <v>20301</v>
      </c>
      <c r="S71" s="22">
        <f>R71/$C71</f>
        <v>10.724247226624406</v>
      </c>
      <c r="T71" s="22">
        <v>268621</v>
      </c>
      <c r="U71" s="22">
        <f>T71/$C71</f>
        <v>141.90227152667723</v>
      </c>
      <c r="V71" s="22">
        <v>44994</v>
      </c>
      <c r="W71" s="22">
        <f>V71/$C71</f>
        <v>23.768621236133121</v>
      </c>
      <c r="X71" s="22">
        <v>0</v>
      </c>
      <c r="Y71" s="22">
        <f>X71/$C71</f>
        <v>0</v>
      </c>
      <c r="Z71" s="22">
        <v>8983</v>
      </c>
      <c r="AA71" s="22">
        <f>Z71/$C71</f>
        <v>4.7453777073428425</v>
      </c>
      <c r="AB71" s="23">
        <f t="shared" si="14"/>
        <v>4004647</v>
      </c>
      <c r="AC71" s="22">
        <f>AB71/$C71</f>
        <v>2115.5029054410988</v>
      </c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</row>
    <row r="72" spans="1:256" x14ac:dyDescent="0.2">
      <c r="A72" s="20">
        <v>69</v>
      </c>
      <c r="B72" s="21" t="s">
        <v>99</v>
      </c>
      <c r="C72" s="17">
        <v>4012</v>
      </c>
      <c r="D72" s="22">
        <v>2338366</v>
      </c>
      <c r="E72" s="22">
        <f>D72/$C72</f>
        <v>582.84297108673979</v>
      </c>
      <c r="F72" s="22">
        <v>20073</v>
      </c>
      <c r="G72" s="22">
        <f>F72/$C72</f>
        <v>5.0032402791625126</v>
      </c>
      <c r="H72" s="22">
        <v>297782</v>
      </c>
      <c r="I72" s="22">
        <f>H72/$C72</f>
        <v>74.222831505483555</v>
      </c>
      <c r="J72" s="22">
        <v>4016370</v>
      </c>
      <c r="K72" s="22">
        <f>J72/$C72</f>
        <v>1001.0892323030907</v>
      </c>
      <c r="L72" s="22">
        <v>12641</v>
      </c>
      <c r="M72" s="22">
        <f>L72/$C72</f>
        <v>3.1507976071784647</v>
      </c>
      <c r="N72" s="22">
        <v>0</v>
      </c>
      <c r="O72" s="22">
        <f>N72/$C72</f>
        <v>0</v>
      </c>
      <c r="P72" s="22">
        <v>11032</v>
      </c>
      <c r="Q72" s="22">
        <f>P72/$C72</f>
        <v>2.74975074775673</v>
      </c>
      <c r="R72" s="22">
        <v>21800</v>
      </c>
      <c r="S72" s="22">
        <f>R72/$C72</f>
        <v>5.4336989032901295</v>
      </c>
      <c r="T72" s="22">
        <v>159315</v>
      </c>
      <c r="U72" s="22">
        <f>T72/$C72</f>
        <v>39.709621136590229</v>
      </c>
      <c r="V72" s="22">
        <v>17491</v>
      </c>
      <c r="W72" s="22">
        <f>V72/$C72</f>
        <v>4.359670987038883</v>
      </c>
      <c r="X72" s="22">
        <v>24526</v>
      </c>
      <c r="Y72" s="22">
        <f>X72/$C72</f>
        <v>6.1131605184446656</v>
      </c>
      <c r="Z72" s="22">
        <v>52712</v>
      </c>
      <c r="AA72" s="22">
        <f>Z72/$C72</f>
        <v>13.138584247258226</v>
      </c>
      <c r="AB72" s="23">
        <f t="shared" si="14"/>
        <v>6972108</v>
      </c>
      <c r="AC72" s="22">
        <f>AB72/$C72</f>
        <v>1737.8135593220338</v>
      </c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</row>
    <row r="73" spans="1:256" s="35" customFormat="1" ht="12.75" customHeight="1" x14ac:dyDescent="0.2">
      <c r="A73" s="20">
        <v>396</v>
      </c>
      <c r="B73" s="21" t="s">
        <v>100</v>
      </c>
      <c r="C73" s="17">
        <v>9234</v>
      </c>
      <c r="D73" s="22">
        <f>4621677-[1]Hurricane!F13-'[1]RSD Adjs.'!D19</f>
        <v>4124116.7678912627</v>
      </c>
      <c r="E73" s="22">
        <f>D73/$C73</f>
        <v>446.62299847208823</v>
      </c>
      <c r="F73" s="22">
        <f>60753-[1]Hurricane!G13-'[1]RSD Adjs.'!D37</f>
        <v>50014.46</v>
      </c>
      <c r="G73" s="22">
        <f>F73/$C73</f>
        <v>5.4163374485596707</v>
      </c>
      <c r="H73" s="22">
        <f>813774-[1]Hurricane!H13-'[1]RSD Adjs.'!D55</f>
        <v>730526.39391602552</v>
      </c>
      <c r="I73" s="22">
        <f>H73/$C73</f>
        <v>79.112669906435514</v>
      </c>
      <c r="J73" s="22">
        <f>10086213-[1]Hurricane!I13-'[1]RSD Adjs.'!D73</f>
        <v>9505708.3300000001</v>
      </c>
      <c r="K73" s="22">
        <f>J73/$C73</f>
        <v>1029.4247704136885</v>
      </c>
      <c r="L73" s="22">
        <f>108716-'[1]RSD Adjs.'!D91</f>
        <v>108716</v>
      </c>
      <c r="M73" s="22">
        <f>L73/$C73</f>
        <v>11.773445960580464</v>
      </c>
      <c r="N73" s="22">
        <v>0</v>
      </c>
      <c r="O73" s="22">
        <f>N73/$C73</f>
        <v>0</v>
      </c>
      <c r="P73" s="22">
        <f>1418765-[1]Hurricane!L13-'[1]RSD Adjs.'!D111</f>
        <v>851425.40409418009</v>
      </c>
      <c r="Q73" s="22">
        <f>P73/$C73</f>
        <v>92.205480192135596</v>
      </c>
      <c r="R73" s="22">
        <v>1836858</v>
      </c>
      <c r="S73" s="22">
        <f>R73/$C73</f>
        <v>198.92332683560753</v>
      </c>
      <c r="T73" s="22">
        <f>882853-'[1]RSD Adjs.'!D147</f>
        <v>265950.79000000015</v>
      </c>
      <c r="U73" s="22">
        <f>T73/$C73</f>
        <v>28.80125514403294</v>
      </c>
      <c r="V73" s="22">
        <v>151953</v>
      </c>
      <c r="W73" s="22">
        <f>V73/$C73</f>
        <v>16.455815464587396</v>
      </c>
      <c r="X73" s="22">
        <v>126751</v>
      </c>
      <c r="Y73" s="22">
        <f>X73/$C73</f>
        <v>13.726554039419536</v>
      </c>
      <c r="Z73" s="22">
        <f>200829-[1]Hurricane!Q13-'[1]RSD Adjs.'!D201</f>
        <v>203938.35</v>
      </c>
      <c r="AA73" s="22">
        <f>Z73/$C73</f>
        <v>22.085591293047433</v>
      </c>
      <c r="AB73" s="23">
        <f t="shared" si="14"/>
        <v>17955958.495901469</v>
      </c>
      <c r="AC73" s="22">
        <f>AB73/$C73</f>
        <v>1944.548245170183</v>
      </c>
      <c r="AD73" s="30"/>
      <c r="AE73" s="31"/>
      <c r="AF73" s="32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4"/>
      <c r="BF73" s="33"/>
      <c r="BG73" s="30"/>
      <c r="BH73" s="31"/>
      <c r="BI73" s="32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4"/>
      <c r="CI73" s="33"/>
      <c r="CJ73" s="30"/>
      <c r="CK73" s="31"/>
      <c r="CL73" s="32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4"/>
      <c r="DL73" s="33"/>
      <c r="DM73" s="30"/>
      <c r="DN73" s="31"/>
      <c r="DO73" s="32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4"/>
      <c r="EO73" s="33"/>
      <c r="EP73" s="30"/>
      <c r="EQ73" s="31"/>
      <c r="ER73" s="32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4"/>
      <c r="FR73" s="33"/>
      <c r="FS73" s="30"/>
      <c r="FT73" s="31"/>
      <c r="FU73" s="32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4"/>
      <c r="GU73" s="33"/>
      <c r="GV73" s="30"/>
      <c r="GW73" s="31"/>
      <c r="GX73" s="32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4"/>
      <c r="HX73" s="33"/>
      <c r="HY73" s="30"/>
      <c r="HZ73" s="31"/>
      <c r="IA73" s="32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  <c r="IS73" s="33"/>
      <c r="IT73" s="33"/>
      <c r="IU73" s="33"/>
      <c r="IV73" s="33"/>
    </row>
    <row r="74" spans="1:256" x14ac:dyDescent="0.2">
      <c r="A74" s="36"/>
      <c r="B74" s="37" t="s">
        <v>101</v>
      </c>
      <c r="C74" s="38">
        <f>SUM(C4:C73)</f>
        <v>666213</v>
      </c>
      <c r="D74" s="39">
        <f>SUM(D4:D73)</f>
        <v>509958798.76789129</v>
      </c>
      <c r="E74" s="39">
        <f>D74/$C74</f>
        <v>765.4590930646674</v>
      </c>
      <c r="F74" s="39">
        <f>SUM(F4:F73)</f>
        <v>5605732.46</v>
      </c>
      <c r="G74" s="39">
        <f>F74/$C74</f>
        <v>8.414324637916101</v>
      </c>
      <c r="H74" s="39">
        <f>SUM(H4:H73)</f>
        <v>50776631.393916026</v>
      </c>
      <c r="I74" s="39">
        <f>H74/$C74</f>
        <v>76.216812631870027</v>
      </c>
      <c r="J74" s="39">
        <f>SUM(J4:J73)</f>
        <v>705783302.33000004</v>
      </c>
      <c r="K74" s="39">
        <f>J74/$C74</f>
        <v>1059.3958723861588</v>
      </c>
      <c r="L74" s="39">
        <f>SUM(L4:L73)</f>
        <v>70318955</v>
      </c>
      <c r="M74" s="39">
        <f>L74/$C74</f>
        <v>105.55025945155678</v>
      </c>
      <c r="N74" s="39">
        <f>SUM(N4:N73)</f>
        <v>58510</v>
      </c>
      <c r="O74" s="39">
        <f>N74/$C74</f>
        <v>8.782476475241402E-2</v>
      </c>
      <c r="P74" s="39">
        <f>SUM(P4:P73)</f>
        <v>5721039.4040941801</v>
      </c>
      <c r="Q74" s="39">
        <f>P74/$C74</f>
        <v>8.5874028337696497</v>
      </c>
      <c r="R74" s="39">
        <f>SUM(R4:R73)</f>
        <v>6994811</v>
      </c>
      <c r="S74" s="39">
        <f>R74/$C74</f>
        <v>10.499361315375113</v>
      </c>
      <c r="T74" s="39">
        <f>SUM(T4:T73)</f>
        <v>43280559.789999999</v>
      </c>
      <c r="U74" s="39">
        <f>T74/$C74</f>
        <v>64.965048400436501</v>
      </c>
      <c r="V74" s="39">
        <f>SUM(V4:V73)</f>
        <v>286515406</v>
      </c>
      <c r="W74" s="39">
        <f>V74/$C74</f>
        <v>430.0657687556382</v>
      </c>
      <c r="X74" s="39">
        <f>SUM(X4:X73)</f>
        <v>15097032</v>
      </c>
      <c r="Y74" s="39">
        <f>X74/$C74</f>
        <v>22.660968789261091</v>
      </c>
      <c r="Z74" s="39">
        <f>SUM(Z4:Z73)</f>
        <v>7105932.3499999996</v>
      </c>
      <c r="AA74" s="39">
        <f>Z74/$C74</f>
        <v>10.666156844732841</v>
      </c>
      <c r="AB74" s="40">
        <f t="shared" si="14"/>
        <v>1707216710.4959016</v>
      </c>
      <c r="AC74" s="39">
        <f>AB74/$C74</f>
        <v>2562.568893876135</v>
      </c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</row>
    <row r="75" spans="1:256" x14ac:dyDescent="0.2">
      <c r="A75" s="41"/>
      <c r="B75" s="42"/>
      <c r="C75" s="42"/>
      <c r="D75" s="42"/>
      <c r="E75" s="42"/>
      <c r="F75" s="42"/>
      <c r="G75" s="43"/>
      <c r="H75" s="42"/>
      <c r="I75" s="42"/>
      <c r="J75" s="42"/>
      <c r="K75" s="43"/>
      <c r="L75" s="42"/>
      <c r="M75" s="42"/>
      <c r="N75" s="42"/>
      <c r="O75" s="43"/>
      <c r="P75" s="42"/>
      <c r="Q75" s="42"/>
      <c r="R75" s="42"/>
      <c r="S75" s="43"/>
      <c r="T75" s="42"/>
      <c r="U75" s="42"/>
      <c r="V75" s="42"/>
      <c r="W75" s="43"/>
      <c r="X75" s="42"/>
      <c r="Y75" s="42"/>
      <c r="Z75" s="42"/>
      <c r="AA75" s="43"/>
      <c r="AB75" s="42"/>
      <c r="AC75" s="43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</row>
    <row r="76" spans="1:256" x14ac:dyDescent="0.2">
      <c r="A76" s="44">
        <v>318</v>
      </c>
      <c r="B76" s="15" t="s">
        <v>102</v>
      </c>
      <c r="C76" s="17">
        <v>1359</v>
      </c>
      <c r="D76" s="18">
        <v>738555</v>
      </c>
      <c r="E76" s="18">
        <f>D76/$C76</f>
        <v>543.45474613686531</v>
      </c>
      <c r="F76" s="18">
        <v>0</v>
      </c>
      <c r="G76" s="18">
        <f>F76/$C76</f>
        <v>0</v>
      </c>
      <c r="H76" s="18">
        <v>106453</v>
      </c>
      <c r="I76" s="18">
        <f>H76/$C76</f>
        <v>78.331861662987492</v>
      </c>
      <c r="J76" s="18">
        <v>1382109</v>
      </c>
      <c r="K76" s="18">
        <f>J76/$C76</f>
        <v>1017.0044150110375</v>
      </c>
      <c r="L76" s="18">
        <v>0</v>
      </c>
      <c r="M76" s="18">
        <f>L76/$C76</f>
        <v>0</v>
      </c>
      <c r="N76" s="18">
        <v>0</v>
      </c>
      <c r="O76" s="18">
        <f>N76/$C76</f>
        <v>0</v>
      </c>
      <c r="P76" s="18">
        <v>112992</v>
      </c>
      <c r="Q76" s="18">
        <f>P76/$C76</f>
        <v>83.143487858719652</v>
      </c>
      <c r="R76" s="18">
        <v>14</v>
      </c>
      <c r="S76" s="18">
        <f>R76/$C76</f>
        <v>1.0301692420897719E-2</v>
      </c>
      <c r="T76" s="18">
        <v>0</v>
      </c>
      <c r="U76" s="18">
        <f>T76/$C76</f>
        <v>0</v>
      </c>
      <c r="V76" s="18">
        <v>0</v>
      </c>
      <c r="W76" s="18">
        <f>V76/$C76</f>
        <v>0</v>
      </c>
      <c r="X76" s="18">
        <v>34222</v>
      </c>
      <c r="Y76" s="18">
        <f>X76/$C76</f>
        <v>25.181751287711553</v>
      </c>
      <c r="Z76" s="18">
        <v>0</v>
      </c>
      <c r="AA76" s="18">
        <f>Z76/$C76</f>
        <v>0</v>
      </c>
      <c r="AB76" s="19">
        <f>D76+F76+H76+J76+L76+N76+P76+R76+T76+V76+X76+Z76</f>
        <v>2374345</v>
      </c>
      <c r="AC76" s="18">
        <f>AB76/$C76</f>
        <v>1747.1265636497424</v>
      </c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</row>
    <row r="77" spans="1:256" x14ac:dyDescent="0.2">
      <c r="A77" s="45">
        <v>319</v>
      </c>
      <c r="B77" s="46" t="s">
        <v>103</v>
      </c>
      <c r="C77" s="26">
        <v>320</v>
      </c>
      <c r="D77" s="27">
        <v>324952</v>
      </c>
      <c r="E77" s="27">
        <f>D77/$C77</f>
        <v>1015.475</v>
      </c>
      <c r="F77" s="27">
        <v>8483</v>
      </c>
      <c r="G77" s="27">
        <f>F77/$C77</f>
        <v>26.509374999999999</v>
      </c>
      <c r="H77" s="27">
        <v>22173</v>
      </c>
      <c r="I77" s="27">
        <f>H77/$C77</f>
        <v>69.290625000000006</v>
      </c>
      <c r="J77" s="27">
        <v>407414</v>
      </c>
      <c r="K77" s="27">
        <f>J77/$C77</f>
        <v>1273.16875</v>
      </c>
      <c r="L77" s="27">
        <v>0</v>
      </c>
      <c r="M77" s="27">
        <f>L77/$C77</f>
        <v>0</v>
      </c>
      <c r="N77" s="27">
        <v>0</v>
      </c>
      <c r="O77" s="27">
        <f>N77/$C77</f>
        <v>0</v>
      </c>
      <c r="P77" s="27">
        <v>35244</v>
      </c>
      <c r="Q77" s="27">
        <f>P77/$C77</f>
        <v>110.1375</v>
      </c>
      <c r="R77" s="27">
        <v>0</v>
      </c>
      <c r="S77" s="27">
        <f>R77/$C77</f>
        <v>0</v>
      </c>
      <c r="T77" s="27">
        <v>0</v>
      </c>
      <c r="U77" s="27">
        <f>T77/$C77</f>
        <v>0</v>
      </c>
      <c r="V77" s="27">
        <v>0</v>
      </c>
      <c r="W77" s="27">
        <f>V77/$C77</f>
        <v>0</v>
      </c>
      <c r="X77" s="27">
        <v>0</v>
      </c>
      <c r="Y77" s="27">
        <f>X77/$C77</f>
        <v>0</v>
      </c>
      <c r="Z77" s="27">
        <v>22607</v>
      </c>
      <c r="AA77" s="27">
        <f>Z77/$C77</f>
        <v>70.646874999999994</v>
      </c>
      <c r="AB77" s="28">
        <f>D77+F77+H77+J77+L77+N77+P77+R77+T77+V77+X77+Z77</f>
        <v>820873</v>
      </c>
      <c r="AC77" s="27">
        <f>AB77/$C77</f>
        <v>2565.2281250000001</v>
      </c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</row>
    <row r="78" spans="1:256" x14ac:dyDescent="0.2">
      <c r="A78" s="47"/>
      <c r="B78" s="48" t="s">
        <v>104</v>
      </c>
      <c r="C78" s="49">
        <f>SUM(C76:C77)</f>
        <v>1679</v>
      </c>
      <c r="D78" s="50">
        <f>SUM(D76:D77)</f>
        <v>1063507</v>
      </c>
      <c r="E78" s="50">
        <f>D78/$C78</f>
        <v>633.41691483025613</v>
      </c>
      <c r="F78" s="50">
        <f>SUM(F76:F77)</f>
        <v>8483</v>
      </c>
      <c r="G78" s="50">
        <f>F78/$C78</f>
        <v>5.0524121500893386</v>
      </c>
      <c r="H78" s="50">
        <f>SUM(H76:H77)</f>
        <v>128626</v>
      </c>
      <c r="I78" s="50">
        <f>H78/$C78</f>
        <v>76.608695652173907</v>
      </c>
      <c r="J78" s="50">
        <f>SUM(J76:J77)</f>
        <v>1789523</v>
      </c>
      <c r="K78" s="50">
        <f>J78/$C78</f>
        <v>1065.8266825491364</v>
      </c>
      <c r="L78" s="50">
        <f>SUM(L76:L77)</f>
        <v>0</v>
      </c>
      <c r="M78" s="50">
        <f>L78/$C78</f>
        <v>0</v>
      </c>
      <c r="N78" s="50">
        <f>SUM(N76:N77)</f>
        <v>0</v>
      </c>
      <c r="O78" s="50">
        <f>N78/$C78</f>
        <v>0</v>
      </c>
      <c r="P78" s="50">
        <f>SUM(P76:P77)</f>
        <v>148236</v>
      </c>
      <c r="Q78" s="50">
        <f>P78/$C78</f>
        <v>88.288266825491363</v>
      </c>
      <c r="R78" s="50">
        <f>SUM(R76:R77)</f>
        <v>14</v>
      </c>
      <c r="S78" s="50">
        <f>R78/$C78</f>
        <v>8.3382966051220968E-3</v>
      </c>
      <c r="T78" s="50">
        <f>SUM(T76:T77)</f>
        <v>0</v>
      </c>
      <c r="U78" s="50">
        <f>T78/$C78</f>
        <v>0</v>
      </c>
      <c r="V78" s="50">
        <f>SUM(V76:V77)</f>
        <v>0</v>
      </c>
      <c r="W78" s="50">
        <f>V78/$C78</f>
        <v>0</v>
      </c>
      <c r="X78" s="50">
        <f>SUM(X76:X77)</f>
        <v>34222</v>
      </c>
      <c r="Y78" s="50">
        <f>X78/$C78</f>
        <v>20.382370458606314</v>
      </c>
      <c r="Z78" s="50">
        <f>SUM(Z76:Z77)</f>
        <v>22607</v>
      </c>
      <c r="AA78" s="50">
        <f>Z78/$C78</f>
        <v>13.464562239428231</v>
      </c>
      <c r="AB78" s="51">
        <f>D78+F78+H78+J78+L78+N78+P78+R78+T78+V78+X78+Z78</f>
        <v>3195218</v>
      </c>
      <c r="AC78" s="50">
        <f>AB78/$C78</f>
        <v>1903.0482430017869</v>
      </c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</row>
    <row r="79" spans="1:256" x14ac:dyDescent="0.2">
      <c r="A79" s="52"/>
      <c r="B79" s="53"/>
      <c r="C79" s="42"/>
      <c r="D79" s="53"/>
      <c r="E79" s="53"/>
      <c r="F79" s="53"/>
      <c r="G79" s="54"/>
      <c r="H79" s="53"/>
      <c r="I79" s="53"/>
      <c r="J79" s="53"/>
      <c r="K79" s="54"/>
      <c r="L79" s="53"/>
      <c r="M79" s="53"/>
      <c r="N79" s="53"/>
      <c r="O79" s="54"/>
      <c r="P79" s="53"/>
      <c r="Q79" s="53"/>
      <c r="R79" s="53"/>
      <c r="S79" s="54"/>
      <c r="T79" s="53"/>
      <c r="U79" s="53"/>
      <c r="V79" s="53"/>
      <c r="W79" s="54"/>
      <c r="X79" s="53"/>
      <c r="Y79" s="53"/>
      <c r="Z79" s="53"/>
      <c r="AA79" s="54"/>
      <c r="AB79" s="53"/>
      <c r="AC79" s="54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</row>
    <row r="80" spans="1:256" x14ac:dyDescent="0.2">
      <c r="A80" s="15">
        <v>321001</v>
      </c>
      <c r="B80" s="15" t="s">
        <v>105</v>
      </c>
      <c r="C80" s="17">
        <v>364</v>
      </c>
      <c r="D80" s="18">
        <v>132286</v>
      </c>
      <c r="E80" s="18">
        <f t="shared" ref="E80:E92" si="15">D80/$C80</f>
        <v>363.42307692307691</v>
      </c>
      <c r="F80" s="18">
        <v>9946</v>
      </c>
      <c r="G80" s="18">
        <f t="shared" ref="G80:G92" si="16">F80/$C80</f>
        <v>27.324175824175825</v>
      </c>
      <c r="H80" s="18">
        <v>28054</v>
      </c>
      <c r="I80" s="18">
        <f t="shared" ref="I80:I92" si="17">H80/$C80</f>
        <v>77.071428571428569</v>
      </c>
      <c r="J80" s="18">
        <v>353842</v>
      </c>
      <c r="K80" s="18">
        <f t="shared" ref="K80:K92" si="18">J80/$C80</f>
        <v>972.0934065934066</v>
      </c>
      <c r="L80" s="18">
        <v>0</v>
      </c>
      <c r="M80" s="18">
        <f t="shared" ref="M80:M92" si="19">L80/$C80</f>
        <v>0</v>
      </c>
      <c r="N80" s="18">
        <v>0</v>
      </c>
      <c r="O80" s="18">
        <f t="shared" ref="O80:O92" si="20">N80/$C80</f>
        <v>0</v>
      </c>
      <c r="P80" s="18">
        <v>0</v>
      </c>
      <c r="Q80" s="18">
        <f t="shared" ref="Q80:Q92" si="21">P80/$C80</f>
        <v>0</v>
      </c>
      <c r="R80" s="18">
        <v>7957</v>
      </c>
      <c r="S80" s="18">
        <f t="shared" ref="S80:S92" si="22">R80/$C80</f>
        <v>21.859890109890109</v>
      </c>
      <c r="T80" s="18">
        <v>0</v>
      </c>
      <c r="U80" s="18">
        <f t="shared" ref="U80:U92" si="23">T80/$C80</f>
        <v>0</v>
      </c>
      <c r="V80" s="18">
        <v>0</v>
      </c>
      <c r="W80" s="18">
        <f t="shared" ref="W80:W92" si="24">V80/$C80</f>
        <v>0</v>
      </c>
      <c r="X80" s="18">
        <v>0</v>
      </c>
      <c r="Y80" s="18">
        <f t="shared" ref="Y80:Y92" si="25">X80/$C80</f>
        <v>0</v>
      </c>
      <c r="Z80" s="18">
        <v>0</v>
      </c>
      <c r="AA80" s="18">
        <f t="shared" ref="AA80:AA92" si="26">Z80/$C80</f>
        <v>0</v>
      </c>
      <c r="AB80" s="19">
        <f t="shared" ref="AB80:AB92" si="27">D80+F80+H80+J80+L80+N80+P80+R80+T80+V80+X80+Z80</f>
        <v>532085</v>
      </c>
      <c r="AC80" s="18">
        <f t="shared" ref="AC80:AC92" si="28">AB80/$C80</f>
        <v>1461.7719780219779</v>
      </c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</row>
    <row r="81" spans="1:182" x14ac:dyDescent="0.2">
      <c r="A81" s="20">
        <v>329001</v>
      </c>
      <c r="B81" s="55" t="s">
        <v>106</v>
      </c>
      <c r="C81" s="17">
        <v>369</v>
      </c>
      <c r="D81" s="22">
        <v>209315</v>
      </c>
      <c r="E81" s="22">
        <f t="shared" si="15"/>
        <v>567.24932249322489</v>
      </c>
      <c r="F81" s="22">
        <v>11352</v>
      </c>
      <c r="G81" s="22">
        <f t="shared" si="16"/>
        <v>30.764227642276424</v>
      </c>
      <c r="H81" s="22">
        <v>36229</v>
      </c>
      <c r="I81" s="22">
        <f t="shared" si="17"/>
        <v>98.181571815718158</v>
      </c>
      <c r="J81" s="22">
        <v>340124</v>
      </c>
      <c r="K81" s="22">
        <f t="shared" si="18"/>
        <v>921.74525745257449</v>
      </c>
      <c r="L81" s="22">
        <v>0</v>
      </c>
      <c r="M81" s="22">
        <f t="shared" si="19"/>
        <v>0</v>
      </c>
      <c r="N81" s="22">
        <v>0</v>
      </c>
      <c r="O81" s="22">
        <f t="shared" si="20"/>
        <v>0</v>
      </c>
      <c r="P81" s="22">
        <v>0</v>
      </c>
      <c r="Q81" s="22">
        <f t="shared" si="21"/>
        <v>0</v>
      </c>
      <c r="R81" s="22">
        <v>54</v>
      </c>
      <c r="S81" s="22">
        <f t="shared" si="22"/>
        <v>0.14634146341463414</v>
      </c>
      <c r="T81" s="22">
        <v>21330</v>
      </c>
      <c r="U81" s="22">
        <f t="shared" si="23"/>
        <v>57.804878048780488</v>
      </c>
      <c r="V81" s="22">
        <v>4563</v>
      </c>
      <c r="W81" s="22">
        <f t="shared" si="24"/>
        <v>12.365853658536585</v>
      </c>
      <c r="X81" s="22">
        <v>0</v>
      </c>
      <c r="Y81" s="22">
        <f t="shared" si="25"/>
        <v>0</v>
      </c>
      <c r="Z81" s="22">
        <v>1670</v>
      </c>
      <c r="AA81" s="22">
        <f t="shared" si="26"/>
        <v>4.5257452574525745</v>
      </c>
      <c r="AB81" s="23">
        <f t="shared" si="27"/>
        <v>624637</v>
      </c>
      <c r="AC81" s="22">
        <f t="shared" si="28"/>
        <v>1692.7831978319782</v>
      </c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</row>
    <row r="82" spans="1:182" x14ac:dyDescent="0.2">
      <c r="A82" s="20">
        <v>331001</v>
      </c>
      <c r="B82" s="55" t="s">
        <v>107</v>
      </c>
      <c r="C82" s="17">
        <v>525</v>
      </c>
      <c r="D82" s="22">
        <v>250770</v>
      </c>
      <c r="E82" s="22">
        <f t="shared" si="15"/>
        <v>477.65714285714284</v>
      </c>
      <c r="F82" s="22">
        <v>195049</v>
      </c>
      <c r="G82" s="22">
        <f t="shared" si="16"/>
        <v>371.52190476190475</v>
      </c>
      <c r="H82" s="22">
        <v>45524</v>
      </c>
      <c r="I82" s="22">
        <f t="shared" si="17"/>
        <v>86.712380952380954</v>
      </c>
      <c r="J82" s="22">
        <v>0</v>
      </c>
      <c r="K82" s="22">
        <f t="shared" si="18"/>
        <v>0</v>
      </c>
      <c r="L82" s="22">
        <v>0</v>
      </c>
      <c r="M82" s="22">
        <f t="shared" si="19"/>
        <v>0</v>
      </c>
      <c r="N82" s="22">
        <v>0</v>
      </c>
      <c r="O82" s="22">
        <f t="shared" si="20"/>
        <v>0</v>
      </c>
      <c r="P82" s="22">
        <v>147207</v>
      </c>
      <c r="Q82" s="22">
        <f t="shared" si="21"/>
        <v>280.39428571428573</v>
      </c>
      <c r="R82" s="22">
        <v>17490</v>
      </c>
      <c r="S82" s="22">
        <f t="shared" si="22"/>
        <v>33.314285714285717</v>
      </c>
      <c r="T82" s="22">
        <v>28811</v>
      </c>
      <c r="U82" s="22">
        <f t="shared" si="23"/>
        <v>54.878095238095241</v>
      </c>
      <c r="V82" s="22">
        <v>0</v>
      </c>
      <c r="W82" s="22">
        <f t="shared" si="24"/>
        <v>0</v>
      </c>
      <c r="X82" s="22">
        <v>0</v>
      </c>
      <c r="Y82" s="22">
        <f t="shared" si="25"/>
        <v>0</v>
      </c>
      <c r="Z82" s="22">
        <v>1859</v>
      </c>
      <c r="AA82" s="22">
        <f t="shared" si="26"/>
        <v>3.5409523809523811</v>
      </c>
      <c r="AB82" s="23">
        <f t="shared" si="27"/>
        <v>686710</v>
      </c>
      <c r="AC82" s="22">
        <f t="shared" si="28"/>
        <v>1308.0190476190476</v>
      </c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</row>
    <row r="83" spans="1:182" x14ac:dyDescent="0.2">
      <c r="A83" s="20">
        <v>333001</v>
      </c>
      <c r="B83" s="55" t="s">
        <v>108</v>
      </c>
      <c r="C83" s="17">
        <v>691</v>
      </c>
      <c r="D83" s="22">
        <v>313972</v>
      </c>
      <c r="E83" s="22">
        <f t="shared" si="15"/>
        <v>454.37337192474672</v>
      </c>
      <c r="F83" s="22">
        <v>0</v>
      </c>
      <c r="G83" s="22">
        <f t="shared" si="16"/>
        <v>0</v>
      </c>
      <c r="H83" s="22">
        <v>32465</v>
      </c>
      <c r="I83" s="22">
        <f t="shared" si="17"/>
        <v>46.982633863965269</v>
      </c>
      <c r="J83" s="22">
        <v>464156</v>
      </c>
      <c r="K83" s="22">
        <f t="shared" si="18"/>
        <v>671.71635311143268</v>
      </c>
      <c r="L83" s="22">
        <v>28008</v>
      </c>
      <c r="M83" s="22">
        <f t="shared" si="19"/>
        <v>40.532561505065125</v>
      </c>
      <c r="N83" s="22">
        <v>0</v>
      </c>
      <c r="O83" s="22">
        <f t="shared" si="20"/>
        <v>0</v>
      </c>
      <c r="P83" s="22">
        <v>0</v>
      </c>
      <c r="Q83" s="22">
        <f t="shared" si="21"/>
        <v>0</v>
      </c>
      <c r="R83" s="22">
        <v>13821</v>
      </c>
      <c r="S83" s="22">
        <f t="shared" si="22"/>
        <v>20.001447178002895</v>
      </c>
      <c r="T83" s="22">
        <v>14077</v>
      </c>
      <c r="U83" s="22">
        <f t="shared" si="23"/>
        <v>20.371924746743851</v>
      </c>
      <c r="V83" s="22">
        <v>37169</v>
      </c>
      <c r="W83" s="22">
        <f t="shared" si="24"/>
        <v>53.790159189580315</v>
      </c>
      <c r="X83" s="22">
        <v>0</v>
      </c>
      <c r="Y83" s="22">
        <f t="shared" si="25"/>
        <v>0</v>
      </c>
      <c r="Z83" s="22">
        <v>23567</v>
      </c>
      <c r="AA83" s="22">
        <f t="shared" si="26"/>
        <v>34.105643994211285</v>
      </c>
      <c r="AB83" s="23">
        <f t="shared" si="27"/>
        <v>927235</v>
      </c>
      <c r="AC83" s="22">
        <f t="shared" si="28"/>
        <v>1341.8740955137482</v>
      </c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</row>
    <row r="84" spans="1:182" x14ac:dyDescent="0.2">
      <c r="A84" s="24">
        <v>336001</v>
      </c>
      <c r="B84" s="56" t="s">
        <v>109</v>
      </c>
      <c r="C84" s="26">
        <v>625</v>
      </c>
      <c r="D84" s="27">
        <v>271624</v>
      </c>
      <c r="E84" s="27">
        <f t="shared" si="15"/>
        <v>434.59840000000003</v>
      </c>
      <c r="F84" s="27">
        <v>13661</v>
      </c>
      <c r="G84" s="27">
        <f t="shared" si="16"/>
        <v>21.857600000000001</v>
      </c>
      <c r="H84" s="27">
        <v>40960</v>
      </c>
      <c r="I84" s="27">
        <f t="shared" si="17"/>
        <v>65.536000000000001</v>
      </c>
      <c r="J84" s="27">
        <v>471348</v>
      </c>
      <c r="K84" s="27">
        <f t="shared" si="18"/>
        <v>754.15679999999998</v>
      </c>
      <c r="L84" s="27">
        <v>30592</v>
      </c>
      <c r="M84" s="27">
        <f t="shared" si="19"/>
        <v>48.947200000000002</v>
      </c>
      <c r="N84" s="27">
        <v>0</v>
      </c>
      <c r="O84" s="27">
        <f t="shared" si="20"/>
        <v>0</v>
      </c>
      <c r="P84" s="27">
        <v>0</v>
      </c>
      <c r="Q84" s="27">
        <f t="shared" si="21"/>
        <v>0</v>
      </c>
      <c r="R84" s="27">
        <v>13530</v>
      </c>
      <c r="S84" s="27">
        <f t="shared" si="22"/>
        <v>21.648</v>
      </c>
      <c r="T84" s="27">
        <v>19614</v>
      </c>
      <c r="U84" s="27">
        <f t="shared" si="23"/>
        <v>31.382400000000001</v>
      </c>
      <c r="V84" s="27">
        <v>0</v>
      </c>
      <c r="W84" s="27">
        <f t="shared" si="24"/>
        <v>0</v>
      </c>
      <c r="X84" s="27">
        <v>0</v>
      </c>
      <c r="Y84" s="27">
        <f t="shared" si="25"/>
        <v>0</v>
      </c>
      <c r="Z84" s="27">
        <v>10523</v>
      </c>
      <c r="AA84" s="27">
        <f t="shared" si="26"/>
        <v>16.8368</v>
      </c>
      <c r="AB84" s="28">
        <f t="shared" si="27"/>
        <v>871852</v>
      </c>
      <c r="AC84" s="27">
        <f t="shared" si="28"/>
        <v>1394.9631999999999</v>
      </c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</row>
    <row r="85" spans="1:182" x14ac:dyDescent="0.2">
      <c r="A85" s="15">
        <v>337001</v>
      </c>
      <c r="B85" s="15" t="s">
        <v>110</v>
      </c>
      <c r="C85" s="17">
        <v>900</v>
      </c>
      <c r="D85" s="18">
        <v>423691</v>
      </c>
      <c r="E85" s="18">
        <f t="shared" si="15"/>
        <v>470.76777777777778</v>
      </c>
      <c r="F85" s="18">
        <v>485604</v>
      </c>
      <c r="G85" s="18">
        <f t="shared" si="16"/>
        <v>539.55999999999995</v>
      </c>
      <c r="H85" s="18">
        <v>114405</v>
      </c>
      <c r="I85" s="18">
        <f t="shared" si="17"/>
        <v>127.11666666666666</v>
      </c>
      <c r="J85" s="18">
        <v>0</v>
      </c>
      <c r="K85" s="18">
        <f t="shared" si="18"/>
        <v>0</v>
      </c>
      <c r="L85" s="18">
        <v>0</v>
      </c>
      <c r="M85" s="18">
        <f t="shared" si="19"/>
        <v>0</v>
      </c>
      <c r="N85" s="18">
        <v>0</v>
      </c>
      <c r="O85" s="18">
        <f t="shared" si="20"/>
        <v>0</v>
      </c>
      <c r="P85" s="18">
        <v>111456</v>
      </c>
      <c r="Q85" s="18">
        <f t="shared" si="21"/>
        <v>123.84</v>
      </c>
      <c r="R85" s="18">
        <v>19640</v>
      </c>
      <c r="S85" s="18">
        <f t="shared" si="22"/>
        <v>21.822222222222223</v>
      </c>
      <c r="T85" s="18">
        <v>46456</v>
      </c>
      <c r="U85" s="18">
        <f t="shared" si="23"/>
        <v>51.617777777777775</v>
      </c>
      <c r="V85" s="18">
        <v>0</v>
      </c>
      <c r="W85" s="18">
        <f t="shared" si="24"/>
        <v>0</v>
      </c>
      <c r="X85" s="18">
        <v>0</v>
      </c>
      <c r="Y85" s="18">
        <f t="shared" si="25"/>
        <v>0</v>
      </c>
      <c r="Z85" s="18">
        <v>6100</v>
      </c>
      <c r="AA85" s="18">
        <f t="shared" si="26"/>
        <v>6.7777777777777777</v>
      </c>
      <c r="AB85" s="19">
        <f t="shared" si="27"/>
        <v>1207352</v>
      </c>
      <c r="AC85" s="18">
        <f t="shared" si="28"/>
        <v>1341.5022222222221</v>
      </c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</row>
    <row r="86" spans="1:182" x14ac:dyDescent="0.2">
      <c r="A86" s="20">
        <v>339001</v>
      </c>
      <c r="B86" s="55" t="s">
        <v>111</v>
      </c>
      <c r="C86" s="17">
        <v>386</v>
      </c>
      <c r="D86" s="22">
        <v>170967</v>
      </c>
      <c r="E86" s="22">
        <f t="shared" si="15"/>
        <v>442.91968911917098</v>
      </c>
      <c r="F86" s="22">
        <v>112897</v>
      </c>
      <c r="G86" s="22">
        <f t="shared" si="16"/>
        <v>292.47927461139898</v>
      </c>
      <c r="H86" s="22">
        <v>26404</v>
      </c>
      <c r="I86" s="22">
        <f t="shared" si="17"/>
        <v>68.404145077720202</v>
      </c>
      <c r="J86" s="22">
        <v>378</v>
      </c>
      <c r="K86" s="22">
        <f t="shared" si="18"/>
        <v>0.97927461139896377</v>
      </c>
      <c r="L86" s="22">
        <v>0</v>
      </c>
      <c r="M86" s="22">
        <f t="shared" si="19"/>
        <v>0</v>
      </c>
      <c r="N86" s="22">
        <v>0</v>
      </c>
      <c r="O86" s="22">
        <f t="shared" si="20"/>
        <v>0</v>
      </c>
      <c r="P86" s="22">
        <v>2165</v>
      </c>
      <c r="Q86" s="22">
        <f t="shared" si="21"/>
        <v>5.6088082901554408</v>
      </c>
      <c r="R86" s="22">
        <v>11532</v>
      </c>
      <c r="S86" s="22">
        <f t="shared" si="22"/>
        <v>29.875647668393782</v>
      </c>
      <c r="T86" s="22">
        <v>17191</v>
      </c>
      <c r="U86" s="22">
        <f t="shared" si="23"/>
        <v>44.53626943005181</v>
      </c>
      <c r="V86" s="22">
        <v>0</v>
      </c>
      <c r="W86" s="22">
        <f t="shared" si="24"/>
        <v>0</v>
      </c>
      <c r="X86" s="22">
        <v>0</v>
      </c>
      <c r="Y86" s="22">
        <f t="shared" si="25"/>
        <v>0</v>
      </c>
      <c r="Z86" s="22">
        <v>15444</v>
      </c>
      <c r="AA86" s="22">
        <f t="shared" si="26"/>
        <v>40.010362694300518</v>
      </c>
      <c r="AB86" s="23">
        <f t="shared" si="27"/>
        <v>356978</v>
      </c>
      <c r="AC86" s="22">
        <f t="shared" si="28"/>
        <v>924.81347150259069</v>
      </c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</row>
    <row r="87" spans="1:182" x14ac:dyDescent="0.2">
      <c r="A87" s="20">
        <v>340001</v>
      </c>
      <c r="B87" s="55" t="s">
        <v>112</v>
      </c>
      <c r="C87" s="17">
        <v>103</v>
      </c>
      <c r="D87" s="22">
        <v>45726</v>
      </c>
      <c r="E87" s="22">
        <f>D87/$C87</f>
        <v>443.94174757281553</v>
      </c>
      <c r="F87" s="22">
        <v>23273</v>
      </c>
      <c r="G87" s="22">
        <f>F87/$C87</f>
        <v>225.95145631067962</v>
      </c>
      <c r="H87" s="22">
        <v>7512</v>
      </c>
      <c r="I87" s="22">
        <f>H87/$C87</f>
        <v>72.932038834951456</v>
      </c>
      <c r="J87" s="22">
        <v>96460</v>
      </c>
      <c r="K87" s="22">
        <f>J87/$C87</f>
        <v>936.504854368932</v>
      </c>
      <c r="L87" s="22">
        <v>393</v>
      </c>
      <c r="M87" s="22">
        <f>L87/$C87</f>
        <v>3.8155339805825244</v>
      </c>
      <c r="N87" s="22">
        <v>0</v>
      </c>
      <c r="O87" s="22">
        <f>N87/$C87</f>
        <v>0</v>
      </c>
      <c r="P87" s="22">
        <v>4287</v>
      </c>
      <c r="Q87" s="22">
        <f>P87/$C87</f>
        <v>41.621359223300971</v>
      </c>
      <c r="R87" s="22">
        <v>4049</v>
      </c>
      <c r="S87" s="22">
        <f>R87/$C87</f>
        <v>39.310679611650485</v>
      </c>
      <c r="T87" s="22">
        <v>14678</v>
      </c>
      <c r="U87" s="22">
        <f>T87/$C87</f>
        <v>142.50485436893203</v>
      </c>
      <c r="V87" s="22">
        <v>0</v>
      </c>
      <c r="W87" s="22">
        <f>V87/$C87</f>
        <v>0</v>
      </c>
      <c r="X87" s="22">
        <v>0</v>
      </c>
      <c r="Y87" s="22">
        <f>X87/$C87</f>
        <v>0</v>
      </c>
      <c r="Z87" s="22">
        <v>0</v>
      </c>
      <c r="AA87" s="22">
        <f>Z87/$C87</f>
        <v>0</v>
      </c>
      <c r="AB87" s="23">
        <f t="shared" si="27"/>
        <v>196378</v>
      </c>
      <c r="AC87" s="22">
        <f>AB87/$C87</f>
        <v>1906.5825242718447</v>
      </c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</row>
    <row r="88" spans="1:182" x14ac:dyDescent="0.2">
      <c r="A88" s="20">
        <v>341001</v>
      </c>
      <c r="B88" s="55" t="s">
        <v>113</v>
      </c>
      <c r="C88" s="17">
        <v>302</v>
      </c>
      <c r="D88" s="22">
        <v>133372</v>
      </c>
      <c r="E88" s="22">
        <f>D88/$C88</f>
        <v>441.62913907284769</v>
      </c>
      <c r="F88" s="22">
        <v>2393</v>
      </c>
      <c r="G88" s="22">
        <f>F88/$C88</f>
        <v>7.9238410596026494</v>
      </c>
      <c r="H88" s="22">
        <v>17332</v>
      </c>
      <c r="I88" s="22">
        <f>H88/$C88</f>
        <v>57.390728476821195</v>
      </c>
      <c r="J88" s="22">
        <v>235252</v>
      </c>
      <c r="K88" s="22">
        <f>J88/$C88</f>
        <v>778.9801324503311</v>
      </c>
      <c r="L88" s="22">
        <v>0</v>
      </c>
      <c r="M88" s="22">
        <f>L88/$C88</f>
        <v>0</v>
      </c>
      <c r="N88" s="22">
        <v>0</v>
      </c>
      <c r="O88" s="22">
        <f>N88/$C88</f>
        <v>0</v>
      </c>
      <c r="P88" s="22">
        <v>0</v>
      </c>
      <c r="Q88" s="22">
        <f>P88/$C88</f>
        <v>0</v>
      </c>
      <c r="R88" s="22">
        <v>7279</v>
      </c>
      <c r="S88" s="22">
        <f>R88/$C88</f>
        <v>24.102649006622517</v>
      </c>
      <c r="T88" s="22">
        <v>503</v>
      </c>
      <c r="U88" s="22">
        <f>T88/$C88</f>
        <v>1.6655629139072847</v>
      </c>
      <c r="V88" s="22">
        <v>0</v>
      </c>
      <c r="W88" s="22">
        <f>V88/$C88</f>
        <v>0</v>
      </c>
      <c r="X88" s="22">
        <v>0</v>
      </c>
      <c r="Y88" s="22">
        <f>X88/$C88</f>
        <v>0</v>
      </c>
      <c r="Z88" s="22">
        <v>294</v>
      </c>
      <c r="AA88" s="22">
        <f>Z88/$C88</f>
        <v>0.97350993377483441</v>
      </c>
      <c r="AB88" s="23">
        <f t="shared" si="27"/>
        <v>396425</v>
      </c>
      <c r="AC88" s="22">
        <f>AB88/$C88</f>
        <v>1312.6655629139073</v>
      </c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</row>
    <row r="89" spans="1:182" x14ac:dyDescent="0.2">
      <c r="A89" s="24">
        <v>342001</v>
      </c>
      <c r="B89" s="56" t="s">
        <v>114</v>
      </c>
      <c r="C89" s="26">
        <v>80</v>
      </c>
      <c r="D89" s="27">
        <v>15072</v>
      </c>
      <c r="E89" s="27">
        <f>D89/$C89</f>
        <v>188.4</v>
      </c>
      <c r="F89" s="27">
        <v>23271</v>
      </c>
      <c r="G89" s="27">
        <f>F89/$C89</f>
        <v>290.88749999999999</v>
      </c>
      <c r="H89" s="27">
        <v>4564</v>
      </c>
      <c r="I89" s="27">
        <f>H89/$C89</f>
        <v>57.05</v>
      </c>
      <c r="J89" s="27">
        <v>0</v>
      </c>
      <c r="K89" s="27">
        <f>J89/$C89</f>
        <v>0</v>
      </c>
      <c r="L89" s="27">
        <v>0</v>
      </c>
      <c r="M89" s="27">
        <f>L89/$C89</f>
        <v>0</v>
      </c>
      <c r="N89" s="27">
        <v>0</v>
      </c>
      <c r="O89" s="27">
        <f>N89/$C89</f>
        <v>0</v>
      </c>
      <c r="P89" s="27">
        <v>0</v>
      </c>
      <c r="Q89" s="27">
        <f>P89/$C89</f>
        <v>0</v>
      </c>
      <c r="R89" s="27">
        <v>0</v>
      </c>
      <c r="S89" s="27">
        <f>R89/$C89</f>
        <v>0</v>
      </c>
      <c r="T89" s="27">
        <v>4019</v>
      </c>
      <c r="U89" s="27">
        <f>T89/$C89</f>
        <v>50.237499999999997</v>
      </c>
      <c r="V89" s="27">
        <v>0</v>
      </c>
      <c r="W89" s="27">
        <f>V89/$C89</f>
        <v>0</v>
      </c>
      <c r="X89" s="27">
        <v>0</v>
      </c>
      <c r="Y89" s="27">
        <f>X89/$C89</f>
        <v>0</v>
      </c>
      <c r="Z89" s="27">
        <v>0</v>
      </c>
      <c r="AA89" s="27">
        <f>Z89/$C89</f>
        <v>0</v>
      </c>
      <c r="AB89" s="28">
        <f t="shared" si="27"/>
        <v>46926</v>
      </c>
      <c r="AC89" s="27">
        <f>AB89/$C89</f>
        <v>586.57500000000005</v>
      </c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35"/>
      <c r="EL89" s="35"/>
      <c r="EM89" s="35"/>
      <c r="EN89" s="35"/>
      <c r="EO89" s="35"/>
      <c r="EP89" s="35"/>
      <c r="EQ89" s="35"/>
      <c r="ER89" s="35"/>
      <c r="ES89" s="35"/>
      <c r="ET89" s="35"/>
      <c r="EU89" s="35"/>
      <c r="EV89" s="35"/>
      <c r="EW89" s="35"/>
      <c r="EX89" s="35"/>
      <c r="EY89" s="35"/>
      <c r="EZ89" s="35"/>
      <c r="FA89" s="35"/>
      <c r="FB89" s="35"/>
      <c r="FC89" s="35"/>
      <c r="FD89" s="35"/>
      <c r="FE89" s="35"/>
      <c r="FF89" s="35"/>
      <c r="FG89" s="35"/>
      <c r="FH89" s="35"/>
      <c r="FI89" s="35"/>
      <c r="FJ89" s="35"/>
      <c r="FK89" s="35"/>
      <c r="FL89" s="35"/>
      <c r="FM89" s="35"/>
      <c r="FN89" s="35"/>
      <c r="FO89" s="35"/>
      <c r="FP89" s="35"/>
      <c r="FQ89" s="35"/>
      <c r="FR89" s="35"/>
      <c r="FS89" s="35"/>
      <c r="FT89" s="35"/>
      <c r="FU89" s="35"/>
      <c r="FV89" s="35"/>
      <c r="FW89" s="35"/>
      <c r="FX89" s="35"/>
      <c r="FY89" s="35"/>
      <c r="FZ89" s="35"/>
    </row>
    <row r="90" spans="1:182" x14ac:dyDescent="0.2">
      <c r="A90" s="15">
        <v>343001</v>
      </c>
      <c r="B90" s="15" t="s">
        <v>115</v>
      </c>
      <c r="C90" s="57">
        <v>182</v>
      </c>
      <c r="D90" s="18">
        <v>86954</v>
      </c>
      <c r="E90" s="18">
        <f>D90/$C90</f>
        <v>477.76923076923077</v>
      </c>
      <c r="F90" s="18">
        <v>1957</v>
      </c>
      <c r="G90" s="18">
        <f>F90/$C90</f>
        <v>10.752747252747254</v>
      </c>
      <c r="H90" s="18">
        <v>13607</v>
      </c>
      <c r="I90" s="18">
        <f>H90/$C90</f>
        <v>74.763736263736263</v>
      </c>
      <c r="J90" s="18">
        <v>180177</v>
      </c>
      <c r="K90" s="18">
        <f>J90/$C90</f>
        <v>989.9835164835165</v>
      </c>
      <c r="L90" s="18">
        <v>0</v>
      </c>
      <c r="M90" s="18">
        <f>L90/$C90</f>
        <v>0</v>
      </c>
      <c r="N90" s="18">
        <v>0</v>
      </c>
      <c r="O90" s="18">
        <f>N90/$C90</f>
        <v>0</v>
      </c>
      <c r="P90" s="18">
        <v>0</v>
      </c>
      <c r="Q90" s="18">
        <f>P90/$C90</f>
        <v>0</v>
      </c>
      <c r="R90" s="18">
        <v>5121</v>
      </c>
      <c r="S90" s="18">
        <f>R90/$C90</f>
        <v>28.137362637362639</v>
      </c>
      <c r="T90" s="18">
        <v>5151</v>
      </c>
      <c r="U90" s="18">
        <f>T90/$C90</f>
        <v>28.302197802197803</v>
      </c>
      <c r="V90" s="18">
        <v>0</v>
      </c>
      <c r="W90" s="18">
        <f>V90/$C90</f>
        <v>0</v>
      </c>
      <c r="X90" s="18">
        <v>0</v>
      </c>
      <c r="Y90" s="18">
        <f>X90/$C90</f>
        <v>0</v>
      </c>
      <c r="Z90" s="18">
        <v>13723</v>
      </c>
      <c r="AA90" s="18">
        <f>Z90/$C90</f>
        <v>75.401098901098905</v>
      </c>
      <c r="AB90" s="19">
        <f t="shared" si="27"/>
        <v>306690</v>
      </c>
      <c r="AC90" s="18">
        <f>AB90/$C90</f>
        <v>1685.1098901098901</v>
      </c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35"/>
      <c r="FC90" s="35"/>
      <c r="FD90" s="35"/>
      <c r="FE90" s="35"/>
      <c r="FF90" s="35"/>
      <c r="FG90" s="35"/>
      <c r="FH90" s="35"/>
      <c r="FI90" s="35"/>
      <c r="FJ90" s="35"/>
      <c r="FK90" s="35"/>
      <c r="FL90" s="35"/>
      <c r="FM90" s="35"/>
      <c r="FN90" s="35"/>
      <c r="FO90" s="35"/>
      <c r="FP90" s="35"/>
      <c r="FQ90" s="35"/>
      <c r="FR90" s="35"/>
      <c r="FS90" s="35"/>
      <c r="FT90" s="35"/>
      <c r="FU90" s="35"/>
      <c r="FV90" s="35"/>
      <c r="FW90" s="35"/>
      <c r="FX90" s="35"/>
      <c r="FY90" s="35"/>
      <c r="FZ90" s="35"/>
    </row>
    <row r="91" spans="1:182" s="35" customFormat="1" x14ac:dyDescent="0.2">
      <c r="A91" s="58">
        <v>344001</v>
      </c>
      <c r="B91" s="58" t="s">
        <v>116</v>
      </c>
      <c r="C91" s="26">
        <v>167</v>
      </c>
      <c r="D91" s="27">
        <v>58516</v>
      </c>
      <c r="E91" s="27">
        <f>D91/$C91</f>
        <v>350.3952095808383</v>
      </c>
      <c r="F91" s="27">
        <v>45376</v>
      </c>
      <c r="G91" s="27">
        <f>F91/$C91</f>
        <v>271.7125748502994</v>
      </c>
      <c r="H91" s="27">
        <v>12969</v>
      </c>
      <c r="I91" s="27">
        <f>H91/$C91</f>
        <v>77.658682634730539</v>
      </c>
      <c r="J91" s="27">
        <v>0</v>
      </c>
      <c r="K91" s="27">
        <f>J91/$C91</f>
        <v>0</v>
      </c>
      <c r="L91" s="27">
        <v>0</v>
      </c>
      <c r="M91" s="27">
        <f>L91/$C91</f>
        <v>0</v>
      </c>
      <c r="N91" s="27">
        <v>0</v>
      </c>
      <c r="O91" s="27">
        <f>N91/$C91</f>
        <v>0</v>
      </c>
      <c r="P91" s="27">
        <v>0</v>
      </c>
      <c r="Q91" s="27">
        <f>P91/$C91</f>
        <v>0</v>
      </c>
      <c r="R91" s="27">
        <v>3121</v>
      </c>
      <c r="S91" s="27">
        <f>R91/$C91</f>
        <v>18.688622754491018</v>
      </c>
      <c r="T91" s="27">
        <v>2904</v>
      </c>
      <c r="U91" s="27">
        <f>T91/$C91</f>
        <v>17.389221556886227</v>
      </c>
      <c r="V91" s="27">
        <v>0</v>
      </c>
      <c r="W91" s="27">
        <f>V91/$C91</f>
        <v>0</v>
      </c>
      <c r="X91" s="27">
        <v>0</v>
      </c>
      <c r="Y91" s="27">
        <f>X91/$C91</f>
        <v>0</v>
      </c>
      <c r="Z91" s="27">
        <v>5000</v>
      </c>
      <c r="AA91" s="27">
        <f>Z91/$C91</f>
        <v>29.940119760479043</v>
      </c>
      <c r="AB91" s="28">
        <f t="shared" si="27"/>
        <v>127886</v>
      </c>
      <c r="AC91" s="27">
        <f>AB91/$C91</f>
        <v>765.7844311377246</v>
      </c>
    </row>
    <row r="92" spans="1:182" x14ac:dyDescent="0.2">
      <c r="A92" s="47"/>
      <c r="B92" s="48" t="s">
        <v>117</v>
      </c>
      <c r="C92" s="49">
        <f>SUM(C80:C91)</f>
        <v>4694</v>
      </c>
      <c r="D92" s="59">
        <f>SUM(D80:D91)</f>
        <v>2112265</v>
      </c>
      <c r="E92" s="59">
        <f t="shared" si="15"/>
        <v>449.99254367277376</v>
      </c>
      <c r="F92" s="59">
        <f>SUM(F80:F91)</f>
        <v>924779</v>
      </c>
      <c r="G92" s="59">
        <f t="shared" si="16"/>
        <v>197.01299531316573</v>
      </c>
      <c r="H92" s="59">
        <f>SUM(H80:H91)</f>
        <v>380025</v>
      </c>
      <c r="I92" s="59">
        <f t="shared" si="17"/>
        <v>80.959735832978268</v>
      </c>
      <c r="J92" s="59">
        <f>SUM(J80:J91)</f>
        <v>2141737</v>
      </c>
      <c r="K92" s="59">
        <f t="shared" si="18"/>
        <v>456.27119727311464</v>
      </c>
      <c r="L92" s="59">
        <f>SUM(L80:L91)</f>
        <v>58993</v>
      </c>
      <c r="M92" s="59">
        <f t="shared" si="19"/>
        <v>12.567746058798466</v>
      </c>
      <c r="N92" s="59">
        <f>SUM(N80:N91)</f>
        <v>0</v>
      </c>
      <c r="O92" s="59">
        <f t="shared" si="20"/>
        <v>0</v>
      </c>
      <c r="P92" s="59">
        <f>SUM(P80:P91)</f>
        <v>265115</v>
      </c>
      <c r="Q92" s="59">
        <f t="shared" si="21"/>
        <v>56.47954835960801</v>
      </c>
      <c r="R92" s="59">
        <f>SUM(R80:R91)</f>
        <v>103594</v>
      </c>
      <c r="S92" s="59">
        <f t="shared" si="22"/>
        <v>22.069450362164464</v>
      </c>
      <c r="T92" s="59">
        <f>SUM(T80:T91)</f>
        <v>174734</v>
      </c>
      <c r="U92" s="59">
        <f t="shared" si="23"/>
        <v>37.224968044311886</v>
      </c>
      <c r="V92" s="59">
        <f>SUM(V80:V91)</f>
        <v>41732</v>
      </c>
      <c r="W92" s="59">
        <f t="shared" si="24"/>
        <v>8.8904985087345541</v>
      </c>
      <c r="X92" s="59">
        <f>SUM(X80:X91)</f>
        <v>0</v>
      </c>
      <c r="Y92" s="59">
        <f t="shared" si="25"/>
        <v>0</v>
      </c>
      <c r="Z92" s="59">
        <f>SUM(Z80:Z91)</f>
        <v>78180</v>
      </c>
      <c r="AA92" s="59">
        <f t="shared" si="26"/>
        <v>16.655304644226671</v>
      </c>
      <c r="AB92" s="60">
        <f t="shared" si="27"/>
        <v>6281154</v>
      </c>
      <c r="AC92" s="59">
        <f t="shared" si="28"/>
        <v>1338.1239880698765</v>
      </c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  <c r="DU92" s="35"/>
      <c r="DV92" s="35"/>
      <c r="DW92" s="35"/>
      <c r="DX92" s="35"/>
      <c r="DY92" s="35"/>
      <c r="DZ92" s="35"/>
      <c r="EA92" s="35"/>
      <c r="EB92" s="35"/>
      <c r="EC92" s="35"/>
      <c r="ED92" s="35"/>
      <c r="EE92" s="35"/>
      <c r="EF92" s="35"/>
      <c r="EG92" s="35"/>
      <c r="EH92" s="35"/>
      <c r="EI92" s="35"/>
      <c r="EJ92" s="35"/>
      <c r="EK92" s="35"/>
      <c r="EL92" s="35"/>
      <c r="EM92" s="35"/>
      <c r="EN92" s="35"/>
      <c r="EO92" s="35"/>
      <c r="EP92" s="35"/>
      <c r="EQ92" s="35"/>
      <c r="ER92" s="35"/>
      <c r="ES92" s="35"/>
      <c r="ET92" s="35"/>
      <c r="EU92" s="35"/>
      <c r="EV92" s="35"/>
      <c r="EW92" s="35"/>
      <c r="EX92" s="35"/>
      <c r="EY92" s="35"/>
      <c r="EZ92" s="35"/>
      <c r="FA92" s="35"/>
      <c r="FB92" s="35"/>
      <c r="FC92" s="35"/>
      <c r="FD92" s="35"/>
      <c r="FE92" s="35"/>
      <c r="FF92" s="35"/>
      <c r="FG92" s="35"/>
      <c r="FH92" s="35"/>
      <c r="FI92" s="35"/>
      <c r="FJ92" s="35"/>
      <c r="FK92" s="35"/>
      <c r="FL92" s="35"/>
      <c r="FM92" s="35"/>
      <c r="FN92" s="35"/>
      <c r="FO92" s="35"/>
      <c r="FP92" s="35"/>
      <c r="FQ92" s="35"/>
      <c r="FR92" s="35"/>
      <c r="FS92" s="35"/>
      <c r="FT92" s="35"/>
      <c r="FU92" s="35"/>
      <c r="FV92" s="35"/>
      <c r="FW92" s="35"/>
      <c r="FX92" s="35"/>
      <c r="FY92" s="35"/>
      <c r="FZ92" s="35"/>
    </row>
    <row r="93" spans="1:182" x14ac:dyDescent="0.2">
      <c r="A93" s="41"/>
      <c r="B93" s="53"/>
      <c r="C93" s="42"/>
      <c r="D93" s="53"/>
      <c r="E93" s="53"/>
      <c r="F93" s="53"/>
      <c r="G93" s="54"/>
      <c r="H93" s="53"/>
      <c r="I93" s="53"/>
      <c r="J93" s="53"/>
      <c r="K93" s="54"/>
      <c r="L93" s="53"/>
      <c r="M93" s="53"/>
      <c r="N93" s="53"/>
      <c r="O93" s="54"/>
      <c r="P93" s="53"/>
      <c r="Q93" s="53"/>
      <c r="R93" s="53"/>
      <c r="S93" s="54"/>
      <c r="T93" s="53"/>
      <c r="U93" s="53"/>
      <c r="V93" s="53"/>
      <c r="W93" s="54"/>
      <c r="X93" s="53"/>
      <c r="Y93" s="53"/>
      <c r="Z93" s="53"/>
      <c r="AA93" s="54"/>
      <c r="AB93" s="53"/>
      <c r="AC93" s="54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35"/>
      <c r="ES93" s="35"/>
      <c r="ET93" s="35"/>
      <c r="EU93" s="35"/>
      <c r="EV93" s="35"/>
      <c r="EW93" s="35"/>
      <c r="EX93" s="35"/>
      <c r="EY93" s="35"/>
      <c r="EZ93" s="35"/>
      <c r="FA93" s="35"/>
      <c r="FB93" s="35"/>
      <c r="FC93" s="35"/>
      <c r="FD93" s="35"/>
      <c r="FE93" s="35"/>
      <c r="FF93" s="35"/>
      <c r="FG93" s="35"/>
      <c r="FH93" s="35"/>
      <c r="FI93" s="35"/>
      <c r="FJ93" s="35"/>
      <c r="FK93" s="35"/>
      <c r="FL93" s="35"/>
      <c r="FM93" s="35"/>
      <c r="FN93" s="35"/>
      <c r="FO93" s="35"/>
      <c r="FP93" s="35"/>
      <c r="FQ93" s="35"/>
      <c r="FR93" s="35"/>
      <c r="FS93" s="35"/>
      <c r="FT93" s="35"/>
      <c r="FU93" s="35"/>
      <c r="FV93" s="35"/>
      <c r="FW93" s="35"/>
      <c r="FX93" s="35"/>
      <c r="FY93" s="35"/>
      <c r="FZ93" s="35"/>
    </row>
    <row r="94" spans="1:182" s="35" customFormat="1" x14ac:dyDescent="0.2">
      <c r="A94" s="61">
        <v>300001</v>
      </c>
      <c r="B94" s="62" t="s">
        <v>118</v>
      </c>
      <c r="C94" s="17">
        <v>361</v>
      </c>
      <c r="D94" s="18">
        <v>135034</v>
      </c>
      <c r="E94" s="18">
        <f t="shared" ref="E94:E148" si="29">D94/$C94</f>
        <v>374.05540166204986</v>
      </c>
      <c r="F94" s="18">
        <v>0</v>
      </c>
      <c r="G94" s="18">
        <f t="shared" ref="G94:G148" si="30">F94/$C94</f>
        <v>0</v>
      </c>
      <c r="H94" s="18">
        <v>27778</v>
      </c>
      <c r="I94" s="18">
        <f t="shared" ref="I94:I148" si="31">H94/$C94</f>
        <v>76.94736842105263</v>
      </c>
      <c r="J94" s="18">
        <v>378682</v>
      </c>
      <c r="K94" s="18">
        <f t="shared" ref="K94:K148" si="32">J94/$C94</f>
        <v>1048.9806094182825</v>
      </c>
      <c r="L94" s="18">
        <v>0</v>
      </c>
      <c r="M94" s="18">
        <f t="shared" ref="M94:M148" si="33">L94/$C94</f>
        <v>0</v>
      </c>
      <c r="N94" s="18">
        <v>0</v>
      </c>
      <c r="O94" s="18">
        <f t="shared" ref="O94:O148" si="34">N94/$C94</f>
        <v>0</v>
      </c>
      <c r="P94" s="18">
        <v>0</v>
      </c>
      <c r="Q94" s="18">
        <f t="shared" ref="Q94:Q148" si="35">P94/$C94</f>
        <v>0</v>
      </c>
      <c r="R94" s="18">
        <v>28851</v>
      </c>
      <c r="S94" s="18">
        <f t="shared" ref="S94:S148" si="36">R94/$C94</f>
        <v>79.9196675900277</v>
      </c>
      <c r="T94" s="18">
        <v>0</v>
      </c>
      <c r="U94" s="18">
        <f t="shared" ref="U94:U148" si="37">T94/$C94</f>
        <v>0</v>
      </c>
      <c r="V94" s="18">
        <v>0</v>
      </c>
      <c r="W94" s="18">
        <f t="shared" ref="W94:W148" si="38">V94/$C94</f>
        <v>0</v>
      </c>
      <c r="X94" s="18">
        <v>0</v>
      </c>
      <c r="Y94" s="18">
        <f t="shared" ref="Y94:Y148" si="39">X94/$C94</f>
        <v>0</v>
      </c>
      <c r="Z94" s="18">
        <v>170</v>
      </c>
      <c r="AA94" s="18">
        <f t="shared" ref="AA94:AA148" si="40">Z94/$C94</f>
        <v>0.47091412742382271</v>
      </c>
      <c r="AB94" s="19">
        <f t="shared" ref="AB94:AB148" si="41">D94+F94+H94+J94+L94+N94+P94+R94+T94+V94+X94+Z94</f>
        <v>570515</v>
      </c>
      <c r="AC94" s="18">
        <f t="shared" ref="AC94:AC148" si="42">AB94/$C94</f>
        <v>1580.3739612188365</v>
      </c>
    </row>
    <row r="95" spans="1:182" s="35" customFormat="1" x14ac:dyDescent="0.2">
      <c r="A95" s="61">
        <v>300002</v>
      </c>
      <c r="B95" s="62" t="s">
        <v>119</v>
      </c>
      <c r="C95" s="17">
        <v>406</v>
      </c>
      <c r="D95" s="22">
        <v>160998</v>
      </c>
      <c r="E95" s="22">
        <f t="shared" si="29"/>
        <v>396.54679802955667</v>
      </c>
      <c r="F95" s="22">
        <v>0</v>
      </c>
      <c r="G95" s="22">
        <f t="shared" si="30"/>
        <v>0</v>
      </c>
      <c r="H95" s="22">
        <v>69855</v>
      </c>
      <c r="I95" s="22">
        <f t="shared" si="31"/>
        <v>172.05665024630542</v>
      </c>
      <c r="J95" s="22">
        <v>412938</v>
      </c>
      <c r="K95" s="22">
        <f t="shared" si="32"/>
        <v>1017.0886699507389</v>
      </c>
      <c r="L95" s="22">
        <v>0</v>
      </c>
      <c r="M95" s="22">
        <f t="shared" si="33"/>
        <v>0</v>
      </c>
      <c r="N95" s="22">
        <v>0</v>
      </c>
      <c r="O95" s="22">
        <f t="shared" si="34"/>
        <v>0</v>
      </c>
      <c r="P95" s="22">
        <v>0</v>
      </c>
      <c r="Q95" s="22">
        <f t="shared" si="35"/>
        <v>0</v>
      </c>
      <c r="R95" s="22">
        <v>18586</v>
      </c>
      <c r="S95" s="22">
        <f t="shared" si="36"/>
        <v>45.778325123152712</v>
      </c>
      <c r="T95" s="22">
        <v>0</v>
      </c>
      <c r="U95" s="22">
        <f t="shared" si="37"/>
        <v>0</v>
      </c>
      <c r="V95" s="22">
        <v>0</v>
      </c>
      <c r="W95" s="22">
        <f t="shared" si="38"/>
        <v>0</v>
      </c>
      <c r="X95" s="22">
        <v>0</v>
      </c>
      <c r="Y95" s="22">
        <f t="shared" si="39"/>
        <v>0</v>
      </c>
      <c r="Z95" s="22">
        <v>0</v>
      </c>
      <c r="AA95" s="22">
        <f t="shared" si="40"/>
        <v>0</v>
      </c>
      <c r="AB95" s="23">
        <f t="shared" si="41"/>
        <v>662377</v>
      </c>
      <c r="AC95" s="22">
        <f t="shared" si="42"/>
        <v>1631.4704433497536</v>
      </c>
      <c r="AD95" s="63"/>
    </row>
    <row r="96" spans="1:182" s="35" customFormat="1" x14ac:dyDescent="0.2">
      <c r="A96" s="61">
        <v>300003</v>
      </c>
      <c r="B96" s="62" t="s">
        <v>120</v>
      </c>
      <c r="C96" s="17">
        <v>387</v>
      </c>
      <c r="D96" s="22">
        <v>135882</v>
      </c>
      <c r="E96" s="22">
        <f t="shared" si="29"/>
        <v>351.11627906976742</v>
      </c>
      <c r="F96" s="22">
        <v>0</v>
      </c>
      <c r="G96" s="22">
        <f t="shared" si="30"/>
        <v>0</v>
      </c>
      <c r="H96" s="22">
        <v>26003</v>
      </c>
      <c r="I96" s="22">
        <f t="shared" si="31"/>
        <v>67.191214470284237</v>
      </c>
      <c r="J96" s="22">
        <v>381629</v>
      </c>
      <c r="K96" s="22">
        <f t="shared" si="32"/>
        <v>986.12144702842374</v>
      </c>
      <c r="L96" s="22">
        <v>0</v>
      </c>
      <c r="M96" s="22">
        <f t="shared" si="33"/>
        <v>0</v>
      </c>
      <c r="N96" s="22">
        <v>0</v>
      </c>
      <c r="O96" s="22">
        <f t="shared" si="34"/>
        <v>0</v>
      </c>
      <c r="P96" s="22">
        <v>0</v>
      </c>
      <c r="Q96" s="22">
        <f t="shared" si="35"/>
        <v>0</v>
      </c>
      <c r="R96" s="22">
        <v>1850</v>
      </c>
      <c r="S96" s="22">
        <f t="shared" si="36"/>
        <v>4.7803617571059434</v>
      </c>
      <c r="T96" s="22">
        <v>0</v>
      </c>
      <c r="U96" s="22">
        <f t="shared" si="37"/>
        <v>0</v>
      </c>
      <c r="V96" s="22">
        <v>0</v>
      </c>
      <c r="W96" s="22">
        <f t="shared" si="38"/>
        <v>0</v>
      </c>
      <c r="X96" s="22">
        <v>0</v>
      </c>
      <c r="Y96" s="22">
        <f t="shared" si="39"/>
        <v>0</v>
      </c>
      <c r="Z96" s="22">
        <v>0</v>
      </c>
      <c r="AA96" s="22">
        <f t="shared" si="40"/>
        <v>0</v>
      </c>
      <c r="AB96" s="23">
        <f t="shared" si="41"/>
        <v>545364</v>
      </c>
      <c r="AC96" s="22">
        <f t="shared" si="42"/>
        <v>1409.2093023255813</v>
      </c>
      <c r="AD96" s="63"/>
    </row>
    <row r="97" spans="1:182" s="35" customFormat="1" x14ac:dyDescent="0.2">
      <c r="A97" s="64">
        <v>300004</v>
      </c>
      <c r="B97" s="65" t="s">
        <v>121</v>
      </c>
      <c r="C97" s="17">
        <v>386</v>
      </c>
      <c r="D97" s="22">
        <v>154728</v>
      </c>
      <c r="E97" s="22">
        <f t="shared" si="29"/>
        <v>400.84974093264248</v>
      </c>
      <c r="F97" s="22">
        <v>0</v>
      </c>
      <c r="G97" s="22">
        <f t="shared" si="30"/>
        <v>0</v>
      </c>
      <c r="H97" s="22">
        <v>25123</v>
      </c>
      <c r="I97" s="22">
        <f t="shared" si="31"/>
        <v>65.085492227979273</v>
      </c>
      <c r="J97" s="22">
        <v>371486</v>
      </c>
      <c r="K97" s="22">
        <f t="shared" si="32"/>
        <v>962.3989637305699</v>
      </c>
      <c r="L97" s="22">
        <v>0</v>
      </c>
      <c r="M97" s="22">
        <f t="shared" si="33"/>
        <v>0</v>
      </c>
      <c r="N97" s="22">
        <v>0</v>
      </c>
      <c r="O97" s="22">
        <f t="shared" si="34"/>
        <v>0</v>
      </c>
      <c r="P97" s="22">
        <v>0</v>
      </c>
      <c r="Q97" s="22">
        <f t="shared" si="35"/>
        <v>0</v>
      </c>
      <c r="R97" s="22">
        <v>4166</v>
      </c>
      <c r="S97" s="22">
        <f t="shared" si="36"/>
        <v>10.792746113989637</v>
      </c>
      <c r="T97" s="22">
        <v>0</v>
      </c>
      <c r="U97" s="22">
        <f t="shared" si="37"/>
        <v>0</v>
      </c>
      <c r="V97" s="22">
        <v>0</v>
      </c>
      <c r="W97" s="22">
        <f t="shared" si="38"/>
        <v>0</v>
      </c>
      <c r="X97" s="22">
        <v>0</v>
      </c>
      <c r="Y97" s="22">
        <f t="shared" si="39"/>
        <v>0</v>
      </c>
      <c r="Z97" s="22">
        <v>0</v>
      </c>
      <c r="AA97" s="22">
        <f t="shared" si="40"/>
        <v>0</v>
      </c>
      <c r="AB97" s="23">
        <f t="shared" si="41"/>
        <v>555503</v>
      </c>
      <c r="AC97" s="22">
        <f t="shared" si="42"/>
        <v>1439.1269430051814</v>
      </c>
      <c r="AD97" s="63"/>
    </row>
    <row r="98" spans="1:182" s="68" customFormat="1" x14ac:dyDescent="0.2">
      <c r="A98" s="66">
        <v>366001</v>
      </c>
      <c r="B98" s="67" t="s">
        <v>122</v>
      </c>
      <c r="C98" s="26">
        <v>61</v>
      </c>
      <c r="D98" s="27">
        <v>53368</v>
      </c>
      <c r="E98" s="27">
        <f t="shared" si="29"/>
        <v>874.88524590163934</v>
      </c>
      <c r="F98" s="27">
        <v>36816</v>
      </c>
      <c r="G98" s="27">
        <f t="shared" si="30"/>
        <v>603.54098360655735</v>
      </c>
      <c r="H98" s="27">
        <v>8578</v>
      </c>
      <c r="I98" s="27">
        <f t="shared" si="31"/>
        <v>140.62295081967213</v>
      </c>
      <c r="J98" s="27">
        <v>0</v>
      </c>
      <c r="K98" s="27">
        <f t="shared" si="32"/>
        <v>0</v>
      </c>
      <c r="L98" s="27">
        <v>0</v>
      </c>
      <c r="M98" s="27">
        <f t="shared" si="33"/>
        <v>0</v>
      </c>
      <c r="N98" s="27">
        <v>0</v>
      </c>
      <c r="O98" s="27">
        <f t="shared" si="34"/>
        <v>0</v>
      </c>
      <c r="P98" s="27">
        <v>20317</v>
      </c>
      <c r="Q98" s="27">
        <f t="shared" si="35"/>
        <v>333.06557377049182</v>
      </c>
      <c r="R98" s="27">
        <v>2651</v>
      </c>
      <c r="S98" s="27">
        <f t="shared" si="36"/>
        <v>43.459016393442624</v>
      </c>
      <c r="T98" s="27">
        <v>2286</v>
      </c>
      <c r="U98" s="27">
        <f t="shared" si="37"/>
        <v>37.475409836065573</v>
      </c>
      <c r="V98" s="27">
        <v>0</v>
      </c>
      <c r="W98" s="27">
        <f t="shared" si="38"/>
        <v>0</v>
      </c>
      <c r="X98" s="27">
        <v>10715</v>
      </c>
      <c r="Y98" s="27">
        <f t="shared" si="39"/>
        <v>175.65573770491804</v>
      </c>
      <c r="Z98" s="27">
        <v>3322</v>
      </c>
      <c r="AA98" s="27">
        <f t="shared" si="40"/>
        <v>54.459016393442624</v>
      </c>
      <c r="AB98" s="28">
        <f t="shared" si="41"/>
        <v>138053</v>
      </c>
      <c r="AC98" s="27">
        <f t="shared" si="42"/>
        <v>2263.1639344262294</v>
      </c>
      <c r="AD98" s="63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35"/>
      <c r="FC98" s="35"/>
      <c r="FD98" s="35"/>
      <c r="FE98" s="35"/>
      <c r="FF98" s="35"/>
      <c r="FG98" s="35"/>
      <c r="FH98" s="35"/>
      <c r="FI98" s="35"/>
      <c r="FJ98" s="35"/>
      <c r="FK98" s="35"/>
      <c r="FL98" s="35"/>
      <c r="FM98" s="35"/>
      <c r="FN98" s="35"/>
      <c r="FO98" s="35"/>
      <c r="FP98" s="35"/>
      <c r="FQ98" s="35"/>
      <c r="FR98" s="35"/>
      <c r="FS98" s="35"/>
      <c r="FT98" s="35"/>
      <c r="FU98" s="35"/>
      <c r="FV98" s="35"/>
      <c r="FW98" s="35"/>
      <c r="FX98" s="35"/>
      <c r="FY98" s="35"/>
      <c r="FZ98" s="35"/>
    </row>
    <row r="99" spans="1:182" s="35" customFormat="1" x14ac:dyDescent="0.2">
      <c r="A99" s="64">
        <v>367001</v>
      </c>
      <c r="B99" s="65" t="s">
        <v>123</v>
      </c>
      <c r="C99" s="17">
        <v>374</v>
      </c>
      <c r="D99" s="22">
        <v>194363</v>
      </c>
      <c r="E99" s="22">
        <f t="shared" si="29"/>
        <v>519.68716577540101</v>
      </c>
      <c r="F99" s="22">
        <v>110059</v>
      </c>
      <c r="G99" s="22">
        <f t="shared" si="30"/>
        <v>294.27540106951869</v>
      </c>
      <c r="H99" s="22">
        <v>25741</v>
      </c>
      <c r="I99" s="22">
        <f t="shared" si="31"/>
        <v>68.826203208556151</v>
      </c>
      <c r="J99" s="22">
        <v>0</v>
      </c>
      <c r="K99" s="22">
        <f t="shared" si="32"/>
        <v>0</v>
      </c>
      <c r="L99" s="22">
        <v>0</v>
      </c>
      <c r="M99" s="22">
        <f t="shared" si="33"/>
        <v>0</v>
      </c>
      <c r="N99" s="22">
        <v>0</v>
      </c>
      <c r="O99" s="22">
        <f t="shared" si="34"/>
        <v>0</v>
      </c>
      <c r="P99" s="22">
        <v>0</v>
      </c>
      <c r="Q99" s="22">
        <f t="shared" si="35"/>
        <v>0</v>
      </c>
      <c r="R99" s="22">
        <v>0</v>
      </c>
      <c r="S99" s="22">
        <f t="shared" si="36"/>
        <v>0</v>
      </c>
      <c r="T99" s="22">
        <v>0</v>
      </c>
      <c r="U99" s="22">
        <f t="shared" si="37"/>
        <v>0</v>
      </c>
      <c r="V99" s="22">
        <v>0</v>
      </c>
      <c r="W99" s="22">
        <f t="shared" si="38"/>
        <v>0</v>
      </c>
      <c r="X99" s="22">
        <v>0</v>
      </c>
      <c r="Y99" s="22">
        <f t="shared" si="39"/>
        <v>0</v>
      </c>
      <c r="Z99" s="22">
        <v>19460</v>
      </c>
      <c r="AA99" s="22">
        <f t="shared" si="40"/>
        <v>52.032085561497325</v>
      </c>
      <c r="AB99" s="23">
        <f t="shared" si="41"/>
        <v>349623</v>
      </c>
      <c r="AC99" s="22">
        <f t="shared" si="42"/>
        <v>934.82085561497331</v>
      </c>
      <c r="AD99" s="63"/>
    </row>
    <row r="100" spans="1:182" s="35" customFormat="1" x14ac:dyDescent="0.2">
      <c r="A100" s="64">
        <v>368001</v>
      </c>
      <c r="B100" s="65" t="s">
        <v>124</v>
      </c>
      <c r="C100" s="17">
        <v>139</v>
      </c>
      <c r="D100" s="22">
        <v>44783</v>
      </c>
      <c r="E100" s="22">
        <f t="shared" si="29"/>
        <v>322.1798561151079</v>
      </c>
      <c r="F100" s="22">
        <v>1270</v>
      </c>
      <c r="G100" s="22">
        <f t="shared" si="30"/>
        <v>9.1366906474820144</v>
      </c>
      <c r="H100" s="22">
        <v>11639</v>
      </c>
      <c r="I100" s="22">
        <f t="shared" si="31"/>
        <v>83.733812949640281</v>
      </c>
      <c r="J100" s="22">
        <v>148437</v>
      </c>
      <c r="K100" s="22">
        <f t="shared" si="32"/>
        <v>1067.8920863309352</v>
      </c>
      <c r="L100" s="22">
        <v>0</v>
      </c>
      <c r="M100" s="22">
        <f t="shared" si="33"/>
        <v>0</v>
      </c>
      <c r="N100" s="22">
        <v>0</v>
      </c>
      <c r="O100" s="22">
        <f t="shared" si="34"/>
        <v>0</v>
      </c>
      <c r="P100" s="22">
        <v>0</v>
      </c>
      <c r="Q100" s="22">
        <f t="shared" si="35"/>
        <v>0</v>
      </c>
      <c r="R100" s="22">
        <v>5706</v>
      </c>
      <c r="S100" s="22">
        <f t="shared" si="36"/>
        <v>41.050359712230218</v>
      </c>
      <c r="T100" s="22">
        <v>5474</v>
      </c>
      <c r="U100" s="22">
        <f t="shared" si="37"/>
        <v>39.381294964028775</v>
      </c>
      <c r="V100" s="22">
        <v>0</v>
      </c>
      <c r="W100" s="22">
        <f t="shared" si="38"/>
        <v>0</v>
      </c>
      <c r="X100" s="22">
        <v>0</v>
      </c>
      <c r="Y100" s="22">
        <f t="shared" si="39"/>
        <v>0</v>
      </c>
      <c r="Z100" s="22">
        <v>14262</v>
      </c>
      <c r="AA100" s="22">
        <f t="shared" si="40"/>
        <v>102.60431654676259</v>
      </c>
      <c r="AB100" s="23">
        <f t="shared" si="41"/>
        <v>231571</v>
      </c>
      <c r="AC100" s="22">
        <f t="shared" si="42"/>
        <v>1665.9784172661871</v>
      </c>
      <c r="AD100" s="63"/>
    </row>
    <row r="101" spans="1:182" s="35" customFormat="1" x14ac:dyDescent="0.2">
      <c r="A101" s="64">
        <v>369001</v>
      </c>
      <c r="B101" s="65" t="s">
        <v>125</v>
      </c>
      <c r="C101" s="17">
        <v>580</v>
      </c>
      <c r="D101" s="22">
        <v>324503</v>
      </c>
      <c r="E101" s="22">
        <f t="shared" si="29"/>
        <v>559.48793103448281</v>
      </c>
      <c r="F101" s="22">
        <v>187605</v>
      </c>
      <c r="G101" s="22">
        <f t="shared" si="30"/>
        <v>323.45689655172413</v>
      </c>
      <c r="H101" s="22">
        <v>42205</v>
      </c>
      <c r="I101" s="22">
        <f t="shared" si="31"/>
        <v>72.767241379310349</v>
      </c>
      <c r="J101" s="22">
        <v>0</v>
      </c>
      <c r="K101" s="22">
        <f t="shared" si="32"/>
        <v>0</v>
      </c>
      <c r="L101" s="22">
        <v>0</v>
      </c>
      <c r="M101" s="22">
        <f t="shared" si="33"/>
        <v>0</v>
      </c>
      <c r="N101" s="22">
        <v>0</v>
      </c>
      <c r="O101" s="22">
        <f t="shared" si="34"/>
        <v>0</v>
      </c>
      <c r="P101" s="22">
        <v>129283</v>
      </c>
      <c r="Q101" s="22">
        <f t="shared" si="35"/>
        <v>222.90172413793104</v>
      </c>
      <c r="R101" s="22">
        <v>12427</v>
      </c>
      <c r="S101" s="22">
        <f t="shared" si="36"/>
        <v>21.425862068965518</v>
      </c>
      <c r="T101" s="22">
        <v>0</v>
      </c>
      <c r="U101" s="22">
        <f t="shared" si="37"/>
        <v>0</v>
      </c>
      <c r="V101" s="22">
        <v>0</v>
      </c>
      <c r="W101" s="22">
        <f t="shared" si="38"/>
        <v>0</v>
      </c>
      <c r="X101" s="22">
        <v>0</v>
      </c>
      <c r="Y101" s="22">
        <f t="shared" si="39"/>
        <v>0</v>
      </c>
      <c r="Z101" s="22">
        <v>609</v>
      </c>
      <c r="AA101" s="22">
        <f t="shared" si="40"/>
        <v>1.05</v>
      </c>
      <c r="AB101" s="23">
        <f t="shared" si="41"/>
        <v>696632</v>
      </c>
      <c r="AC101" s="22">
        <f t="shared" si="42"/>
        <v>1201.0896551724138</v>
      </c>
      <c r="AD101" s="63"/>
    </row>
    <row r="102" spans="1:182" s="35" customFormat="1" x14ac:dyDescent="0.2">
      <c r="A102" s="64">
        <v>369002</v>
      </c>
      <c r="B102" s="69" t="s">
        <v>126</v>
      </c>
      <c r="C102" s="17">
        <v>638</v>
      </c>
      <c r="D102" s="22">
        <v>320088</v>
      </c>
      <c r="E102" s="22">
        <f t="shared" si="29"/>
        <v>501.70532915360502</v>
      </c>
      <c r="F102" s="22">
        <v>50040</v>
      </c>
      <c r="G102" s="22">
        <f t="shared" si="30"/>
        <v>78.432601880877741</v>
      </c>
      <c r="H102" s="22">
        <v>63837</v>
      </c>
      <c r="I102" s="22">
        <f t="shared" si="31"/>
        <v>100.05799373040752</v>
      </c>
      <c r="J102" s="22">
        <v>431455</v>
      </c>
      <c r="K102" s="22">
        <f t="shared" si="32"/>
        <v>676.26175548589345</v>
      </c>
      <c r="L102" s="22">
        <v>0</v>
      </c>
      <c r="M102" s="22">
        <f t="shared" si="33"/>
        <v>0</v>
      </c>
      <c r="N102" s="22">
        <v>0</v>
      </c>
      <c r="O102" s="22">
        <f t="shared" si="34"/>
        <v>0</v>
      </c>
      <c r="P102" s="22">
        <v>0</v>
      </c>
      <c r="Q102" s="22">
        <f t="shared" si="35"/>
        <v>0</v>
      </c>
      <c r="R102" s="22">
        <v>15079</v>
      </c>
      <c r="S102" s="22">
        <f t="shared" si="36"/>
        <v>23.634796238244515</v>
      </c>
      <c r="T102" s="22">
        <v>250</v>
      </c>
      <c r="U102" s="22">
        <f t="shared" si="37"/>
        <v>0.39184952978056425</v>
      </c>
      <c r="V102" s="22">
        <v>0</v>
      </c>
      <c r="W102" s="22">
        <f t="shared" si="38"/>
        <v>0</v>
      </c>
      <c r="X102" s="22">
        <v>0</v>
      </c>
      <c r="Y102" s="22">
        <f t="shared" si="39"/>
        <v>0</v>
      </c>
      <c r="Z102" s="22">
        <v>1006</v>
      </c>
      <c r="AA102" s="22">
        <f t="shared" si="40"/>
        <v>1.5768025078369905</v>
      </c>
      <c r="AB102" s="23">
        <f t="shared" si="41"/>
        <v>881755</v>
      </c>
      <c r="AC102" s="22">
        <f t="shared" si="42"/>
        <v>1382.0611285266457</v>
      </c>
      <c r="AD102" s="63"/>
    </row>
    <row r="103" spans="1:182" s="68" customFormat="1" x14ac:dyDescent="0.2">
      <c r="A103" s="70">
        <v>371001</v>
      </c>
      <c r="B103" s="71" t="s">
        <v>127</v>
      </c>
      <c r="C103" s="26">
        <v>444</v>
      </c>
      <c r="D103" s="27">
        <v>194390</v>
      </c>
      <c r="E103" s="27">
        <f t="shared" si="29"/>
        <v>437.81531531531533</v>
      </c>
      <c r="F103" s="27">
        <v>161032</v>
      </c>
      <c r="G103" s="27">
        <f t="shared" si="30"/>
        <v>362.68468468468467</v>
      </c>
      <c r="H103" s="27">
        <v>37629</v>
      </c>
      <c r="I103" s="27">
        <f t="shared" si="31"/>
        <v>84.75</v>
      </c>
      <c r="J103" s="27">
        <v>0</v>
      </c>
      <c r="K103" s="27">
        <f t="shared" si="32"/>
        <v>0</v>
      </c>
      <c r="L103" s="27">
        <v>0</v>
      </c>
      <c r="M103" s="27">
        <f t="shared" si="33"/>
        <v>0</v>
      </c>
      <c r="N103" s="27">
        <v>0</v>
      </c>
      <c r="O103" s="27">
        <f t="shared" si="34"/>
        <v>0</v>
      </c>
      <c r="P103" s="27">
        <v>8255</v>
      </c>
      <c r="Q103" s="27">
        <f t="shared" si="35"/>
        <v>18.592342342342342</v>
      </c>
      <c r="R103" s="27">
        <v>15316</v>
      </c>
      <c r="S103" s="27">
        <f t="shared" si="36"/>
        <v>34.495495495495497</v>
      </c>
      <c r="T103" s="27">
        <v>2900</v>
      </c>
      <c r="U103" s="27">
        <f t="shared" si="37"/>
        <v>6.5315315315315319</v>
      </c>
      <c r="V103" s="27">
        <v>0</v>
      </c>
      <c r="W103" s="27">
        <f t="shared" si="38"/>
        <v>0</v>
      </c>
      <c r="X103" s="27">
        <v>0</v>
      </c>
      <c r="Y103" s="27">
        <f t="shared" si="39"/>
        <v>0</v>
      </c>
      <c r="Z103" s="27">
        <v>8207</v>
      </c>
      <c r="AA103" s="27">
        <f t="shared" si="40"/>
        <v>18.484234234234233</v>
      </c>
      <c r="AB103" s="28">
        <f t="shared" si="41"/>
        <v>427729</v>
      </c>
      <c r="AC103" s="27">
        <f t="shared" si="42"/>
        <v>963.35360360360357</v>
      </c>
      <c r="AD103" s="63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  <c r="FD103" s="35"/>
      <c r="FE103" s="35"/>
      <c r="FF103" s="35"/>
      <c r="FG103" s="35"/>
      <c r="FH103" s="35"/>
      <c r="FI103" s="35"/>
      <c r="FJ103" s="35"/>
      <c r="FK103" s="35"/>
      <c r="FL103" s="35"/>
      <c r="FM103" s="35"/>
      <c r="FN103" s="35"/>
      <c r="FO103" s="35"/>
      <c r="FP103" s="35"/>
      <c r="FQ103" s="35"/>
      <c r="FR103" s="35"/>
      <c r="FS103" s="35"/>
      <c r="FT103" s="35"/>
      <c r="FU103" s="35"/>
      <c r="FV103" s="35"/>
      <c r="FW103" s="35"/>
      <c r="FX103" s="35"/>
      <c r="FY103" s="35"/>
      <c r="FZ103" s="35"/>
    </row>
    <row r="104" spans="1:182" s="35" customFormat="1" x14ac:dyDescent="0.2">
      <c r="A104" s="61">
        <v>372001</v>
      </c>
      <c r="B104" s="62" t="s">
        <v>128</v>
      </c>
      <c r="C104" s="17">
        <v>446</v>
      </c>
      <c r="D104" s="22">
        <v>273722</v>
      </c>
      <c r="E104" s="22">
        <f t="shared" si="29"/>
        <v>613.72645739910308</v>
      </c>
      <c r="F104" s="22">
        <v>55325</v>
      </c>
      <c r="G104" s="22">
        <f t="shared" si="30"/>
        <v>124.04708520179372</v>
      </c>
      <c r="H104" s="22">
        <v>13245</v>
      </c>
      <c r="I104" s="22">
        <f t="shared" si="31"/>
        <v>29.697309417040358</v>
      </c>
      <c r="J104" s="22">
        <v>451850</v>
      </c>
      <c r="K104" s="22">
        <f t="shared" si="32"/>
        <v>1013.1165919282511</v>
      </c>
      <c r="L104" s="22">
        <v>0</v>
      </c>
      <c r="M104" s="22">
        <f t="shared" si="33"/>
        <v>0</v>
      </c>
      <c r="N104" s="22">
        <v>0</v>
      </c>
      <c r="O104" s="22">
        <f t="shared" si="34"/>
        <v>0</v>
      </c>
      <c r="P104" s="22">
        <v>0</v>
      </c>
      <c r="Q104" s="22">
        <f t="shared" si="35"/>
        <v>0</v>
      </c>
      <c r="R104" s="22">
        <v>218</v>
      </c>
      <c r="S104" s="22">
        <f t="shared" si="36"/>
        <v>0.48878923766816146</v>
      </c>
      <c r="T104" s="22">
        <v>0</v>
      </c>
      <c r="U104" s="22">
        <f t="shared" si="37"/>
        <v>0</v>
      </c>
      <c r="V104" s="22">
        <v>0</v>
      </c>
      <c r="W104" s="22">
        <f t="shared" si="38"/>
        <v>0</v>
      </c>
      <c r="X104" s="22">
        <v>0</v>
      </c>
      <c r="Y104" s="22">
        <f t="shared" si="39"/>
        <v>0</v>
      </c>
      <c r="Z104" s="22">
        <v>0</v>
      </c>
      <c r="AA104" s="22">
        <f t="shared" si="40"/>
        <v>0</v>
      </c>
      <c r="AB104" s="23">
        <f t="shared" si="41"/>
        <v>794360</v>
      </c>
      <c r="AC104" s="22">
        <f t="shared" si="42"/>
        <v>1781.0762331838564</v>
      </c>
      <c r="AD104" s="63"/>
    </row>
    <row r="105" spans="1:182" s="35" customFormat="1" x14ac:dyDescent="0.2">
      <c r="A105" s="61">
        <v>373001</v>
      </c>
      <c r="B105" s="62" t="s">
        <v>129</v>
      </c>
      <c r="C105" s="17">
        <v>241</v>
      </c>
      <c r="D105" s="22">
        <v>91161</v>
      </c>
      <c r="E105" s="22">
        <f t="shared" si="29"/>
        <v>378.26141078838174</v>
      </c>
      <c r="F105" s="22">
        <v>79229</v>
      </c>
      <c r="G105" s="22">
        <f t="shared" si="30"/>
        <v>328.75103734439836</v>
      </c>
      <c r="H105" s="22">
        <v>18566</v>
      </c>
      <c r="I105" s="22">
        <f t="shared" si="31"/>
        <v>77.037344398340252</v>
      </c>
      <c r="J105" s="22">
        <v>0</v>
      </c>
      <c r="K105" s="22">
        <f t="shared" si="32"/>
        <v>0</v>
      </c>
      <c r="L105" s="22">
        <v>0</v>
      </c>
      <c r="M105" s="22">
        <f t="shared" si="33"/>
        <v>0</v>
      </c>
      <c r="N105" s="22">
        <v>0</v>
      </c>
      <c r="O105" s="22">
        <f t="shared" si="34"/>
        <v>0</v>
      </c>
      <c r="P105" s="22">
        <v>35738</v>
      </c>
      <c r="Q105" s="22">
        <f t="shared" si="35"/>
        <v>148.29045643153526</v>
      </c>
      <c r="R105" s="22">
        <v>10409</v>
      </c>
      <c r="S105" s="22">
        <f t="shared" si="36"/>
        <v>43.190871369294605</v>
      </c>
      <c r="T105" s="22">
        <v>8453</v>
      </c>
      <c r="U105" s="22">
        <f t="shared" si="37"/>
        <v>35.074688796680498</v>
      </c>
      <c r="V105" s="22">
        <v>0</v>
      </c>
      <c r="W105" s="22">
        <f t="shared" si="38"/>
        <v>0</v>
      </c>
      <c r="X105" s="22">
        <v>0</v>
      </c>
      <c r="Y105" s="22">
        <f t="shared" si="39"/>
        <v>0</v>
      </c>
      <c r="Z105" s="22">
        <v>0</v>
      </c>
      <c r="AA105" s="22">
        <f t="shared" si="40"/>
        <v>0</v>
      </c>
      <c r="AB105" s="23">
        <f t="shared" si="41"/>
        <v>243556</v>
      </c>
      <c r="AC105" s="22">
        <f t="shared" si="42"/>
        <v>1010.6058091286307</v>
      </c>
      <c r="AD105" s="63"/>
    </row>
    <row r="106" spans="1:182" s="35" customFormat="1" x14ac:dyDescent="0.2">
      <c r="A106" s="61">
        <v>374001</v>
      </c>
      <c r="B106" s="62" t="s">
        <v>130</v>
      </c>
      <c r="C106" s="17">
        <v>330</v>
      </c>
      <c r="D106" s="22">
        <v>79816</v>
      </c>
      <c r="E106" s="22">
        <f t="shared" si="29"/>
        <v>241.86666666666667</v>
      </c>
      <c r="F106" s="22">
        <v>97822</v>
      </c>
      <c r="G106" s="22">
        <f t="shared" si="30"/>
        <v>296.43030303030304</v>
      </c>
      <c r="H106" s="22">
        <v>22906</v>
      </c>
      <c r="I106" s="22">
        <f t="shared" si="31"/>
        <v>69.412121212121207</v>
      </c>
      <c r="J106" s="22">
        <v>0</v>
      </c>
      <c r="K106" s="22">
        <f t="shared" si="32"/>
        <v>0</v>
      </c>
      <c r="L106" s="22">
        <v>0</v>
      </c>
      <c r="M106" s="22">
        <f t="shared" si="33"/>
        <v>0</v>
      </c>
      <c r="N106" s="22">
        <v>0</v>
      </c>
      <c r="O106" s="22">
        <f t="shared" si="34"/>
        <v>0</v>
      </c>
      <c r="P106" s="22">
        <v>41523</v>
      </c>
      <c r="Q106" s="22">
        <f t="shared" si="35"/>
        <v>125.82727272727273</v>
      </c>
      <c r="R106" s="22">
        <v>9239</v>
      </c>
      <c r="S106" s="22">
        <f t="shared" si="36"/>
        <v>27.996969696969696</v>
      </c>
      <c r="T106" s="22">
        <v>8051</v>
      </c>
      <c r="U106" s="22">
        <f t="shared" si="37"/>
        <v>24.396969696969698</v>
      </c>
      <c r="V106" s="22">
        <v>0</v>
      </c>
      <c r="W106" s="22">
        <f t="shared" si="38"/>
        <v>0</v>
      </c>
      <c r="X106" s="22">
        <v>0</v>
      </c>
      <c r="Y106" s="22">
        <f t="shared" si="39"/>
        <v>0</v>
      </c>
      <c r="Z106" s="22">
        <v>0</v>
      </c>
      <c r="AA106" s="22">
        <f t="shared" si="40"/>
        <v>0</v>
      </c>
      <c r="AB106" s="23">
        <f t="shared" si="41"/>
        <v>259357</v>
      </c>
      <c r="AC106" s="22">
        <f t="shared" si="42"/>
        <v>785.93030303030298</v>
      </c>
      <c r="AD106" s="63"/>
    </row>
    <row r="107" spans="1:182" s="35" customFormat="1" x14ac:dyDescent="0.2">
      <c r="A107" s="61">
        <v>375001</v>
      </c>
      <c r="B107" s="62" t="s">
        <v>131</v>
      </c>
      <c r="C107" s="17">
        <v>198</v>
      </c>
      <c r="D107" s="22">
        <v>66994</v>
      </c>
      <c r="E107" s="22">
        <f t="shared" si="29"/>
        <v>338.35353535353534</v>
      </c>
      <c r="F107" s="22">
        <v>62597</v>
      </c>
      <c r="G107" s="22">
        <f t="shared" si="30"/>
        <v>316.14646464646466</v>
      </c>
      <c r="H107" s="22">
        <v>14968</v>
      </c>
      <c r="I107" s="22">
        <f t="shared" si="31"/>
        <v>75.595959595959599</v>
      </c>
      <c r="J107" s="22">
        <v>0</v>
      </c>
      <c r="K107" s="22">
        <f t="shared" si="32"/>
        <v>0</v>
      </c>
      <c r="L107" s="22">
        <v>0</v>
      </c>
      <c r="M107" s="22">
        <f t="shared" si="33"/>
        <v>0</v>
      </c>
      <c r="N107" s="22">
        <v>0</v>
      </c>
      <c r="O107" s="22">
        <f t="shared" si="34"/>
        <v>0</v>
      </c>
      <c r="P107" s="22">
        <v>2687</v>
      </c>
      <c r="Q107" s="22">
        <f t="shared" si="35"/>
        <v>13.570707070707071</v>
      </c>
      <c r="R107" s="22">
        <v>271</v>
      </c>
      <c r="S107" s="22">
        <f t="shared" si="36"/>
        <v>1.3686868686868687</v>
      </c>
      <c r="T107" s="22">
        <v>5531</v>
      </c>
      <c r="U107" s="22">
        <f t="shared" si="37"/>
        <v>27.934343434343436</v>
      </c>
      <c r="V107" s="22">
        <v>0</v>
      </c>
      <c r="W107" s="22">
        <f t="shared" si="38"/>
        <v>0</v>
      </c>
      <c r="X107" s="22">
        <v>0</v>
      </c>
      <c r="Y107" s="22">
        <f t="shared" si="39"/>
        <v>0</v>
      </c>
      <c r="Z107" s="22">
        <v>0</v>
      </c>
      <c r="AA107" s="22">
        <f t="shared" si="40"/>
        <v>0</v>
      </c>
      <c r="AB107" s="23">
        <f t="shared" si="41"/>
        <v>153048</v>
      </c>
      <c r="AC107" s="22">
        <f t="shared" si="42"/>
        <v>772.969696969697</v>
      </c>
      <c r="AD107" s="63"/>
    </row>
    <row r="108" spans="1:182" s="68" customFormat="1" x14ac:dyDescent="0.2">
      <c r="A108" s="70">
        <v>376001</v>
      </c>
      <c r="B108" s="71" t="s">
        <v>132</v>
      </c>
      <c r="C108" s="26">
        <v>194</v>
      </c>
      <c r="D108" s="27">
        <v>92286</v>
      </c>
      <c r="E108" s="27">
        <f t="shared" si="29"/>
        <v>475.70103092783506</v>
      </c>
      <c r="F108" s="27">
        <v>63696</v>
      </c>
      <c r="G108" s="27">
        <f t="shared" si="30"/>
        <v>328.32989690721649</v>
      </c>
      <c r="H108" s="27">
        <v>15089</v>
      </c>
      <c r="I108" s="27">
        <f t="shared" si="31"/>
        <v>77.778350515463913</v>
      </c>
      <c r="J108" s="27">
        <v>0</v>
      </c>
      <c r="K108" s="27">
        <f t="shared" si="32"/>
        <v>0</v>
      </c>
      <c r="L108" s="27">
        <v>0</v>
      </c>
      <c r="M108" s="27">
        <f t="shared" si="33"/>
        <v>0</v>
      </c>
      <c r="N108" s="27">
        <v>0</v>
      </c>
      <c r="O108" s="27">
        <f t="shared" si="34"/>
        <v>0</v>
      </c>
      <c r="P108" s="27">
        <v>16798</v>
      </c>
      <c r="Q108" s="27">
        <f t="shared" si="35"/>
        <v>86.587628865979383</v>
      </c>
      <c r="R108" s="27">
        <v>6374</v>
      </c>
      <c r="S108" s="27">
        <f t="shared" si="36"/>
        <v>32.855670103092784</v>
      </c>
      <c r="T108" s="27">
        <v>5526</v>
      </c>
      <c r="U108" s="27">
        <f t="shared" si="37"/>
        <v>28.484536082474225</v>
      </c>
      <c r="V108" s="27">
        <v>0</v>
      </c>
      <c r="W108" s="27">
        <f t="shared" si="38"/>
        <v>0</v>
      </c>
      <c r="X108" s="27">
        <v>0</v>
      </c>
      <c r="Y108" s="27">
        <f t="shared" si="39"/>
        <v>0</v>
      </c>
      <c r="Z108" s="27">
        <v>0</v>
      </c>
      <c r="AA108" s="27">
        <f t="shared" si="40"/>
        <v>0</v>
      </c>
      <c r="AB108" s="28">
        <f t="shared" si="41"/>
        <v>199769</v>
      </c>
      <c r="AC108" s="27">
        <f t="shared" si="42"/>
        <v>1029.7371134020618</v>
      </c>
      <c r="AD108" s="63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  <c r="DL108" s="35"/>
      <c r="DM108" s="35"/>
      <c r="DN108" s="35"/>
      <c r="DO108" s="35"/>
      <c r="DP108" s="35"/>
      <c r="DQ108" s="35"/>
      <c r="DR108" s="35"/>
      <c r="DS108" s="35"/>
      <c r="DT108" s="35"/>
      <c r="DU108" s="35"/>
      <c r="DV108" s="35"/>
      <c r="DW108" s="35"/>
      <c r="DX108" s="35"/>
      <c r="DY108" s="35"/>
      <c r="DZ108" s="35"/>
      <c r="EA108" s="35"/>
      <c r="EB108" s="35"/>
      <c r="EC108" s="35"/>
      <c r="ED108" s="35"/>
      <c r="EE108" s="35"/>
      <c r="EF108" s="35"/>
      <c r="EG108" s="35"/>
      <c r="EH108" s="35"/>
      <c r="EI108" s="35"/>
      <c r="EJ108" s="35"/>
      <c r="EK108" s="35"/>
      <c r="EL108" s="35"/>
      <c r="EM108" s="35"/>
      <c r="EN108" s="35"/>
      <c r="EO108" s="35"/>
      <c r="EP108" s="35"/>
      <c r="EQ108" s="35"/>
      <c r="ER108" s="35"/>
      <c r="ES108" s="35"/>
      <c r="ET108" s="35"/>
      <c r="EU108" s="35"/>
      <c r="EV108" s="35"/>
      <c r="EW108" s="35"/>
      <c r="EX108" s="35"/>
      <c r="EY108" s="35"/>
      <c r="EZ108" s="35"/>
      <c r="FA108" s="35"/>
      <c r="FB108" s="35"/>
      <c r="FC108" s="35"/>
      <c r="FD108" s="35"/>
      <c r="FE108" s="35"/>
      <c r="FF108" s="35"/>
      <c r="FG108" s="35"/>
      <c r="FH108" s="35"/>
      <c r="FI108" s="35"/>
      <c r="FJ108" s="35"/>
      <c r="FK108" s="35"/>
      <c r="FL108" s="35"/>
      <c r="FM108" s="35"/>
      <c r="FN108" s="35"/>
      <c r="FO108" s="35"/>
      <c r="FP108" s="35"/>
      <c r="FQ108" s="35"/>
      <c r="FR108" s="35"/>
      <c r="FS108" s="35"/>
      <c r="FT108" s="35"/>
      <c r="FU108" s="35"/>
      <c r="FV108" s="35"/>
      <c r="FW108" s="35"/>
      <c r="FX108" s="35"/>
      <c r="FY108" s="35"/>
      <c r="FZ108" s="35"/>
    </row>
    <row r="109" spans="1:182" s="35" customFormat="1" x14ac:dyDescent="0.2">
      <c r="A109" s="61">
        <v>377001</v>
      </c>
      <c r="B109" s="62" t="s">
        <v>133</v>
      </c>
      <c r="C109" s="17">
        <v>265</v>
      </c>
      <c r="D109" s="22">
        <v>137251</v>
      </c>
      <c r="E109" s="22">
        <f t="shared" si="29"/>
        <v>517.9283018867925</v>
      </c>
      <c r="F109" s="22">
        <v>3536</v>
      </c>
      <c r="G109" s="22">
        <f t="shared" si="30"/>
        <v>13.343396226415095</v>
      </c>
      <c r="H109" s="22">
        <v>23728</v>
      </c>
      <c r="I109" s="22">
        <f t="shared" si="31"/>
        <v>89.539622641509439</v>
      </c>
      <c r="J109" s="22">
        <v>348432</v>
      </c>
      <c r="K109" s="22">
        <f t="shared" si="32"/>
        <v>1314.8377358490566</v>
      </c>
      <c r="L109" s="22">
        <v>0</v>
      </c>
      <c r="M109" s="22">
        <f t="shared" si="33"/>
        <v>0</v>
      </c>
      <c r="N109" s="22">
        <v>0</v>
      </c>
      <c r="O109" s="22">
        <f t="shared" si="34"/>
        <v>0</v>
      </c>
      <c r="P109" s="22">
        <v>0</v>
      </c>
      <c r="Q109" s="22">
        <f t="shared" si="35"/>
        <v>0</v>
      </c>
      <c r="R109" s="22">
        <v>-10028</v>
      </c>
      <c r="S109" s="22">
        <f t="shared" si="36"/>
        <v>-37.841509433962266</v>
      </c>
      <c r="T109" s="22">
        <v>8122</v>
      </c>
      <c r="U109" s="22">
        <f t="shared" si="37"/>
        <v>30.649056603773584</v>
      </c>
      <c r="V109" s="22">
        <v>0</v>
      </c>
      <c r="W109" s="22">
        <f t="shared" si="38"/>
        <v>0</v>
      </c>
      <c r="X109" s="22">
        <v>0</v>
      </c>
      <c r="Y109" s="22">
        <f t="shared" si="39"/>
        <v>0</v>
      </c>
      <c r="Z109" s="22">
        <v>0</v>
      </c>
      <c r="AA109" s="22">
        <f t="shared" si="40"/>
        <v>0</v>
      </c>
      <c r="AB109" s="23">
        <f t="shared" si="41"/>
        <v>511041</v>
      </c>
      <c r="AC109" s="22">
        <f t="shared" si="42"/>
        <v>1928.4566037735849</v>
      </c>
      <c r="AD109" s="63"/>
    </row>
    <row r="110" spans="1:182" s="35" customFormat="1" x14ac:dyDescent="0.2">
      <c r="A110" s="61">
        <v>377002</v>
      </c>
      <c r="B110" s="62" t="s">
        <v>134</v>
      </c>
      <c r="C110" s="17">
        <v>265</v>
      </c>
      <c r="D110" s="22">
        <v>127433</v>
      </c>
      <c r="E110" s="22">
        <f t="shared" si="29"/>
        <v>480.87924528301886</v>
      </c>
      <c r="F110" s="22">
        <v>3315</v>
      </c>
      <c r="G110" s="22">
        <f t="shared" si="30"/>
        <v>12.509433962264151</v>
      </c>
      <c r="H110" s="22">
        <v>21017</v>
      </c>
      <c r="I110" s="22">
        <f t="shared" si="31"/>
        <v>79.309433962264151</v>
      </c>
      <c r="J110" s="22">
        <v>311815</v>
      </c>
      <c r="K110" s="22">
        <f t="shared" si="32"/>
        <v>1176.6603773584907</v>
      </c>
      <c r="L110" s="22">
        <v>0</v>
      </c>
      <c r="M110" s="22">
        <f t="shared" si="33"/>
        <v>0</v>
      </c>
      <c r="N110" s="22">
        <v>0</v>
      </c>
      <c r="O110" s="22">
        <f t="shared" si="34"/>
        <v>0</v>
      </c>
      <c r="P110" s="22">
        <v>0</v>
      </c>
      <c r="Q110" s="22">
        <f t="shared" si="35"/>
        <v>0</v>
      </c>
      <c r="R110" s="22">
        <v>-10241</v>
      </c>
      <c r="S110" s="22">
        <f t="shared" si="36"/>
        <v>-38.645283018867921</v>
      </c>
      <c r="T110" s="22">
        <v>6914</v>
      </c>
      <c r="U110" s="22">
        <f t="shared" si="37"/>
        <v>26.090566037735851</v>
      </c>
      <c r="V110" s="22">
        <v>0</v>
      </c>
      <c r="W110" s="22">
        <f t="shared" si="38"/>
        <v>0</v>
      </c>
      <c r="X110" s="22">
        <v>0</v>
      </c>
      <c r="Y110" s="22">
        <f t="shared" si="39"/>
        <v>0</v>
      </c>
      <c r="Z110" s="22">
        <v>0</v>
      </c>
      <c r="AA110" s="22">
        <f t="shared" si="40"/>
        <v>0</v>
      </c>
      <c r="AB110" s="23">
        <f t="shared" si="41"/>
        <v>460253</v>
      </c>
      <c r="AC110" s="22">
        <f t="shared" si="42"/>
        <v>1736.8037735849057</v>
      </c>
      <c r="AD110" s="63"/>
    </row>
    <row r="111" spans="1:182" s="35" customFormat="1" x14ac:dyDescent="0.2">
      <c r="A111" s="61">
        <v>377003</v>
      </c>
      <c r="B111" s="62" t="s">
        <v>135</v>
      </c>
      <c r="C111" s="17">
        <v>301</v>
      </c>
      <c r="D111" s="22">
        <v>121385</v>
      </c>
      <c r="E111" s="22">
        <f t="shared" si="29"/>
        <v>403.27242524916943</v>
      </c>
      <c r="F111" s="22">
        <v>3579</v>
      </c>
      <c r="G111" s="22">
        <f t="shared" si="30"/>
        <v>11.890365448504983</v>
      </c>
      <c r="H111" s="22">
        <v>21976</v>
      </c>
      <c r="I111" s="22">
        <f t="shared" si="31"/>
        <v>73.009966777408636</v>
      </c>
      <c r="J111" s="22">
        <v>319243</v>
      </c>
      <c r="K111" s="22">
        <f t="shared" si="32"/>
        <v>1060.607973421927</v>
      </c>
      <c r="L111" s="22">
        <v>0</v>
      </c>
      <c r="M111" s="22">
        <f t="shared" si="33"/>
        <v>0</v>
      </c>
      <c r="N111" s="22">
        <v>0</v>
      </c>
      <c r="O111" s="22">
        <f t="shared" si="34"/>
        <v>0</v>
      </c>
      <c r="P111" s="22">
        <v>0</v>
      </c>
      <c r="Q111" s="22">
        <f t="shared" si="35"/>
        <v>0</v>
      </c>
      <c r="R111" s="22">
        <v>-14444</v>
      </c>
      <c r="S111" s="22">
        <f t="shared" si="36"/>
        <v>-47.986710963455153</v>
      </c>
      <c r="T111" s="22">
        <v>5110</v>
      </c>
      <c r="U111" s="22">
        <f t="shared" si="37"/>
        <v>16.976744186046513</v>
      </c>
      <c r="V111" s="22">
        <v>0</v>
      </c>
      <c r="W111" s="22">
        <f t="shared" si="38"/>
        <v>0</v>
      </c>
      <c r="X111" s="22">
        <v>0</v>
      </c>
      <c r="Y111" s="22">
        <f t="shared" si="39"/>
        <v>0</v>
      </c>
      <c r="Z111" s="22">
        <v>0</v>
      </c>
      <c r="AA111" s="22">
        <f t="shared" si="40"/>
        <v>0</v>
      </c>
      <c r="AB111" s="23">
        <f t="shared" si="41"/>
        <v>456849</v>
      </c>
      <c r="AC111" s="22">
        <f t="shared" si="42"/>
        <v>1517.7707641196014</v>
      </c>
      <c r="AD111" s="63"/>
    </row>
    <row r="112" spans="1:182" s="35" customFormat="1" x14ac:dyDescent="0.2">
      <c r="A112" s="61">
        <v>377004</v>
      </c>
      <c r="B112" s="62" t="s">
        <v>136</v>
      </c>
      <c r="C112" s="17">
        <v>383</v>
      </c>
      <c r="D112" s="22">
        <v>165632</v>
      </c>
      <c r="E112" s="22">
        <f t="shared" si="29"/>
        <v>432.45953002610963</v>
      </c>
      <c r="F112" s="22">
        <v>5815</v>
      </c>
      <c r="G112" s="22">
        <f t="shared" si="30"/>
        <v>15.182767624020888</v>
      </c>
      <c r="H112" s="22">
        <v>32023</v>
      </c>
      <c r="I112" s="22">
        <f t="shared" si="31"/>
        <v>83.61096605744126</v>
      </c>
      <c r="J112" s="22">
        <v>419619</v>
      </c>
      <c r="K112" s="22">
        <f t="shared" si="32"/>
        <v>1095.6109660574411</v>
      </c>
      <c r="L112" s="22">
        <v>0</v>
      </c>
      <c r="M112" s="22">
        <f t="shared" si="33"/>
        <v>0</v>
      </c>
      <c r="N112" s="22">
        <v>0</v>
      </c>
      <c r="O112" s="22">
        <f t="shared" si="34"/>
        <v>0</v>
      </c>
      <c r="P112" s="22">
        <v>0</v>
      </c>
      <c r="Q112" s="22">
        <f t="shared" si="35"/>
        <v>0</v>
      </c>
      <c r="R112" s="22">
        <v>-14071</v>
      </c>
      <c r="S112" s="22">
        <f t="shared" si="36"/>
        <v>-36.738903394255871</v>
      </c>
      <c r="T112" s="22">
        <v>8552</v>
      </c>
      <c r="U112" s="22">
        <f t="shared" si="37"/>
        <v>22.328981723237597</v>
      </c>
      <c r="V112" s="22">
        <v>0</v>
      </c>
      <c r="W112" s="22">
        <f t="shared" si="38"/>
        <v>0</v>
      </c>
      <c r="X112" s="22">
        <v>0</v>
      </c>
      <c r="Y112" s="22">
        <f t="shared" si="39"/>
        <v>0</v>
      </c>
      <c r="Z112" s="22">
        <v>0</v>
      </c>
      <c r="AA112" s="22">
        <f t="shared" si="40"/>
        <v>0</v>
      </c>
      <c r="AB112" s="23">
        <f t="shared" si="41"/>
        <v>617570</v>
      </c>
      <c r="AC112" s="22">
        <f t="shared" si="42"/>
        <v>1612.4543080939948</v>
      </c>
      <c r="AD112" s="63"/>
    </row>
    <row r="113" spans="1:182" s="68" customFormat="1" x14ac:dyDescent="0.2">
      <c r="A113" s="70">
        <v>377005</v>
      </c>
      <c r="B113" s="71" t="s">
        <v>137</v>
      </c>
      <c r="C113" s="26">
        <v>402</v>
      </c>
      <c r="D113" s="27">
        <v>121764</v>
      </c>
      <c r="E113" s="27">
        <f t="shared" si="29"/>
        <v>302.8955223880597</v>
      </c>
      <c r="F113" s="27">
        <v>4809</v>
      </c>
      <c r="G113" s="27">
        <f t="shared" si="30"/>
        <v>11.962686567164178</v>
      </c>
      <c r="H113" s="27">
        <v>28235</v>
      </c>
      <c r="I113" s="27">
        <f t="shared" si="31"/>
        <v>70.236318407960198</v>
      </c>
      <c r="J113" s="27">
        <v>372951</v>
      </c>
      <c r="K113" s="27">
        <f t="shared" si="32"/>
        <v>927.7388059701492</v>
      </c>
      <c r="L113" s="27">
        <v>0</v>
      </c>
      <c r="M113" s="27">
        <f t="shared" si="33"/>
        <v>0</v>
      </c>
      <c r="N113" s="27">
        <v>0</v>
      </c>
      <c r="O113" s="27">
        <f t="shared" si="34"/>
        <v>0</v>
      </c>
      <c r="P113" s="27">
        <v>0</v>
      </c>
      <c r="Q113" s="27">
        <f t="shared" si="35"/>
        <v>0</v>
      </c>
      <c r="R113" s="27">
        <v>-15488</v>
      </c>
      <c r="S113" s="27">
        <f t="shared" si="36"/>
        <v>-38.527363184079604</v>
      </c>
      <c r="T113" s="27">
        <v>7230</v>
      </c>
      <c r="U113" s="27">
        <f t="shared" si="37"/>
        <v>17.985074626865671</v>
      </c>
      <c r="V113" s="27">
        <v>0</v>
      </c>
      <c r="W113" s="27">
        <f t="shared" si="38"/>
        <v>0</v>
      </c>
      <c r="X113" s="27">
        <v>0</v>
      </c>
      <c r="Y113" s="27">
        <f t="shared" si="39"/>
        <v>0</v>
      </c>
      <c r="Z113" s="27">
        <v>0</v>
      </c>
      <c r="AA113" s="27">
        <f t="shared" si="40"/>
        <v>0</v>
      </c>
      <c r="AB113" s="28">
        <f t="shared" si="41"/>
        <v>519501</v>
      </c>
      <c r="AC113" s="27">
        <f t="shared" si="42"/>
        <v>1292.2910447761194</v>
      </c>
      <c r="AD113" s="63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35"/>
      <c r="FR113" s="35"/>
      <c r="FS113" s="35"/>
      <c r="FT113" s="35"/>
      <c r="FU113" s="35"/>
      <c r="FV113" s="35"/>
      <c r="FW113" s="35"/>
      <c r="FX113" s="35"/>
      <c r="FY113" s="35"/>
      <c r="FZ113" s="35"/>
    </row>
    <row r="114" spans="1:182" s="35" customFormat="1" x14ac:dyDescent="0.2">
      <c r="A114" s="61">
        <v>379001</v>
      </c>
      <c r="B114" s="62" t="s">
        <v>138</v>
      </c>
      <c r="C114" s="17">
        <v>221</v>
      </c>
      <c r="D114" s="22">
        <v>102772</v>
      </c>
      <c r="E114" s="22">
        <f t="shared" si="29"/>
        <v>465.03167420814481</v>
      </c>
      <c r="F114" s="22">
        <v>5493</v>
      </c>
      <c r="G114" s="22">
        <f t="shared" si="30"/>
        <v>24.855203619909503</v>
      </c>
      <c r="H114" s="22">
        <v>13096</v>
      </c>
      <c r="I114" s="22">
        <f t="shared" si="31"/>
        <v>59.257918552036202</v>
      </c>
      <c r="J114" s="22">
        <v>167681</v>
      </c>
      <c r="K114" s="22">
        <f t="shared" si="32"/>
        <v>758.73755656108597</v>
      </c>
      <c r="L114" s="22">
        <v>0</v>
      </c>
      <c r="M114" s="22">
        <f t="shared" si="33"/>
        <v>0</v>
      </c>
      <c r="N114" s="22">
        <v>0</v>
      </c>
      <c r="O114" s="22">
        <f t="shared" si="34"/>
        <v>0</v>
      </c>
      <c r="P114" s="22">
        <v>0</v>
      </c>
      <c r="Q114" s="22">
        <f t="shared" si="35"/>
        <v>0</v>
      </c>
      <c r="R114" s="22">
        <v>0</v>
      </c>
      <c r="S114" s="22">
        <f t="shared" si="36"/>
        <v>0</v>
      </c>
      <c r="T114" s="22">
        <v>3413</v>
      </c>
      <c r="U114" s="22">
        <f t="shared" si="37"/>
        <v>15.44343891402715</v>
      </c>
      <c r="V114" s="22">
        <v>0</v>
      </c>
      <c r="W114" s="22">
        <f t="shared" si="38"/>
        <v>0</v>
      </c>
      <c r="X114" s="22">
        <v>0</v>
      </c>
      <c r="Y114" s="22">
        <f t="shared" si="39"/>
        <v>0</v>
      </c>
      <c r="Z114" s="22">
        <v>2114</v>
      </c>
      <c r="AA114" s="22">
        <f t="shared" si="40"/>
        <v>9.5656108597285066</v>
      </c>
      <c r="AB114" s="23">
        <f t="shared" si="41"/>
        <v>294569</v>
      </c>
      <c r="AC114" s="22">
        <f t="shared" si="42"/>
        <v>1332.8914027149322</v>
      </c>
      <c r="AD114" s="63"/>
    </row>
    <row r="115" spans="1:182" s="35" customFormat="1" x14ac:dyDescent="0.2">
      <c r="A115" s="61">
        <v>380001</v>
      </c>
      <c r="B115" s="62" t="s">
        <v>139</v>
      </c>
      <c r="C115" s="17">
        <v>361</v>
      </c>
      <c r="D115" s="22">
        <v>277215</v>
      </c>
      <c r="E115" s="22">
        <f t="shared" si="29"/>
        <v>767.90858725761768</v>
      </c>
      <c r="F115" s="22">
        <v>126815</v>
      </c>
      <c r="G115" s="22">
        <f t="shared" si="30"/>
        <v>351.28808864265926</v>
      </c>
      <c r="H115" s="22">
        <v>0</v>
      </c>
      <c r="I115" s="22">
        <f t="shared" si="31"/>
        <v>0</v>
      </c>
      <c r="J115" s="22">
        <v>0</v>
      </c>
      <c r="K115" s="22">
        <f t="shared" si="32"/>
        <v>0</v>
      </c>
      <c r="L115" s="22">
        <v>0</v>
      </c>
      <c r="M115" s="22">
        <f t="shared" si="33"/>
        <v>0</v>
      </c>
      <c r="N115" s="22">
        <v>0</v>
      </c>
      <c r="O115" s="22">
        <f t="shared" si="34"/>
        <v>0</v>
      </c>
      <c r="P115" s="22">
        <v>0</v>
      </c>
      <c r="Q115" s="22">
        <f t="shared" si="35"/>
        <v>0</v>
      </c>
      <c r="R115" s="22">
        <v>10457</v>
      </c>
      <c r="S115" s="22">
        <f t="shared" si="36"/>
        <v>28.966759002770083</v>
      </c>
      <c r="T115" s="22">
        <v>0</v>
      </c>
      <c r="U115" s="22">
        <f t="shared" si="37"/>
        <v>0</v>
      </c>
      <c r="V115" s="22">
        <v>0</v>
      </c>
      <c r="W115" s="22">
        <f t="shared" si="38"/>
        <v>0</v>
      </c>
      <c r="X115" s="22">
        <v>0</v>
      </c>
      <c r="Y115" s="22">
        <f t="shared" si="39"/>
        <v>0</v>
      </c>
      <c r="Z115" s="22">
        <v>0</v>
      </c>
      <c r="AA115" s="22">
        <f t="shared" si="40"/>
        <v>0</v>
      </c>
      <c r="AB115" s="23">
        <f t="shared" si="41"/>
        <v>414487</v>
      </c>
      <c r="AC115" s="22">
        <f t="shared" si="42"/>
        <v>1148.1634349030471</v>
      </c>
      <c r="AD115" s="63"/>
    </row>
    <row r="116" spans="1:182" s="68" customFormat="1" x14ac:dyDescent="0.2">
      <c r="A116" s="70">
        <v>381001</v>
      </c>
      <c r="B116" s="71" t="s">
        <v>140</v>
      </c>
      <c r="C116" s="26">
        <v>219</v>
      </c>
      <c r="D116" s="27">
        <v>92503</v>
      </c>
      <c r="E116" s="27">
        <f t="shared" si="29"/>
        <v>422.38812785388126</v>
      </c>
      <c r="F116" s="27">
        <v>68947</v>
      </c>
      <c r="G116" s="27">
        <f t="shared" si="30"/>
        <v>314.82648401826486</v>
      </c>
      <c r="H116" s="27">
        <v>16116</v>
      </c>
      <c r="I116" s="27">
        <f t="shared" si="31"/>
        <v>73.589041095890408</v>
      </c>
      <c r="J116" s="27">
        <v>0</v>
      </c>
      <c r="K116" s="27">
        <f t="shared" si="32"/>
        <v>0</v>
      </c>
      <c r="L116" s="27">
        <v>0</v>
      </c>
      <c r="M116" s="27">
        <f t="shared" si="33"/>
        <v>0</v>
      </c>
      <c r="N116" s="27">
        <v>0</v>
      </c>
      <c r="O116" s="27">
        <f t="shared" si="34"/>
        <v>0</v>
      </c>
      <c r="P116" s="27">
        <v>15659</v>
      </c>
      <c r="Q116" s="27">
        <f t="shared" si="35"/>
        <v>71.502283105022826</v>
      </c>
      <c r="R116" s="27">
        <v>8136</v>
      </c>
      <c r="S116" s="27">
        <f t="shared" si="36"/>
        <v>37.150684931506852</v>
      </c>
      <c r="T116" s="27">
        <v>1890</v>
      </c>
      <c r="U116" s="27">
        <f t="shared" si="37"/>
        <v>8.6301369863013697</v>
      </c>
      <c r="V116" s="27">
        <v>0</v>
      </c>
      <c r="W116" s="27">
        <f t="shared" si="38"/>
        <v>0</v>
      </c>
      <c r="X116" s="27">
        <v>0</v>
      </c>
      <c r="Y116" s="27">
        <f t="shared" si="39"/>
        <v>0</v>
      </c>
      <c r="Z116" s="27">
        <v>0</v>
      </c>
      <c r="AA116" s="27">
        <f t="shared" si="40"/>
        <v>0</v>
      </c>
      <c r="AB116" s="28">
        <f t="shared" si="41"/>
        <v>203251</v>
      </c>
      <c r="AC116" s="27">
        <f t="shared" si="42"/>
        <v>928.08675799086757</v>
      </c>
      <c r="AD116" s="63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  <c r="EW116" s="35"/>
      <c r="EX116" s="35"/>
      <c r="EY116" s="35"/>
      <c r="EZ116" s="35"/>
      <c r="FA116" s="35"/>
      <c r="FB116" s="35"/>
      <c r="FC116" s="35"/>
      <c r="FD116" s="35"/>
      <c r="FE116" s="35"/>
      <c r="FF116" s="35"/>
      <c r="FG116" s="35"/>
      <c r="FH116" s="35"/>
      <c r="FI116" s="35"/>
      <c r="FJ116" s="35"/>
      <c r="FK116" s="35"/>
      <c r="FL116" s="35"/>
      <c r="FM116" s="35"/>
      <c r="FN116" s="35"/>
      <c r="FO116" s="35"/>
      <c r="FP116" s="35"/>
      <c r="FQ116" s="35"/>
      <c r="FR116" s="35"/>
      <c r="FS116" s="35"/>
      <c r="FT116" s="35"/>
      <c r="FU116" s="35"/>
      <c r="FV116" s="35"/>
      <c r="FW116" s="35"/>
      <c r="FX116" s="35"/>
      <c r="FY116" s="35"/>
      <c r="FZ116" s="35"/>
    </row>
    <row r="117" spans="1:182" s="35" customFormat="1" x14ac:dyDescent="0.2">
      <c r="A117" s="61">
        <v>382001</v>
      </c>
      <c r="B117" s="62" t="s">
        <v>141</v>
      </c>
      <c r="C117" s="17">
        <v>210</v>
      </c>
      <c r="D117" s="22">
        <v>98281</v>
      </c>
      <c r="E117" s="22">
        <f t="shared" si="29"/>
        <v>468.00476190476189</v>
      </c>
      <c r="F117" s="22">
        <v>94704</v>
      </c>
      <c r="G117" s="22">
        <f t="shared" si="30"/>
        <v>450.97142857142859</v>
      </c>
      <c r="H117" s="22">
        <v>21223</v>
      </c>
      <c r="I117" s="22">
        <f t="shared" si="31"/>
        <v>101.06190476190476</v>
      </c>
      <c r="J117" s="22">
        <v>0</v>
      </c>
      <c r="K117" s="22">
        <f t="shared" si="32"/>
        <v>0</v>
      </c>
      <c r="L117" s="22">
        <v>0</v>
      </c>
      <c r="M117" s="22">
        <f t="shared" si="33"/>
        <v>0</v>
      </c>
      <c r="N117" s="22">
        <v>0</v>
      </c>
      <c r="O117" s="22">
        <f t="shared" si="34"/>
        <v>0</v>
      </c>
      <c r="P117" s="22">
        <v>0</v>
      </c>
      <c r="Q117" s="22">
        <f t="shared" si="35"/>
        <v>0</v>
      </c>
      <c r="R117" s="22">
        <v>18705</v>
      </c>
      <c r="S117" s="22">
        <f t="shared" si="36"/>
        <v>89.071428571428569</v>
      </c>
      <c r="T117" s="22">
        <v>11570</v>
      </c>
      <c r="U117" s="22">
        <f t="shared" si="37"/>
        <v>55.095238095238095</v>
      </c>
      <c r="V117" s="22">
        <v>0</v>
      </c>
      <c r="W117" s="22">
        <f t="shared" si="38"/>
        <v>0</v>
      </c>
      <c r="X117" s="22">
        <v>0</v>
      </c>
      <c r="Y117" s="22">
        <f t="shared" si="39"/>
        <v>0</v>
      </c>
      <c r="Z117" s="22">
        <v>0</v>
      </c>
      <c r="AA117" s="22">
        <f t="shared" si="40"/>
        <v>0</v>
      </c>
      <c r="AB117" s="23">
        <f t="shared" si="41"/>
        <v>244483</v>
      </c>
      <c r="AC117" s="22">
        <f t="shared" si="42"/>
        <v>1164.2047619047619</v>
      </c>
      <c r="AD117" s="63"/>
    </row>
    <row r="118" spans="1:182" s="35" customFormat="1" x14ac:dyDescent="0.2">
      <c r="A118" s="61">
        <v>383001</v>
      </c>
      <c r="B118" s="62" t="s">
        <v>142</v>
      </c>
      <c r="C118" s="17">
        <v>248</v>
      </c>
      <c r="D118" s="22">
        <v>101475</v>
      </c>
      <c r="E118" s="22">
        <f t="shared" si="29"/>
        <v>409.17338709677421</v>
      </c>
      <c r="F118" s="22">
        <v>101805</v>
      </c>
      <c r="G118" s="22">
        <f t="shared" si="30"/>
        <v>410.50403225806451</v>
      </c>
      <c r="H118" s="22">
        <v>22831</v>
      </c>
      <c r="I118" s="22">
        <f t="shared" si="31"/>
        <v>92.060483870967744</v>
      </c>
      <c r="J118" s="22">
        <v>0</v>
      </c>
      <c r="K118" s="22">
        <f t="shared" si="32"/>
        <v>0</v>
      </c>
      <c r="L118" s="22">
        <v>0</v>
      </c>
      <c r="M118" s="22">
        <f t="shared" si="33"/>
        <v>0</v>
      </c>
      <c r="N118" s="22">
        <v>0</v>
      </c>
      <c r="O118" s="22">
        <f t="shared" si="34"/>
        <v>0</v>
      </c>
      <c r="P118" s="22">
        <v>5320</v>
      </c>
      <c r="Q118" s="22">
        <f t="shared" si="35"/>
        <v>21.451612903225808</v>
      </c>
      <c r="R118" s="22">
        <v>7923</v>
      </c>
      <c r="S118" s="22">
        <f t="shared" si="36"/>
        <v>31.947580645161292</v>
      </c>
      <c r="T118" s="22">
        <v>1322</v>
      </c>
      <c r="U118" s="22">
        <f t="shared" si="37"/>
        <v>5.330645161290323</v>
      </c>
      <c r="V118" s="22">
        <v>0</v>
      </c>
      <c r="W118" s="22">
        <f t="shared" si="38"/>
        <v>0</v>
      </c>
      <c r="X118" s="22">
        <v>0</v>
      </c>
      <c r="Y118" s="22">
        <f t="shared" si="39"/>
        <v>0</v>
      </c>
      <c r="Z118" s="22">
        <v>2076</v>
      </c>
      <c r="AA118" s="22">
        <f t="shared" si="40"/>
        <v>8.370967741935484</v>
      </c>
      <c r="AB118" s="23">
        <f t="shared" si="41"/>
        <v>242752</v>
      </c>
      <c r="AC118" s="22">
        <f t="shared" si="42"/>
        <v>978.83870967741939</v>
      </c>
      <c r="AD118" s="63"/>
    </row>
    <row r="119" spans="1:182" s="35" customFormat="1" x14ac:dyDescent="0.2">
      <c r="A119" s="61">
        <v>384001</v>
      </c>
      <c r="B119" s="62" t="s">
        <v>143</v>
      </c>
      <c r="C119" s="17">
        <v>533</v>
      </c>
      <c r="D119" s="22">
        <v>175670</v>
      </c>
      <c r="E119" s="22">
        <f t="shared" si="29"/>
        <v>329.58724202626644</v>
      </c>
      <c r="F119" s="22">
        <v>162635</v>
      </c>
      <c r="G119" s="22">
        <f t="shared" si="30"/>
        <v>305.13133208255158</v>
      </c>
      <c r="H119" s="22">
        <v>39732</v>
      </c>
      <c r="I119" s="22">
        <f t="shared" si="31"/>
        <v>74.544090056285185</v>
      </c>
      <c r="J119" s="22">
        <v>0</v>
      </c>
      <c r="K119" s="22">
        <f t="shared" si="32"/>
        <v>0</v>
      </c>
      <c r="L119" s="22">
        <v>0</v>
      </c>
      <c r="M119" s="22">
        <f t="shared" si="33"/>
        <v>0</v>
      </c>
      <c r="N119" s="22">
        <v>0</v>
      </c>
      <c r="O119" s="22">
        <f t="shared" si="34"/>
        <v>0</v>
      </c>
      <c r="P119" s="22">
        <v>0</v>
      </c>
      <c r="Q119" s="22">
        <f t="shared" si="35"/>
        <v>0</v>
      </c>
      <c r="R119" s="22">
        <v>15217</v>
      </c>
      <c r="S119" s="22">
        <f t="shared" si="36"/>
        <v>28.54971857410882</v>
      </c>
      <c r="T119" s="22">
        <v>16807</v>
      </c>
      <c r="U119" s="22">
        <f t="shared" si="37"/>
        <v>31.532833020637899</v>
      </c>
      <c r="V119" s="22">
        <v>0</v>
      </c>
      <c r="W119" s="22">
        <f t="shared" si="38"/>
        <v>0</v>
      </c>
      <c r="X119" s="22">
        <v>0</v>
      </c>
      <c r="Y119" s="22">
        <f t="shared" si="39"/>
        <v>0</v>
      </c>
      <c r="Z119" s="22">
        <v>0</v>
      </c>
      <c r="AA119" s="22">
        <f t="shared" si="40"/>
        <v>0</v>
      </c>
      <c r="AB119" s="23">
        <f t="shared" si="41"/>
        <v>410061</v>
      </c>
      <c r="AC119" s="22">
        <f t="shared" si="42"/>
        <v>769.34521575984991</v>
      </c>
      <c r="AD119" s="63"/>
    </row>
    <row r="120" spans="1:182" s="35" customFormat="1" x14ac:dyDescent="0.2">
      <c r="A120" s="61">
        <v>385001</v>
      </c>
      <c r="B120" s="62" t="s">
        <v>144</v>
      </c>
      <c r="C120" s="17">
        <v>604</v>
      </c>
      <c r="D120" s="22">
        <v>256226</v>
      </c>
      <c r="E120" s="22">
        <f t="shared" si="29"/>
        <v>424.21523178807945</v>
      </c>
      <c r="F120" s="22">
        <v>218432</v>
      </c>
      <c r="G120" s="22">
        <f t="shared" si="30"/>
        <v>361.64238410596028</v>
      </c>
      <c r="H120" s="22">
        <v>51197</v>
      </c>
      <c r="I120" s="22">
        <f t="shared" si="31"/>
        <v>84.763245033112582</v>
      </c>
      <c r="J120" s="22">
        <v>0</v>
      </c>
      <c r="K120" s="22">
        <f t="shared" si="32"/>
        <v>0</v>
      </c>
      <c r="L120" s="22">
        <v>0</v>
      </c>
      <c r="M120" s="22">
        <f t="shared" si="33"/>
        <v>0</v>
      </c>
      <c r="N120" s="22">
        <v>0</v>
      </c>
      <c r="O120" s="22">
        <f t="shared" si="34"/>
        <v>0</v>
      </c>
      <c r="P120" s="22">
        <v>101998</v>
      </c>
      <c r="Q120" s="22">
        <f t="shared" si="35"/>
        <v>168.87086092715231</v>
      </c>
      <c r="R120" s="22">
        <v>18804</v>
      </c>
      <c r="S120" s="22">
        <f t="shared" si="36"/>
        <v>31.132450331125828</v>
      </c>
      <c r="T120" s="22">
        <v>14793</v>
      </c>
      <c r="U120" s="22">
        <f t="shared" si="37"/>
        <v>24.491721854304636</v>
      </c>
      <c r="V120" s="22">
        <v>0</v>
      </c>
      <c r="W120" s="22">
        <f t="shared" si="38"/>
        <v>0</v>
      </c>
      <c r="X120" s="22">
        <v>0</v>
      </c>
      <c r="Y120" s="22">
        <f t="shared" si="39"/>
        <v>0</v>
      </c>
      <c r="Z120" s="22">
        <v>19814</v>
      </c>
      <c r="AA120" s="22">
        <f t="shared" si="40"/>
        <v>32.804635761589402</v>
      </c>
      <c r="AB120" s="23">
        <f t="shared" si="41"/>
        <v>681264</v>
      </c>
      <c r="AC120" s="22">
        <f t="shared" si="42"/>
        <v>1127.9205298013244</v>
      </c>
      <c r="AD120" s="63"/>
    </row>
    <row r="121" spans="1:182" s="68" customFormat="1" x14ac:dyDescent="0.2">
      <c r="A121" s="70">
        <v>387001</v>
      </c>
      <c r="B121" s="71" t="s">
        <v>145</v>
      </c>
      <c r="C121" s="26">
        <v>597</v>
      </c>
      <c r="D121" s="27">
        <v>269435</v>
      </c>
      <c r="E121" s="27">
        <f t="shared" si="29"/>
        <v>451.31490787269684</v>
      </c>
      <c r="F121" s="27">
        <v>176416</v>
      </c>
      <c r="G121" s="27">
        <f t="shared" si="30"/>
        <v>295.50418760469012</v>
      </c>
      <c r="H121" s="27">
        <v>41258</v>
      </c>
      <c r="I121" s="27">
        <f t="shared" si="31"/>
        <v>69.108877721943045</v>
      </c>
      <c r="J121" s="27">
        <v>0</v>
      </c>
      <c r="K121" s="27">
        <f t="shared" si="32"/>
        <v>0</v>
      </c>
      <c r="L121" s="27">
        <v>0</v>
      </c>
      <c r="M121" s="27">
        <f t="shared" si="33"/>
        <v>0</v>
      </c>
      <c r="N121" s="27">
        <v>0</v>
      </c>
      <c r="O121" s="27">
        <f t="shared" si="34"/>
        <v>0</v>
      </c>
      <c r="P121" s="27">
        <v>0</v>
      </c>
      <c r="Q121" s="27">
        <f t="shared" si="35"/>
        <v>0</v>
      </c>
      <c r="R121" s="27">
        <v>18226</v>
      </c>
      <c r="S121" s="27">
        <f t="shared" si="36"/>
        <v>30.52931323283082</v>
      </c>
      <c r="T121" s="27">
        <v>25253</v>
      </c>
      <c r="U121" s="27">
        <f t="shared" si="37"/>
        <v>42.299832495812396</v>
      </c>
      <c r="V121" s="27">
        <v>0</v>
      </c>
      <c r="W121" s="27">
        <f t="shared" si="38"/>
        <v>0</v>
      </c>
      <c r="X121" s="27">
        <v>0</v>
      </c>
      <c r="Y121" s="27">
        <f t="shared" si="39"/>
        <v>0</v>
      </c>
      <c r="Z121" s="27">
        <v>1516</v>
      </c>
      <c r="AA121" s="27">
        <f t="shared" si="40"/>
        <v>2.5393634840871022</v>
      </c>
      <c r="AB121" s="28">
        <f t="shared" si="41"/>
        <v>532104</v>
      </c>
      <c r="AC121" s="27">
        <f t="shared" si="42"/>
        <v>891.2964824120603</v>
      </c>
      <c r="AD121" s="63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5"/>
      <c r="EZ121" s="35"/>
      <c r="FA121" s="35"/>
      <c r="FB121" s="35"/>
      <c r="FC121" s="35"/>
      <c r="FD121" s="35"/>
      <c r="FE121" s="35"/>
      <c r="FF121" s="35"/>
      <c r="FG121" s="35"/>
      <c r="FH121" s="35"/>
      <c r="FI121" s="35"/>
      <c r="FJ121" s="35"/>
      <c r="FK121" s="35"/>
      <c r="FL121" s="35"/>
      <c r="FM121" s="35"/>
      <c r="FN121" s="35"/>
      <c r="FO121" s="35"/>
      <c r="FP121" s="35"/>
      <c r="FQ121" s="35"/>
      <c r="FR121" s="35"/>
      <c r="FS121" s="35"/>
      <c r="FT121" s="35"/>
      <c r="FU121" s="35"/>
      <c r="FV121" s="35"/>
      <c r="FW121" s="35"/>
      <c r="FX121" s="35"/>
      <c r="FY121" s="35"/>
      <c r="FZ121" s="35"/>
    </row>
    <row r="122" spans="1:182" s="35" customFormat="1" x14ac:dyDescent="0.2">
      <c r="A122" s="61">
        <v>388001</v>
      </c>
      <c r="B122" s="62" t="s">
        <v>146</v>
      </c>
      <c r="C122" s="17">
        <v>562</v>
      </c>
      <c r="D122" s="22">
        <v>409341</v>
      </c>
      <c r="E122" s="22">
        <f t="shared" si="29"/>
        <v>728.36476868327406</v>
      </c>
      <c r="F122" s="22">
        <v>209821</v>
      </c>
      <c r="G122" s="22">
        <f t="shared" si="30"/>
        <v>373.34697508896795</v>
      </c>
      <c r="H122" s="22">
        <v>688</v>
      </c>
      <c r="I122" s="22">
        <f t="shared" si="31"/>
        <v>1.2241992882562278</v>
      </c>
      <c r="J122" s="22">
        <v>0</v>
      </c>
      <c r="K122" s="22">
        <f t="shared" si="32"/>
        <v>0</v>
      </c>
      <c r="L122" s="22">
        <v>0</v>
      </c>
      <c r="M122" s="22">
        <f t="shared" si="33"/>
        <v>0</v>
      </c>
      <c r="N122" s="22">
        <v>0</v>
      </c>
      <c r="O122" s="22">
        <f t="shared" si="34"/>
        <v>0</v>
      </c>
      <c r="P122" s="22">
        <v>0</v>
      </c>
      <c r="Q122" s="22">
        <f t="shared" si="35"/>
        <v>0</v>
      </c>
      <c r="R122" s="22">
        <v>15450</v>
      </c>
      <c r="S122" s="22">
        <f t="shared" si="36"/>
        <v>27.491103202846976</v>
      </c>
      <c r="T122" s="22">
        <v>15673</v>
      </c>
      <c r="U122" s="22">
        <f t="shared" si="37"/>
        <v>27.887900355871885</v>
      </c>
      <c r="V122" s="22">
        <v>0</v>
      </c>
      <c r="W122" s="22">
        <f t="shared" si="38"/>
        <v>0</v>
      </c>
      <c r="X122" s="22">
        <v>0</v>
      </c>
      <c r="Y122" s="22">
        <f t="shared" si="39"/>
        <v>0</v>
      </c>
      <c r="Z122" s="22">
        <v>0</v>
      </c>
      <c r="AA122" s="22">
        <f t="shared" si="40"/>
        <v>0</v>
      </c>
      <c r="AB122" s="23">
        <f t="shared" si="41"/>
        <v>650973</v>
      </c>
      <c r="AC122" s="22">
        <f t="shared" si="42"/>
        <v>1158.3149466192172</v>
      </c>
      <c r="AD122" s="63"/>
    </row>
    <row r="123" spans="1:182" s="35" customFormat="1" x14ac:dyDescent="0.2">
      <c r="A123" s="61">
        <v>389001</v>
      </c>
      <c r="B123" s="62" t="s">
        <v>147</v>
      </c>
      <c r="C123" s="17">
        <v>591</v>
      </c>
      <c r="D123" s="22">
        <v>195972</v>
      </c>
      <c r="E123" s="22">
        <f t="shared" si="29"/>
        <v>331.59390862944161</v>
      </c>
      <c r="F123" s="22">
        <v>130494</v>
      </c>
      <c r="G123" s="22">
        <f t="shared" si="30"/>
        <v>220.8020304568528</v>
      </c>
      <c r="H123" s="22">
        <v>30103</v>
      </c>
      <c r="I123" s="22">
        <f t="shared" si="31"/>
        <v>50.935702199661591</v>
      </c>
      <c r="J123" s="22">
        <v>0</v>
      </c>
      <c r="K123" s="22">
        <f t="shared" si="32"/>
        <v>0</v>
      </c>
      <c r="L123" s="22">
        <v>0</v>
      </c>
      <c r="M123" s="22">
        <f t="shared" si="33"/>
        <v>0</v>
      </c>
      <c r="N123" s="22">
        <v>0</v>
      </c>
      <c r="O123" s="22">
        <f t="shared" si="34"/>
        <v>0</v>
      </c>
      <c r="P123" s="22">
        <v>109391</v>
      </c>
      <c r="Q123" s="22">
        <f t="shared" si="35"/>
        <v>185.09475465313028</v>
      </c>
      <c r="R123" s="22">
        <v>13653</v>
      </c>
      <c r="S123" s="22">
        <f t="shared" si="36"/>
        <v>23.101522842639593</v>
      </c>
      <c r="T123" s="22">
        <v>41661</v>
      </c>
      <c r="U123" s="22">
        <f t="shared" si="37"/>
        <v>70.492385786802032</v>
      </c>
      <c r="V123" s="22">
        <v>0</v>
      </c>
      <c r="W123" s="22">
        <f t="shared" si="38"/>
        <v>0</v>
      </c>
      <c r="X123" s="22">
        <v>0</v>
      </c>
      <c r="Y123" s="22">
        <f t="shared" si="39"/>
        <v>0</v>
      </c>
      <c r="Z123" s="22">
        <v>0</v>
      </c>
      <c r="AA123" s="22">
        <f t="shared" si="40"/>
        <v>0</v>
      </c>
      <c r="AB123" s="23">
        <f t="shared" si="41"/>
        <v>521274</v>
      </c>
      <c r="AC123" s="22">
        <f t="shared" si="42"/>
        <v>882.02030456852788</v>
      </c>
      <c r="AD123" s="63"/>
    </row>
    <row r="124" spans="1:182" s="35" customFormat="1" x14ac:dyDescent="0.2">
      <c r="A124" s="61">
        <v>389002</v>
      </c>
      <c r="B124" s="62" t="s">
        <v>148</v>
      </c>
      <c r="C124" s="17">
        <v>447</v>
      </c>
      <c r="D124" s="22">
        <v>185901</v>
      </c>
      <c r="E124" s="22">
        <f t="shared" si="29"/>
        <v>415.88590604026848</v>
      </c>
      <c r="F124" s="22">
        <v>4596</v>
      </c>
      <c r="G124" s="22">
        <f t="shared" si="30"/>
        <v>10.281879194630873</v>
      </c>
      <c r="H124" s="22">
        <v>30269</v>
      </c>
      <c r="I124" s="22">
        <f t="shared" si="31"/>
        <v>67.7158836689038</v>
      </c>
      <c r="J124" s="22">
        <v>370505</v>
      </c>
      <c r="K124" s="22">
        <f t="shared" si="32"/>
        <v>828.87024608501122</v>
      </c>
      <c r="L124" s="22">
        <v>0</v>
      </c>
      <c r="M124" s="22">
        <f t="shared" si="33"/>
        <v>0</v>
      </c>
      <c r="N124" s="22">
        <v>0</v>
      </c>
      <c r="O124" s="22">
        <f t="shared" si="34"/>
        <v>0</v>
      </c>
      <c r="P124" s="22">
        <v>0</v>
      </c>
      <c r="Q124" s="22">
        <f t="shared" si="35"/>
        <v>0</v>
      </c>
      <c r="R124" s="22">
        <v>9915</v>
      </c>
      <c r="S124" s="22">
        <f t="shared" si="36"/>
        <v>22.181208053691275</v>
      </c>
      <c r="T124" s="22">
        <v>0</v>
      </c>
      <c r="U124" s="22">
        <f t="shared" si="37"/>
        <v>0</v>
      </c>
      <c r="V124" s="22">
        <v>0</v>
      </c>
      <c r="W124" s="22">
        <f t="shared" si="38"/>
        <v>0</v>
      </c>
      <c r="X124" s="22">
        <v>0</v>
      </c>
      <c r="Y124" s="22">
        <f t="shared" si="39"/>
        <v>0</v>
      </c>
      <c r="Z124" s="22">
        <v>738</v>
      </c>
      <c r="AA124" s="22">
        <f t="shared" si="40"/>
        <v>1.651006711409396</v>
      </c>
      <c r="AB124" s="23">
        <f t="shared" si="41"/>
        <v>601924</v>
      </c>
      <c r="AC124" s="22">
        <f t="shared" si="42"/>
        <v>1346.586129753915</v>
      </c>
      <c r="AD124" s="63"/>
    </row>
    <row r="125" spans="1:182" s="35" customFormat="1" x14ac:dyDescent="0.2">
      <c r="A125" s="61">
        <v>390001</v>
      </c>
      <c r="B125" s="62" t="s">
        <v>149</v>
      </c>
      <c r="C125" s="17">
        <v>659</v>
      </c>
      <c r="D125" s="22">
        <v>205778</v>
      </c>
      <c r="E125" s="22">
        <f t="shared" si="29"/>
        <v>312.25796661608496</v>
      </c>
      <c r="F125" s="22">
        <v>48426</v>
      </c>
      <c r="G125" s="22">
        <f t="shared" si="30"/>
        <v>73.484066767830043</v>
      </c>
      <c r="H125" s="22">
        <v>44677</v>
      </c>
      <c r="I125" s="22">
        <f t="shared" si="31"/>
        <v>67.795144157814875</v>
      </c>
      <c r="J125" s="22">
        <v>347278</v>
      </c>
      <c r="K125" s="22">
        <f t="shared" si="32"/>
        <v>526.97723823975718</v>
      </c>
      <c r="L125" s="22">
        <v>0</v>
      </c>
      <c r="M125" s="22">
        <f t="shared" si="33"/>
        <v>0</v>
      </c>
      <c r="N125" s="22">
        <v>0</v>
      </c>
      <c r="O125" s="22">
        <f t="shared" si="34"/>
        <v>0</v>
      </c>
      <c r="P125" s="22">
        <v>76040</v>
      </c>
      <c r="Q125" s="22">
        <f t="shared" si="35"/>
        <v>115.38694992412746</v>
      </c>
      <c r="R125" s="22">
        <v>58168</v>
      </c>
      <c r="S125" s="22">
        <f t="shared" si="36"/>
        <v>88.267071320182097</v>
      </c>
      <c r="T125" s="22">
        <v>33234</v>
      </c>
      <c r="U125" s="22">
        <f t="shared" si="37"/>
        <v>50.430955993930198</v>
      </c>
      <c r="V125" s="22">
        <v>0</v>
      </c>
      <c r="W125" s="22">
        <f t="shared" si="38"/>
        <v>0</v>
      </c>
      <c r="X125" s="22">
        <v>0</v>
      </c>
      <c r="Y125" s="22">
        <f t="shared" si="39"/>
        <v>0</v>
      </c>
      <c r="Z125" s="22">
        <v>6665</v>
      </c>
      <c r="AA125" s="22">
        <f t="shared" si="40"/>
        <v>10.11380880121396</v>
      </c>
      <c r="AB125" s="23">
        <f t="shared" si="41"/>
        <v>820266</v>
      </c>
      <c r="AC125" s="22">
        <f t="shared" si="42"/>
        <v>1244.7132018209409</v>
      </c>
      <c r="AD125" s="63"/>
    </row>
    <row r="126" spans="1:182" s="68" customFormat="1" x14ac:dyDescent="0.2">
      <c r="A126" s="70">
        <v>391001</v>
      </c>
      <c r="B126" s="71" t="s">
        <v>150</v>
      </c>
      <c r="C126" s="26">
        <v>745</v>
      </c>
      <c r="D126" s="27">
        <v>240688</v>
      </c>
      <c r="E126" s="27">
        <f t="shared" si="29"/>
        <v>323.07114093959734</v>
      </c>
      <c r="F126" s="27">
        <v>1244</v>
      </c>
      <c r="G126" s="27">
        <f t="shared" si="30"/>
        <v>1.6697986577181207</v>
      </c>
      <c r="H126" s="27">
        <v>63527</v>
      </c>
      <c r="I126" s="27">
        <f t="shared" si="31"/>
        <v>85.271140939597316</v>
      </c>
      <c r="J126" s="27">
        <v>772240</v>
      </c>
      <c r="K126" s="27">
        <f t="shared" si="32"/>
        <v>1036.5637583892617</v>
      </c>
      <c r="L126" s="27">
        <v>35493</v>
      </c>
      <c r="M126" s="27">
        <f t="shared" si="33"/>
        <v>47.641610738255032</v>
      </c>
      <c r="N126" s="27">
        <v>0</v>
      </c>
      <c r="O126" s="27">
        <f t="shared" si="34"/>
        <v>0</v>
      </c>
      <c r="P126" s="27">
        <v>0</v>
      </c>
      <c r="Q126" s="27">
        <f t="shared" si="35"/>
        <v>0</v>
      </c>
      <c r="R126" s="27">
        <v>29127</v>
      </c>
      <c r="S126" s="27">
        <f t="shared" si="36"/>
        <v>39.096644295302013</v>
      </c>
      <c r="T126" s="27">
        <v>0</v>
      </c>
      <c r="U126" s="27">
        <f t="shared" si="37"/>
        <v>0</v>
      </c>
      <c r="V126" s="27">
        <v>0</v>
      </c>
      <c r="W126" s="27">
        <f t="shared" si="38"/>
        <v>0</v>
      </c>
      <c r="X126" s="27">
        <v>0</v>
      </c>
      <c r="Y126" s="27">
        <f t="shared" si="39"/>
        <v>0</v>
      </c>
      <c r="Z126" s="27">
        <v>2831</v>
      </c>
      <c r="AA126" s="27">
        <f t="shared" si="40"/>
        <v>3.8</v>
      </c>
      <c r="AB126" s="28">
        <f t="shared" si="41"/>
        <v>1145150</v>
      </c>
      <c r="AC126" s="27">
        <f t="shared" si="42"/>
        <v>1537.1140939597315</v>
      </c>
      <c r="AD126" s="63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  <c r="EM126" s="35"/>
      <c r="EN126" s="35"/>
      <c r="EO126" s="35"/>
      <c r="EP126" s="35"/>
      <c r="EQ126" s="35"/>
      <c r="ER126" s="35"/>
      <c r="ES126" s="35"/>
      <c r="ET126" s="35"/>
      <c r="EU126" s="35"/>
      <c r="EV126" s="35"/>
      <c r="EW126" s="35"/>
      <c r="EX126" s="35"/>
      <c r="EY126" s="35"/>
      <c r="EZ126" s="35"/>
      <c r="FA126" s="35"/>
      <c r="FB126" s="35"/>
      <c r="FC126" s="35"/>
      <c r="FD126" s="35"/>
      <c r="FE126" s="35"/>
      <c r="FF126" s="35"/>
      <c r="FG126" s="35"/>
      <c r="FH126" s="35"/>
      <c r="FI126" s="35"/>
      <c r="FJ126" s="35"/>
      <c r="FK126" s="35"/>
      <c r="FL126" s="35"/>
      <c r="FM126" s="35"/>
      <c r="FN126" s="35"/>
      <c r="FO126" s="35"/>
      <c r="FP126" s="35"/>
      <c r="FQ126" s="35"/>
      <c r="FR126" s="35"/>
      <c r="FS126" s="35"/>
      <c r="FT126" s="35"/>
      <c r="FU126" s="35"/>
      <c r="FV126" s="35"/>
      <c r="FW126" s="35"/>
      <c r="FX126" s="35"/>
      <c r="FY126" s="35"/>
      <c r="FZ126" s="35"/>
    </row>
    <row r="127" spans="1:182" s="35" customFormat="1" x14ac:dyDescent="0.2">
      <c r="A127" s="61">
        <v>392001</v>
      </c>
      <c r="B127" s="62" t="s">
        <v>151</v>
      </c>
      <c r="C127" s="17">
        <v>407</v>
      </c>
      <c r="D127" s="22">
        <v>130358</v>
      </c>
      <c r="E127" s="22">
        <f t="shared" si="29"/>
        <v>320.28992628992631</v>
      </c>
      <c r="F127" s="22">
        <v>5887</v>
      </c>
      <c r="G127" s="22">
        <f t="shared" si="30"/>
        <v>14.464373464373464</v>
      </c>
      <c r="H127" s="22">
        <v>26153</v>
      </c>
      <c r="I127" s="22">
        <f t="shared" si="31"/>
        <v>64.257985257985254</v>
      </c>
      <c r="J127" s="22">
        <v>368240</v>
      </c>
      <c r="K127" s="22">
        <f t="shared" si="32"/>
        <v>904.76658476658474</v>
      </c>
      <c r="L127" s="22">
        <v>0</v>
      </c>
      <c r="M127" s="22">
        <f t="shared" si="33"/>
        <v>0</v>
      </c>
      <c r="N127" s="22">
        <v>0</v>
      </c>
      <c r="O127" s="22">
        <f t="shared" si="34"/>
        <v>0</v>
      </c>
      <c r="P127" s="22">
        <v>0</v>
      </c>
      <c r="Q127" s="22">
        <f t="shared" si="35"/>
        <v>0</v>
      </c>
      <c r="R127" s="22">
        <v>-7219</v>
      </c>
      <c r="S127" s="22">
        <f t="shared" si="36"/>
        <v>-17.737100737100736</v>
      </c>
      <c r="T127" s="22">
        <v>1636</v>
      </c>
      <c r="U127" s="22">
        <f t="shared" si="37"/>
        <v>4.0196560196560194</v>
      </c>
      <c r="V127" s="22">
        <v>0</v>
      </c>
      <c r="W127" s="22">
        <f t="shared" si="38"/>
        <v>0</v>
      </c>
      <c r="X127" s="22">
        <v>0</v>
      </c>
      <c r="Y127" s="22">
        <f t="shared" si="39"/>
        <v>0</v>
      </c>
      <c r="Z127" s="22">
        <v>0</v>
      </c>
      <c r="AA127" s="22">
        <f t="shared" si="40"/>
        <v>0</v>
      </c>
      <c r="AB127" s="23">
        <f t="shared" si="41"/>
        <v>525055</v>
      </c>
      <c r="AC127" s="22">
        <f t="shared" si="42"/>
        <v>1290.0614250614251</v>
      </c>
      <c r="AD127" s="63"/>
    </row>
    <row r="128" spans="1:182" s="35" customFormat="1" x14ac:dyDescent="0.2">
      <c r="A128" s="61">
        <v>393001</v>
      </c>
      <c r="B128" s="62" t="s">
        <v>152</v>
      </c>
      <c r="C128" s="17">
        <v>795</v>
      </c>
      <c r="D128" s="22">
        <v>358872</v>
      </c>
      <c r="E128" s="22">
        <f t="shared" si="29"/>
        <v>451.411320754717</v>
      </c>
      <c r="F128" s="22">
        <v>2723</v>
      </c>
      <c r="G128" s="22">
        <f t="shared" si="30"/>
        <v>3.4251572327044024</v>
      </c>
      <c r="H128" s="22">
        <v>66178</v>
      </c>
      <c r="I128" s="22">
        <f t="shared" si="31"/>
        <v>83.242767295597488</v>
      </c>
      <c r="J128" s="22">
        <v>834520</v>
      </c>
      <c r="K128" s="22">
        <f t="shared" si="32"/>
        <v>1049.7106918238994</v>
      </c>
      <c r="L128" s="22">
        <v>0</v>
      </c>
      <c r="M128" s="22">
        <f t="shared" si="33"/>
        <v>0</v>
      </c>
      <c r="N128" s="22">
        <v>0</v>
      </c>
      <c r="O128" s="22">
        <f t="shared" si="34"/>
        <v>0</v>
      </c>
      <c r="P128" s="22">
        <v>0</v>
      </c>
      <c r="Q128" s="22">
        <f t="shared" si="35"/>
        <v>0</v>
      </c>
      <c r="R128" s="22">
        <v>19868</v>
      </c>
      <c r="S128" s="22">
        <f t="shared" si="36"/>
        <v>24.991194968553458</v>
      </c>
      <c r="T128" s="22">
        <v>30543</v>
      </c>
      <c r="U128" s="22">
        <f t="shared" si="37"/>
        <v>38.4188679245283</v>
      </c>
      <c r="V128" s="22">
        <v>0</v>
      </c>
      <c r="W128" s="22">
        <f t="shared" si="38"/>
        <v>0</v>
      </c>
      <c r="X128" s="22">
        <v>0</v>
      </c>
      <c r="Y128" s="22">
        <f t="shared" si="39"/>
        <v>0</v>
      </c>
      <c r="Z128" s="22">
        <v>54891</v>
      </c>
      <c r="AA128" s="22">
        <f t="shared" si="40"/>
        <v>69.04528301886792</v>
      </c>
      <c r="AB128" s="23">
        <f t="shared" si="41"/>
        <v>1367595</v>
      </c>
      <c r="AC128" s="22">
        <f t="shared" si="42"/>
        <v>1720.2452830188679</v>
      </c>
      <c r="AD128" s="63"/>
    </row>
    <row r="129" spans="1:182" s="35" customFormat="1" x14ac:dyDescent="0.2">
      <c r="A129" s="61">
        <v>393002</v>
      </c>
      <c r="B129" s="62" t="s">
        <v>153</v>
      </c>
      <c r="C129" s="17">
        <v>398</v>
      </c>
      <c r="D129" s="22">
        <v>133843</v>
      </c>
      <c r="E129" s="22">
        <f t="shared" si="29"/>
        <v>336.2889447236181</v>
      </c>
      <c r="F129" s="22">
        <v>113898</v>
      </c>
      <c r="G129" s="22">
        <f t="shared" si="30"/>
        <v>286.1758793969849</v>
      </c>
      <c r="H129" s="22">
        <v>26636</v>
      </c>
      <c r="I129" s="22">
        <f t="shared" si="31"/>
        <v>66.924623115577887</v>
      </c>
      <c r="J129" s="22">
        <v>0</v>
      </c>
      <c r="K129" s="22">
        <f t="shared" si="32"/>
        <v>0</v>
      </c>
      <c r="L129" s="22">
        <v>0</v>
      </c>
      <c r="M129" s="22">
        <f t="shared" si="33"/>
        <v>0</v>
      </c>
      <c r="N129" s="22">
        <v>0</v>
      </c>
      <c r="O129" s="22">
        <f t="shared" si="34"/>
        <v>0</v>
      </c>
      <c r="P129" s="22">
        <v>34874</v>
      </c>
      <c r="Q129" s="22">
        <f t="shared" si="35"/>
        <v>87.62311557788945</v>
      </c>
      <c r="R129" s="22">
        <v>16170</v>
      </c>
      <c r="S129" s="22">
        <f t="shared" si="36"/>
        <v>40.628140703517587</v>
      </c>
      <c r="T129" s="22">
        <v>0</v>
      </c>
      <c r="U129" s="22">
        <f t="shared" si="37"/>
        <v>0</v>
      </c>
      <c r="V129" s="22">
        <v>0</v>
      </c>
      <c r="W129" s="22">
        <f t="shared" si="38"/>
        <v>0</v>
      </c>
      <c r="X129" s="22">
        <v>0</v>
      </c>
      <c r="Y129" s="22">
        <f t="shared" si="39"/>
        <v>0</v>
      </c>
      <c r="Z129" s="22">
        <v>1744</v>
      </c>
      <c r="AA129" s="22">
        <f t="shared" si="40"/>
        <v>4.3819095477386938</v>
      </c>
      <c r="AB129" s="23">
        <f t="shared" si="41"/>
        <v>327165</v>
      </c>
      <c r="AC129" s="22">
        <f t="shared" si="42"/>
        <v>822.0226130653266</v>
      </c>
      <c r="AD129" s="63"/>
    </row>
    <row r="130" spans="1:182" s="35" customFormat="1" x14ac:dyDescent="0.2">
      <c r="A130" s="61">
        <v>394003</v>
      </c>
      <c r="B130" s="62" t="s">
        <v>154</v>
      </c>
      <c r="C130" s="17">
        <v>561</v>
      </c>
      <c r="D130" s="22">
        <v>177403</v>
      </c>
      <c r="E130" s="22">
        <f t="shared" si="29"/>
        <v>316.2263814616756</v>
      </c>
      <c r="F130" s="22">
        <v>8374</v>
      </c>
      <c r="G130" s="22">
        <f t="shared" si="30"/>
        <v>14.926916221033869</v>
      </c>
      <c r="H130" s="22">
        <v>50945</v>
      </c>
      <c r="I130" s="22">
        <f t="shared" si="31"/>
        <v>90.811051693404636</v>
      </c>
      <c r="J130" s="22">
        <v>531019</v>
      </c>
      <c r="K130" s="22">
        <f t="shared" si="32"/>
        <v>946.55793226381456</v>
      </c>
      <c r="L130" s="22">
        <v>0</v>
      </c>
      <c r="M130" s="22">
        <f t="shared" si="33"/>
        <v>0</v>
      </c>
      <c r="N130" s="22">
        <v>0</v>
      </c>
      <c r="O130" s="22">
        <f t="shared" si="34"/>
        <v>0</v>
      </c>
      <c r="P130" s="22">
        <v>0</v>
      </c>
      <c r="Q130" s="22">
        <f t="shared" si="35"/>
        <v>0</v>
      </c>
      <c r="R130" s="22">
        <v>32732</v>
      </c>
      <c r="S130" s="22">
        <f t="shared" si="36"/>
        <v>58.345811051693403</v>
      </c>
      <c r="T130" s="22">
        <v>34171</v>
      </c>
      <c r="U130" s="22">
        <f t="shared" si="37"/>
        <v>60.910873440285208</v>
      </c>
      <c r="V130" s="22">
        <v>0</v>
      </c>
      <c r="W130" s="22">
        <f t="shared" si="38"/>
        <v>0</v>
      </c>
      <c r="X130" s="22">
        <v>0</v>
      </c>
      <c r="Y130" s="22">
        <f t="shared" si="39"/>
        <v>0</v>
      </c>
      <c r="Z130" s="22">
        <v>0</v>
      </c>
      <c r="AA130" s="22">
        <f t="shared" si="40"/>
        <v>0</v>
      </c>
      <c r="AB130" s="23">
        <f t="shared" si="41"/>
        <v>834644</v>
      </c>
      <c r="AC130" s="22">
        <f t="shared" si="42"/>
        <v>1487.7789661319073</v>
      </c>
      <c r="AD130" s="63"/>
    </row>
    <row r="131" spans="1:182" s="68" customFormat="1" x14ac:dyDescent="0.2">
      <c r="A131" s="70">
        <v>395001</v>
      </c>
      <c r="B131" s="71" t="s">
        <v>155</v>
      </c>
      <c r="C131" s="26">
        <v>628</v>
      </c>
      <c r="D131" s="27">
        <v>222262</v>
      </c>
      <c r="E131" s="27">
        <f t="shared" si="29"/>
        <v>353.92038216560508</v>
      </c>
      <c r="F131" s="27">
        <v>5559</v>
      </c>
      <c r="G131" s="27">
        <f t="shared" si="30"/>
        <v>8.8519108280254777</v>
      </c>
      <c r="H131" s="27">
        <v>53036</v>
      </c>
      <c r="I131" s="27">
        <f t="shared" si="31"/>
        <v>84.452229299363054</v>
      </c>
      <c r="J131" s="27">
        <v>713266</v>
      </c>
      <c r="K131" s="27">
        <f t="shared" si="32"/>
        <v>1135.7738853503186</v>
      </c>
      <c r="L131" s="27">
        <v>0</v>
      </c>
      <c r="M131" s="27">
        <f t="shared" si="33"/>
        <v>0</v>
      </c>
      <c r="N131" s="27">
        <v>0</v>
      </c>
      <c r="O131" s="27">
        <f t="shared" si="34"/>
        <v>0</v>
      </c>
      <c r="P131" s="27">
        <v>0</v>
      </c>
      <c r="Q131" s="27">
        <f t="shared" si="35"/>
        <v>0</v>
      </c>
      <c r="R131" s="27">
        <v>10124</v>
      </c>
      <c r="S131" s="27">
        <f t="shared" si="36"/>
        <v>16.121019108280255</v>
      </c>
      <c r="T131" s="27">
        <v>31758</v>
      </c>
      <c r="U131" s="27">
        <f t="shared" si="37"/>
        <v>50.570063694267517</v>
      </c>
      <c r="V131" s="27">
        <v>0</v>
      </c>
      <c r="W131" s="27">
        <f t="shared" si="38"/>
        <v>0</v>
      </c>
      <c r="X131" s="27">
        <v>0</v>
      </c>
      <c r="Y131" s="27">
        <f t="shared" si="39"/>
        <v>0</v>
      </c>
      <c r="Z131" s="27">
        <v>4971</v>
      </c>
      <c r="AA131" s="27">
        <f t="shared" si="40"/>
        <v>7.9156050955414017</v>
      </c>
      <c r="AB131" s="28">
        <f t="shared" si="41"/>
        <v>1040976</v>
      </c>
      <c r="AC131" s="27">
        <f t="shared" si="42"/>
        <v>1657.6050955414012</v>
      </c>
      <c r="AD131" s="63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  <c r="CZ131" s="35"/>
      <c r="DA131" s="35"/>
      <c r="DB131" s="35"/>
      <c r="DC131" s="35"/>
      <c r="DD131" s="35"/>
      <c r="DE131" s="35"/>
      <c r="DF131" s="35"/>
      <c r="DG131" s="35"/>
      <c r="DH131" s="35"/>
      <c r="DI131" s="35"/>
      <c r="DJ131" s="35"/>
      <c r="DK131" s="35"/>
      <c r="DL131" s="35"/>
      <c r="DM131" s="35"/>
      <c r="DN131" s="35"/>
      <c r="DO131" s="35"/>
      <c r="DP131" s="35"/>
      <c r="DQ131" s="35"/>
      <c r="DR131" s="35"/>
      <c r="DS131" s="35"/>
      <c r="DT131" s="35"/>
      <c r="DU131" s="35"/>
      <c r="DV131" s="35"/>
      <c r="DW131" s="35"/>
      <c r="DX131" s="35"/>
      <c r="DY131" s="35"/>
      <c r="DZ131" s="35"/>
      <c r="EA131" s="35"/>
      <c r="EB131" s="35"/>
      <c r="EC131" s="35"/>
      <c r="ED131" s="35"/>
      <c r="EE131" s="35"/>
      <c r="EF131" s="35"/>
      <c r="EG131" s="35"/>
      <c r="EH131" s="35"/>
      <c r="EI131" s="35"/>
      <c r="EJ131" s="35"/>
      <c r="EK131" s="35"/>
      <c r="EL131" s="35"/>
      <c r="EM131" s="35"/>
      <c r="EN131" s="35"/>
      <c r="EO131" s="35"/>
      <c r="EP131" s="35"/>
      <c r="EQ131" s="35"/>
      <c r="ER131" s="35"/>
      <c r="ES131" s="35"/>
      <c r="ET131" s="35"/>
      <c r="EU131" s="35"/>
      <c r="EV131" s="35"/>
      <c r="EW131" s="35"/>
      <c r="EX131" s="35"/>
      <c r="EY131" s="35"/>
      <c r="EZ131" s="35"/>
      <c r="FA131" s="35"/>
      <c r="FB131" s="35"/>
      <c r="FC131" s="35"/>
      <c r="FD131" s="35"/>
      <c r="FE131" s="35"/>
      <c r="FF131" s="35"/>
      <c r="FG131" s="35"/>
      <c r="FH131" s="35"/>
      <c r="FI131" s="35"/>
      <c r="FJ131" s="35"/>
      <c r="FK131" s="35"/>
      <c r="FL131" s="35"/>
      <c r="FM131" s="35"/>
      <c r="FN131" s="35"/>
      <c r="FO131" s="35"/>
      <c r="FP131" s="35"/>
      <c r="FQ131" s="35"/>
      <c r="FR131" s="35"/>
      <c r="FS131" s="35"/>
      <c r="FT131" s="35"/>
      <c r="FU131" s="35"/>
      <c r="FV131" s="35"/>
      <c r="FW131" s="35"/>
      <c r="FX131" s="35"/>
      <c r="FY131" s="35"/>
      <c r="FZ131" s="35"/>
    </row>
    <row r="132" spans="1:182" s="35" customFormat="1" x14ac:dyDescent="0.2">
      <c r="A132" s="61">
        <v>395002</v>
      </c>
      <c r="B132" s="62" t="s">
        <v>156</v>
      </c>
      <c r="C132" s="17">
        <v>595</v>
      </c>
      <c r="D132" s="22">
        <v>220411</v>
      </c>
      <c r="E132" s="22">
        <f t="shared" si="29"/>
        <v>370.4386554621849</v>
      </c>
      <c r="F132" s="22">
        <v>8821</v>
      </c>
      <c r="G132" s="22">
        <f t="shared" si="30"/>
        <v>14.825210084033614</v>
      </c>
      <c r="H132" s="22">
        <v>49623</v>
      </c>
      <c r="I132" s="22">
        <f t="shared" si="31"/>
        <v>83.4</v>
      </c>
      <c r="J132" s="22">
        <v>698171</v>
      </c>
      <c r="K132" s="22">
        <f t="shared" si="32"/>
        <v>1173.3966386554621</v>
      </c>
      <c r="L132" s="22">
        <v>0</v>
      </c>
      <c r="M132" s="22">
        <f t="shared" si="33"/>
        <v>0</v>
      </c>
      <c r="N132" s="22">
        <v>0</v>
      </c>
      <c r="O132" s="22">
        <f t="shared" si="34"/>
        <v>0</v>
      </c>
      <c r="P132" s="22">
        <v>0</v>
      </c>
      <c r="Q132" s="22">
        <f t="shared" si="35"/>
        <v>0</v>
      </c>
      <c r="R132" s="22">
        <v>9971</v>
      </c>
      <c r="S132" s="22">
        <f t="shared" si="36"/>
        <v>16.757983193277312</v>
      </c>
      <c r="T132" s="22">
        <v>33137</v>
      </c>
      <c r="U132" s="22">
        <f t="shared" si="37"/>
        <v>55.692436974789914</v>
      </c>
      <c r="V132" s="22">
        <v>0</v>
      </c>
      <c r="W132" s="22">
        <f t="shared" si="38"/>
        <v>0</v>
      </c>
      <c r="X132" s="22">
        <v>0</v>
      </c>
      <c r="Y132" s="22">
        <f t="shared" si="39"/>
        <v>0</v>
      </c>
      <c r="Z132" s="22">
        <v>15325</v>
      </c>
      <c r="AA132" s="22">
        <f t="shared" si="40"/>
        <v>25.756302521008404</v>
      </c>
      <c r="AB132" s="23">
        <f t="shared" si="41"/>
        <v>1035459</v>
      </c>
      <c r="AC132" s="22">
        <f t="shared" si="42"/>
        <v>1740.2672268907563</v>
      </c>
      <c r="AD132" s="63"/>
    </row>
    <row r="133" spans="1:182" s="35" customFormat="1" x14ac:dyDescent="0.2">
      <c r="A133" s="61">
        <v>395003</v>
      </c>
      <c r="B133" s="62" t="s">
        <v>157</v>
      </c>
      <c r="C133" s="17">
        <v>506</v>
      </c>
      <c r="D133" s="22">
        <v>164690</v>
      </c>
      <c r="E133" s="22">
        <f t="shared" si="29"/>
        <v>325.47430830039525</v>
      </c>
      <c r="F133" s="22">
        <v>5133</v>
      </c>
      <c r="G133" s="22">
        <f t="shared" si="30"/>
        <v>10.144268774703557</v>
      </c>
      <c r="H133" s="22">
        <v>38879</v>
      </c>
      <c r="I133" s="22">
        <f t="shared" si="31"/>
        <v>76.835968379446641</v>
      </c>
      <c r="J133" s="22">
        <v>542460</v>
      </c>
      <c r="K133" s="22">
        <f t="shared" si="32"/>
        <v>1072.0553359683795</v>
      </c>
      <c r="L133" s="22">
        <v>0</v>
      </c>
      <c r="M133" s="22">
        <f t="shared" si="33"/>
        <v>0</v>
      </c>
      <c r="N133" s="22">
        <v>0</v>
      </c>
      <c r="O133" s="22">
        <f t="shared" si="34"/>
        <v>0</v>
      </c>
      <c r="P133" s="22">
        <v>0</v>
      </c>
      <c r="Q133" s="22">
        <f t="shared" si="35"/>
        <v>0</v>
      </c>
      <c r="R133" s="22">
        <v>7586</v>
      </c>
      <c r="S133" s="22">
        <f t="shared" si="36"/>
        <v>14.992094861660078</v>
      </c>
      <c r="T133" s="22">
        <v>24820</v>
      </c>
      <c r="U133" s="22">
        <f t="shared" si="37"/>
        <v>49.051383399209485</v>
      </c>
      <c r="V133" s="22">
        <v>0</v>
      </c>
      <c r="W133" s="22">
        <f t="shared" si="38"/>
        <v>0</v>
      </c>
      <c r="X133" s="22">
        <v>0</v>
      </c>
      <c r="Y133" s="22">
        <f t="shared" si="39"/>
        <v>0</v>
      </c>
      <c r="Z133" s="22">
        <v>11068</v>
      </c>
      <c r="AA133" s="22">
        <f t="shared" si="40"/>
        <v>21.873517786561266</v>
      </c>
      <c r="AB133" s="23">
        <f t="shared" si="41"/>
        <v>794636</v>
      </c>
      <c r="AC133" s="22">
        <f t="shared" si="42"/>
        <v>1570.4268774703557</v>
      </c>
      <c r="AD133" s="63"/>
    </row>
    <row r="134" spans="1:182" s="35" customFormat="1" x14ac:dyDescent="0.2">
      <c r="A134" s="61">
        <v>395004</v>
      </c>
      <c r="B134" s="62" t="s">
        <v>158</v>
      </c>
      <c r="C134" s="17">
        <v>557</v>
      </c>
      <c r="D134" s="22">
        <v>205746</v>
      </c>
      <c r="E134" s="22">
        <f t="shared" si="29"/>
        <v>369.38240574506284</v>
      </c>
      <c r="F134" s="22">
        <v>4909</v>
      </c>
      <c r="G134" s="22">
        <f t="shared" si="30"/>
        <v>8.8132854578096946</v>
      </c>
      <c r="H134" s="22">
        <v>57310</v>
      </c>
      <c r="I134" s="22">
        <f t="shared" si="31"/>
        <v>102.89048473967684</v>
      </c>
      <c r="J134" s="22">
        <v>644413</v>
      </c>
      <c r="K134" s="22">
        <f t="shared" si="32"/>
        <v>1156.9353680430879</v>
      </c>
      <c r="L134" s="22">
        <v>0</v>
      </c>
      <c r="M134" s="22">
        <f t="shared" si="33"/>
        <v>0</v>
      </c>
      <c r="N134" s="22">
        <v>0</v>
      </c>
      <c r="O134" s="22">
        <f t="shared" si="34"/>
        <v>0</v>
      </c>
      <c r="P134" s="22">
        <v>0</v>
      </c>
      <c r="Q134" s="22">
        <f t="shared" si="35"/>
        <v>0</v>
      </c>
      <c r="R134" s="22">
        <v>10302</v>
      </c>
      <c r="S134" s="22">
        <f t="shared" si="36"/>
        <v>18.495511669658885</v>
      </c>
      <c r="T134" s="22">
        <v>30666</v>
      </c>
      <c r="U134" s="22">
        <f t="shared" si="37"/>
        <v>55.055655296229801</v>
      </c>
      <c r="V134" s="22">
        <v>0</v>
      </c>
      <c r="W134" s="22">
        <f t="shared" si="38"/>
        <v>0</v>
      </c>
      <c r="X134" s="22">
        <v>0</v>
      </c>
      <c r="Y134" s="22">
        <f t="shared" si="39"/>
        <v>0</v>
      </c>
      <c r="Z134" s="22">
        <v>3500</v>
      </c>
      <c r="AA134" s="22">
        <f t="shared" si="40"/>
        <v>6.2836624775583481</v>
      </c>
      <c r="AB134" s="23">
        <f t="shared" si="41"/>
        <v>956846</v>
      </c>
      <c r="AC134" s="22">
        <f t="shared" si="42"/>
        <v>1717.8563734290844</v>
      </c>
      <c r="AD134" s="63"/>
    </row>
    <row r="135" spans="1:182" s="35" customFormat="1" x14ac:dyDescent="0.2">
      <c r="A135" s="61">
        <v>395005</v>
      </c>
      <c r="B135" s="62" t="s">
        <v>159</v>
      </c>
      <c r="C135" s="17">
        <v>874</v>
      </c>
      <c r="D135" s="22">
        <v>324130</v>
      </c>
      <c r="E135" s="22">
        <f t="shared" si="29"/>
        <v>370.85812356979403</v>
      </c>
      <c r="F135" s="22">
        <v>9157</v>
      </c>
      <c r="G135" s="22">
        <f t="shared" si="30"/>
        <v>10.477116704805493</v>
      </c>
      <c r="H135" s="22">
        <v>72295</v>
      </c>
      <c r="I135" s="22">
        <f t="shared" si="31"/>
        <v>82.717391304347828</v>
      </c>
      <c r="J135" s="22">
        <v>999020</v>
      </c>
      <c r="K135" s="22">
        <f t="shared" si="32"/>
        <v>1143.0434782608695</v>
      </c>
      <c r="L135" s="22">
        <v>0</v>
      </c>
      <c r="M135" s="22">
        <f t="shared" si="33"/>
        <v>0</v>
      </c>
      <c r="N135" s="22">
        <v>0</v>
      </c>
      <c r="O135" s="22">
        <f t="shared" si="34"/>
        <v>0</v>
      </c>
      <c r="P135" s="22">
        <v>0</v>
      </c>
      <c r="Q135" s="22">
        <f t="shared" si="35"/>
        <v>0</v>
      </c>
      <c r="R135" s="22">
        <v>14371</v>
      </c>
      <c r="S135" s="22">
        <f t="shared" si="36"/>
        <v>16.44279176201373</v>
      </c>
      <c r="T135" s="22">
        <v>46437</v>
      </c>
      <c r="U135" s="22">
        <f t="shared" si="37"/>
        <v>53.131578947368418</v>
      </c>
      <c r="V135" s="22">
        <v>0</v>
      </c>
      <c r="W135" s="22">
        <f t="shared" si="38"/>
        <v>0</v>
      </c>
      <c r="X135" s="22">
        <v>0</v>
      </c>
      <c r="Y135" s="22">
        <f t="shared" si="39"/>
        <v>0</v>
      </c>
      <c r="Z135" s="22">
        <v>10131</v>
      </c>
      <c r="AA135" s="22">
        <f t="shared" si="40"/>
        <v>11.591533180778033</v>
      </c>
      <c r="AB135" s="23">
        <f t="shared" si="41"/>
        <v>1475541</v>
      </c>
      <c r="AC135" s="22">
        <f t="shared" si="42"/>
        <v>1688.2620137299771</v>
      </c>
      <c r="AD135" s="63"/>
    </row>
    <row r="136" spans="1:182" s="68" customFormat="1" x14ac:dyDescent="0.2">
      <c r="A136" s="70">
        <v>395006</v>
      </c>
      <c r="B136" s="71" t="s">
        <v>160</v>
      </c>
      <c r="C136" s="26">
        <v>500</v>
      </c>
      <c r="D136" s="27">
        <v>191249</v>
      </c>
      <c r="E136" s="27">
        <f t="shared" si="29"/>
        <v>382.49799999999999</v>
      </c>
      <c r="F136" s="27">
        <v>1913</v>
      </c>
      <c r="G136" s="27">
        <f t="shared" si="30"/>
        <v>3.8260000000000001</v>
      </c>
      <c r="H136" s="27">
        <v>46820</v>
      </c>
      <c r="I136" s="27">
        <f t="shared" si="31"/>
        <v>93.64</v>
      </c>
      <c r="J136" s="27">
        <v>668486</v>
      </c>
      <c r="K136" s="27">
        <f t="shared" si="32"/>
        <v>1336.972</v>
      </c>
      <c r="L136" s="27">
        <v>0</v>
      </c>
      <c r="M136" s="27">
        <f t="shared" si="33"/>
        <v>0</v>
      </c>
      <c r="N136" s="27">
        <v>0</v>
      </c>
      <c r="O136" s="27">
        <f t="shared" si="34"/>
        <v>0</v>
      </c>
      <c r="P136" s="27">
        <v>0</v>
      </c>
      <c r="Q136" s="27">
        <f t="shared" si="35"/>
        <v>0</v>
      </c>
      <c r="R136" s="27">
        <v>8945</v>
      </c>
      <c r="S136" s="27">
        <f t="shared" si="36"/>
        <v>17.89</v>
      </c>
      <c r="T136" s="27">
        <v>27001</v>
      </c>
      <c r="U136" s="27">
        <f t="shared" si="37"/>
        <v>54.002000000000002</v>
      </c>
      <c r="V136" s="27">
        <v>0</v>
      </c>
      <c r="W136" s="27">
        <f t="shared" si="38"/>
        <v>0</v>
      </c>
      <c r="X136" s="27">
        <v>0</v>
      </c>
      <c r="Y136" s="27">
        <f t="shared" si="39"/>
        <v>0</v>
      </c>
      <c r="Z136" s="27">
        <v>3405</v>
      </c>
      <c r="AA136" s="27">
        <f t="shared" si="40"/>
        <v>6.81</v>
      </c>
      <c r="AB136" s="28">
        <f t="shared" si="41"/>
        <v>947819</v>
      </c>
      <c r="AC136" s="27">
        <f t="shared" si="42"/>
        <v>1895.6379999999999</v>
      </c>
      <c r="AD136" s="63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5"/>
      <c r="DH136" s="35"/>
      <c r="DI136" s="35"/>
      <c r="DJ136" s="35"/>
      <c r="DK136" s="35"/>
      <c r="DL136" s="35"/>
      <c r="DM136" s="35"/>
      <c r="DN136" s="35"/>
      <c r="DO136" s="35"/>
      <c r="DP136" s="35"/>
      <c r="DQ136" s="35"/>
      <c r="DR136" s="35"/>
      <c r="DS136" s="35"/>
      <c r="DT136" s="35"/>
      <c r="DU136" s="35"/>
      <c r="DV136" s="35"/>
      <c r="DW136" s="35"/>
      <c r="DX136" s="35"/>
      <c r="DY136" s="35"/>
      <c r="DZ136" s="35"/>
      <c r="EA136" s="35"/>
      <c r="EB136" s="35"/>
      <c r="EC136" s="35"/>
      <c r="ED136" s="35"/>
      <c r="EE136" s="35"/>
      <c r="EF136" s="35"/>
      <c r="EG136" s="35"/>
      <c r="EH136" s="35"/>
      <c r="EI136" s="35"/>
      <c r="EJ136" s="35"/>
      <c r="EK136" s="35"/>
      <c r="EL136" s="35"/>
      <c r="EM136" s="35"/>
      <c r="EN136" s="35"/>
      <c r="EO136" s="35"/>
      <c r="EP136" s="35"/>
      <c r="EQ136" s="35"/>
      <c r="ER136" s="35"/>
      <c r="ES136" s="35"/>
      <c r="ET136" s="35"/>
      <c r="EU136" s="35"/>
      <c r="EV136" s="35"/>
      <c r="EW136" s="35"/>
      <c r="EX136" s="35"/>
      <c r="EY136" s="35"/>
      <c r="EZ136" s="35"/>
      <c r="FA136" s="35"/>
      <c r="FB136" s="35"/>
      <c r="FC136" s="35"/>
      <c r="FD136" s="35"/>
      <c r="FE136" s="35"/>
      <c r="FF136" s="35"/>
      <c r="FG136" s="35"/>
      <c r="FH136" s="35"/>
      <c r="FI136" s="35"/>
      <c r="FJ136" s="35"/>
      <c r="FK136" s="35"/>
      <c r="FL136" s="35"/>
      <c r="FM136" s="35"/>
      <c r="FN136" s="35"/>
      <c r="FO136" s="35"/>
      <c r="FP136" s="35"/>
      <c r="FQ136" s="35"/>
      <c r="FR136" s="35"/>
      <c r="FS136" s="35"/>
      <c r="FT136" s="35"/>
      <c r="FU136" s="35"/>
      <c r="FV136" s="35"/>
      <c r="FW136" s="35"/>
      <c r="FX136" s="35"/>
      <c r="FY136" s="35"/>
      <c r="FZ136" s="35"/>
    </row>
    <row r="137" spans="1:182" s="35" customFormat="1" x14ac:dyDescent="0.2">
      <c r="A137" s="61">
        <v>395007</v>
      </c>
      <c r="B137" s="62" t="s">
        <v>161</v>
      </c>
      <c r="C137" s="17">
        <v>330</v>
      </c>
      <c r="D137" s="22">
        <v>105711</v>
      </c>
      <c r="E137" s="22">
        <f t="shared" si="29"/>
        <v>320.33636363636361</v>
      </c>
      <c r="F137" s="22">
        <v>4162</v>
      </c>
      <c r="G137" s="22">
        <f t="shared" si="30"/>
        <v>12.612121212121211</v>
      </c>
      <c r="H137" s="22">
        <v>26844</v>
      </c>
      <c r="I137" s="22">
        <f t="shared" si="31"/>
        <v>81.345454545454544</v>
      </c>
      <c r="J137" s="22">
        <v>364079</v>
      </c>
      <c r="K137" s="22">
        <f t="shared" si="32"/>
        <v>1103.269696969697</v>
      </c>
      <c r="L137" s="22">
        <v>11685</v>
      </c>
      <c r="M137" s="22">
        <f t="shared" si="33"/>
        <v>35.409090909090907</v>
      </c>
      <c r="N137" s="22">
        <v>0</v>
      </c>
      <c r="O137" s="22">
        <f t="shared" si="34"/>
        <v>0</v>
      </c>
      <c r="P137" s="22">
        <v>0</v>
      </c>
      <c r="Q137" s="22">
        <f t="shared" si="35"/>
        <v>0</v>
      </c>
      <c r="R137" s="22">
        <v>6066</v>
      </c>
      <c r="S137" s="22">
        <f t="shared" si="36"/>
        <v>18.381818181818183</v>
      </c>
      <c r="T137" s="22">
        <v>17791</v>
      </c>
      <c r="U137" s="22">
        <f t="shared" si="37"/>
        <v>53.912121212121214</v>
      </c>
      <c r="V137" s="22">
        <v>0</v>
      </c>
      <c r="W137" s="22">
        <f t="shared" si="38"/>
        <v>0</v>
      </c>
      <c r="X137" s="22">
        <v>0</v>
      </c>
      <c r="Y137" s="22">
        <f t="shared" si="39"/>
        <v>0</v>
      </c>
      <c r="Z137" s="22">
        <v>300</v>
      </c>
      <c r="AA137" s="22">
        <f t="shared" si="40"/>
        <v>0.90909090909090906</v>
      </c>
      <c r="AB137" s="23">
        <f t="shared" si="41"/>
        <v>536638</v>
      </c>
      <c r="AC137" s="22">
        <f t="shared" si="42"/>
        <v>1626.1757575757576</v>
      </c>
      <c r="AD137" s="63"/>
    </row>
    <row r="138" spans="1:182" s="35" customFormat="1" x14ac:dyDescent="0.2">
      <c r="A138" s="61">
        <v>397001</v>
      </c>
      <c r="B138" s="62" t="s">
        <v>162</v>
      </c>
      <c r="C138" s="17">
        <v>405</v>
      </c>
      <c r="D138" s="22">
        <v>258025</v>
      </c>
      <c r="E138" s="22">
        <f t="shared" si="29"/>
        <v>637.09876543209873</v>
      </c>
      <c r="F138" s="22">
        <v>0</v>
      </c>
      <c r="G138" s="22">
        <f t="shared" si="30"/>
        <v>0</v>
      </c>
      <c r="H138" s="22">
        <v>31154</v>
      </c>
      <c r="I138" s="22">
        <f t="shared" si="31"/>
        <v>76.923456790123453</v>
      </c>
      <c r="J138" s="22">
        <v>416308</v>
      </c>
      <c r="K138" s="22">
        <f t="shared" si="32"/>
        <v>1027.9209876543209</v>
      </c>
      <c r="L138" s="22">
        <v>23035</v>
      </c>
      <c r="M138" s="22">
        <f t="shared" si="33"/>
        <v>56.876543209876544</v>
      </c>
      <c r="N138" s="22">
        <v>0</v>
      </c>
      <c r="O138" s="22">
        <f t="shared" si="34"/>
        <v>0</v>
      </c>
      <c r="P138" s="22">
        <v>0</v>
      </c>
      <c r="Q138" s="22">
        <f t="shared" si="35"/>
        <v>0</v>
      </c>
      <c r="R138" s="22">
        <v>34354</v>
      </c>
      <c r="S138" s="22">
        <f t="shared" si="36"/>
        <v>84.824691358024694</v>
      </c>
      <c r="T138" s="22">
        <v>34867</v>
      </c>
      <c r="U138" s="22">
        <f t="shared" si="37"/>
        <v>86.09135802469136</v>
      </c>
      <c r="V138" s="22">
        <v>0</v>
      </c>
      <c r="W138" s="22">
        <f t="shared" si="38"/>
        <v>0</v>
      </c>
      <c r="X138" s="22">
        <v>0</v>
      </c>
      <c r="Y138" s="22">
        <f t="shared" si="39"/>
        <v>0</v>
      </c>
      <c r="Z138" s="22">
        <v>0</v>
      </c>
      <c r="AA138" s="22">
        <f t="shared" si="40"/>
        <v>0</v>
      </c>
      <c r="AB138" s="23">
        <f t="shared" si="41"/>
        <v>797743</v>
      </c>
      <c r="AC138" s="22">
        <f t="shared" si="42"/>
        <v>1969.7358024691357</v>
      </c>
      <c r="AD138" s="63"/>
    </row>
    <row r="139" spans="1:182" s="35" customFormat="1" x14ac:dyDescent="0.2">
      <c r="A139" s="61">
        <v>398001</v>
      </c>
      <c r="B139" s="62" t="s">
        <v>163</v>
      </c>
      <c r="C139" s="17">
        <v>348</v>
      </c>
      <c r="D139" s="22">
        <v>130009</v>
      </c>
      <c r="E139" s="22">
        <f t="shared" si="29"/>
        <v>373.58908045977012</v>
      </c>
      <c r="F139" s="22">
        <v>106716</v>
      </c>
      <c r="G139" s="22">
        <f t="shared" si="30"/>
        <v>306.65517241379308</v>
      </c>
      <c r="H139" s="22">
        <v>24887</v>
      </c>
      <c r="I139" s="22">
        <f t="shared" si="31"/>
        <v>71.514367816091948</v>
      </c>
      <c r="J139" s="22">
        <v>0</v>
      </c>
      <c r="K139" s="22">
        <f t="shared" si="32"/>
        <v>0</v>
      </c>
      <c r="L139" s="22">
        <v>0</v>
      </c>
      <c r="M139" s="22">
        <f t="shared" si="33"/>
        <v>0</v>
      </c>
      <c r="N139" s="22">
        <v>0</v>
      </c>
      <c r="O139" s="22">
        <f t="shared" si="34"/>
        <v>0</v>
      </c>
      <c r="P139" s="22">
        <v>75533</v>
      </c>
      <c r="Q139" s="22">
        <f t="shared" si="35"/>
        <v>217.04885057471265</v>
      </c>
      <c r="R139" s="22">
        <v>8022</v>
      </c>
      <c r="S139" s="22">
        <f t="shared" si="36"/>
        <v>23.051724137931036</v>
      </c>
      <c r="T139" s="22">
        <v>4412</v>
      </c>
      <c r="U139" s="22">
        <f t="shared" si="37"/>
        <v>12.678160919540231</v>
      </c>
      <c r="V139" s="22">
        <v>0</v>
      </c>
      <c r="W139" s="22">
        <f t="shared" si="38"/>
        <v>0</v>
      </c>
      <c r="X139" s="22">
        <v>0</v>
      </c>
      <c r="Y139" s="22">
        <f t="shared" si="39"/>
        <v>0</v>
      </c>
      <c r="Z139" s="22">
        <v>24155</v>
      </c>
      <c r="AA139" s="22">
        <f t="shared" si="40"/>
        <v>69.410919540229884</v>
      </c>
      <c r="AB139" s="23">
        <f t="shared" si="41"/>
        <v>373734</v>
      </c>
      <c r="AC139" s="22">
        <f t="shared" si="42"/>
        <v>1073.9482758620691</v>
      </c>
      <c r="AD139" s="63"/>
    </row>
    <row r="140" spans="1:182" s="35" customFormat="1" x14ac:dyDescent="0.2">
      <c r="A140" s="61">
        <v>398002</v>
      </c>
      <c r="B140" s="62" t="s">
        <v>164</v>
      </c>
      <c r="C140" s="17">
        <v>506</v>
      </c>
      <c r="D140" s="22">
        <v>254230</v>
      </c>
      <c r="E140" s="22">
        <f t="shared" si="29"/>
        <v>502.43083003952569</v>
      </c>
      <c r="F140" s="22">
        <v>162731</v>
      </c>
      <c r="G140" s="22">
        <f t="shared" si="30"/>
        <v>321.602766798419</v>
      </c>
      <c r="H140" s="22">
        <v>42815</v>
      </c>
      <c r="I140" s="22">
        <f t="shared" si="31"/>
        <v>84.614624505928859</v>
      </c>
      <c r="J140" s="22">
        <v>0</v>
      </c>
      <c r="K140" s="22">
        <f t="shared" si="32"/>
        <v>0</v>
      </c>
      <c r="L140" s="22">
        <v>0</v>
      </c>
      <c r="M140" s="22">
        <f t="shared" si="33"/>
        <v>0</v>
      </c>
      <c r="N140" s="22">
        <v>0</v>
      </c>
      <c r="O140" s="22">
        <f t="shared" si="34"/>
        <v>0</v>
      </c>
      <c r="P140" s="22">
        <v>109031</v>
      </c>
      <c r="Q140" s="22">
        <f t="shared" si="35"/>
        <v>215.47628458498025</v>
      </c>
      <c r="R140" s="22">
        <v>23928</v>
      </c>
      <c r="S140" s="22">
        <f t="shared" si="36"/>
        <v>47.288537549407117</v>
      </c>
      <c r="T140" s="22">
        <v>8473</v>
      </c>
      <c r="U140" s="22">
        <f t="shared" si="37"/>
        <v>16.745059288537551</v>
      </c>
      <c r="V140" s="22">
        <v>0</v>
      </c>
      <c r="W140" s="22">
        <f t="shared" si="38"/>
        <v>0</v>
      </c>
      <c r="X140" s="22">
        <v>0</v>
      </c>
      <c r="Y140" s="22">
        <f t="shared" si="39"/>
        <v>0</v>
      </c>
      <c r="Z140" s="22">
        <v>62089</v>
      </c>
      <c r="AA140" s="22">
        <f t="shared" si="40"/>
        <v>122.70553359683794</v>
      </c>
      <c r="AB140" s="23">
        <f t="shared" si="41"/>
        <v>663297</v>
      </c>
      <c r="AC140" s="22">
        <f t="shared" si="42"/>
        <v>1310.8636363636363</v>
      </c>
      <c r="AD140" s="63"/>
    </row>
    <row r="141" spans="1:182" s="68" customFormat="1" x14ac:dyDescent="0.2">
      <c r="A141" s="70">
        <v>398003</v>
      </c>
      <c r="B141" s="71" t="s">
        <v>165</v>
      </c>
      <c r="C141" s="26">
        <v>387</v>
      </c>
      <c r="D141" s="27">
        <v>161787</v>
      </c>
      <c r="E141" s="27">
        <f t="shared" si="29"/>
        <v>418.05426356589146</v>
      </c>
      <c r="F141" s="27">
        <v>118327</v>
      </c>
      <c r="G141" s="27">
        <f t="shared" si="30"/>
        <v>305.75452196382429</v>
      </c>
      <c r="H141" s="27">
        <v>27809</v>
      </c>
      <c r="I141" s="27">
        <f t="shared" si="31"/>
        <v>71.857881136950908</v>
      </c>
      <c r="J141" s="27">
        <v>0</v>
      </c>
      <c r="K141" s="27">
        <f t="shared" si="32"/>
        <v>0</v>
      </c>
      <c r="L141" s="27">
        <v>0</v>
      </c>
      <c r="M141" s="27">
        <f t="shared" si="33"/>
        <v>0</v>
      </c>
      <c r="N141" s="27">
        <v>0</v>
      </c>
      <c r="O141" s="27">
        <f t="shared" si="34"/>
        <v>0</v>
      </c>
      <c r="P141" s="27">
        <v>94572</v>
      </c>
      <c r="Q141" s="27">
        <f t="shared" si="35"/>
        <v>244.37209302325581</v>
      </c>
      <c r="R141" s="27">
        <v>9698</v>
      </c>
      <c r="S141" s="27">
        <f t="shared" si="36"/>
        <v>25.059431524547804</v>
      </c>
      <c r="T141" s="27">
        <v>4671</v>
      </c>
      <c r="U141" s="27">
        <f t="shared" si="37"/>
        <v>12.069767441860465</v>
      </c>
      <c r="V141" s="27">
        <v>0</v>
      </c>
      <c r="W141" s="27">
        <f t="shared" si="38"/>
        <v>0</v>
      </c>
      <c r="X141" s="27">
        <v>0</v>
      </c>
      <c r="Y141" s="27">
        <f t="shared" si="39"/>
        <v>0</v>
      </c>
      <c r="Z141" s="27">
        <v>23119</v>
      </c>
      <c r="AA141" s="27">
        <f t="shared" si="40"/>
        <v>59.7390180878553</v>
      </c>
      <c r="AB141" s="28">
        <f t="shared" si="41"/>
        <v>439983</v>
      </c>
      <c r="AC141" s="27">
        <f t="shared" si="42"/>
        <v>1136.9069767441861</v>
      </c>
      <c r="AD141" s="63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5"/>
      <c r="DH141" s="35"/>
      <c r="DI141" s="35"/>
      <c r="DJ141" s="35"/>
      <c r="DK141" s="35"/>
      <c r="DL141" s="35"/>
      <c r="DM141" s="35"/>
      <c r="DN141" s="35"/>
      <c r="DO141" s="35"/>
      <c r="DP141" s="35"/>
      <c r="DQ141" s="35"/>
      <c r="DR141" s="35"/>
      <c r="DS141" s="35"/>
      <c r="DT141" s="35"/>
      <c r="DU141" s="35"/>
      <c r="DV141" s="35"/>
      <c r="DW141" s="35"/>
      <c r="DX141" s="35"/>
      <c r="DY141" s="35"/>
      <c r="DZ141" s="35"/>
      <c r="EA141" s="35"/>
      <c r="EB141" s="35"/>
      <c r="EC141" s="35"/>
      <c r="ED141" s="35"/>
      <c r="EE141" s="35"/>
      <c r="EF141" s="35"/>
      <c r="EG141" s="35"/>
      <c r="EH141" s="35"/>
      <c r="EI141" s="35"/>
      <c r="EJ141" s="35"/>
      <c r="EK141" s="35"/>
      <c r="EL141" s="35"/>
      <c r="EM141" s="35"/>
      <c r="EN141" s="35"/>
      <c r="EO141" s="35"/>
      <c r="EP141" s="35"/>
      <c r="EQ141" s="35"/>
      <c r="ER141" s="35"/>
      <c r="ES141" s="35"/>
      <c r="ET141" s="35"/>
      <c r="EU141" s="35"/>
      <c r="EV141" s="35"/>
      <c r="EW141" s="35"/>
      <c r="EX141" s="35"/>
      <c r="EY141" s="35"/>
      <c r="EZ141" s="35"/>
      <c r="FA141" s="35"/>
      <c r="FB141" s="35"/>
      <c r="FC141" s="35"/>
      <c r="FD141" s="35"/>
      <c r="FE141" s="35"/>
      <c r="FF141" s="35"/>
      <c r="FG141" s="35"/>
      <c r="FH141" s="35"/>
      <c r="FI141" s="35"/>
      <c r="FJ141" s="35"/>
      <c r="FK141" s="35"/>
      <c r="FL141" s="35"/>
      <c r="FM141" s="35"/>
      <c r="FN141" s="35"/>
      <c r="FO141" s="35"/>
      <c r="FP141" s="35"/>
      <c r="FQ141" s="35"/>
      <c r="FR141" s="35"/>
      <c r="FS141" s="35"/>
      <c r="FT141" s="35"/>
      <c r="FU141" s="35"/>
      <c r="FV141" s="35"/>
      <c r="FW141" s="35"/>
      <c r="FX141" s="35"/>
      <c r="FY141" s="35"/>
      <c r="FZ141" s="35"/>
    </row>
    <row r="142" spans="1:182" s="35" customFormat="1" x14ac:dyDescent="0.2">
      <c r="A142" s="61">
        <v>398004</v>
      </c>
      <c r="B142" s="62" t="s">
        <v>166</v>
      </c>
      <c r="C142" s="17">
        <v>301</v>
      </c>
      <c r="D142" s="22">
        <v>135297</v>
      </c>
      <c r="E142" s="22">
        <f t="shared" si="29"/>
        <v>449.49169435215947</v>
      </c>
      <c r="F142" s="22">
        <v>99328</v>
      </c>
      <c r="G142" s="22">
        <f t="shared" si="30"/>
        <v>329.99335548172758</v>
      </c>
      <c r="H142" s="22">
        <v>22874</v>
      </c>
      <c r="I142" s="22">
        <f t="shared" si="31"/>
        <v>75.993355481727576</v>
      </c>
      <c r="J142" s="22">
        <v>0</v>
      </c>
      <c r="K142" s="22">
        <f t="shared" si="32"/>
        <v>0</v>
      </c>
      <c r="L142" s="22">
        <v>0</v>
      </c>
      <c r="M142" s="22">
        <f t="shared" si="33"/>
        <v>0</v>
      </c>
      <c r="N142" s="22">
        <v>0</v>
      </c>
      <c r="O142" s="22">
        <f t="shared" si="34"/>
        <v>0</v>
      </c>
      <c r="P142" s="22">
        <v>74873</v>
      </c>
      <c r="Q142" s="22">
        <f t="shared" si="35"/>
        <v>248.74750830564784</v>
      </c>
      <c r="R142" s="22">
        <v>9431</v>
      </c>
      <c r="S142" s="22">
        <f t="shared" si="36"/>
        <v>31.332225913621262</v>
      </c>
      <c r="T142" s="22">
        <v>4642</v>
      </c>
      <c r="U142" s="22">
        <f t="shared" si="37"/>
        <v>15.421926910299003</v>
      </c>
      <c r="V142" s="22">
        <v>0</v>
      </c>
      <c r="W142" s="22">
        <f t="shared" si="38"/>
        <v>0</v>
      </c>
      <c r="X142" s="22">
        <v>0</v>
      </c>
      <c r="Y142" s="22">
        <f t="shared" si="39"/>
        <v>0</v>
      </c>
      <c r="Z142" s="22">
        <v>122</v>
      </c>
      <c r="AA142" s="22">
        <f t="shared" si="40"/>
        <v>0.40531561461794019</v>
      </c>
      <c r="AB142" s="23">
        <f t="shared" si="41"/>
        <v>346567</v>
      </c>
      <c r="AC142" s="22">
        <f t="shared" si="42"/>
        <v>1151.3853820598006</v>
      </c>
      <c r="AD142" s="63"/>
    </row>
    <row r="143" spans="1:182" s="35" customFormat="1" x14ac:dyDescent="0.2">
      <c r="A143" s="64">
        <v>398005</v>
      </c>
      <c r="B143" s="65" t="s">
        <v>167</v>
      </c>
      <c r="C143" s="17">
        <v>142</v>
      </c>
      <c r="D143" s="22">
        <v>52785</v>
      </c>
      <c r="E143" s="22">
        <f t="shared" si="29"/>
        <v>371.72535211267603</v>
      </c>
      <c r="F143" s="22">
        <v>55398</v>
      </c>
      <c r="G143" s="22">
        <f t="shared" si="30"/>
        <v>390.12676056338029</v>
      </c>
      <c r="H143" s="22">
        <v>12394</v>
      </c>
      <c r="I143" s="22">
        <f t="shared" si="31"/>
        <v>87.281690140845072</v>
      </c>
      <c r="J143" s="22">
        <v>0</v>
      </c>
      <c r="K143" s="22">
        <f t="shared" si="32"/>
        <v>0</v>
      </c>
      <c r="L143" s="22">
        <v>0</v>
      </c>
      <c r="M143" s="22">
        <f t="shared" si="33"/>
        <v>0</v>
      </c>
      <c r="N143" s="22">
        <v>0</v>
      </c>
      <c r="O143" s="22">
        <f t="shared" si="34"/>
        <v>0</v>
      </c>
      <c r="P143" s="22">
        <v>12697</v>
      </c>
      <c r="Q143" s="22">
        <f t="shared" si="35"/>
        <v>89.41549295774648</v>
      </c>
      <c r="R143" s="22">
        <v>8893</v>
      </c>
      <c r="S143" s="22">
        <f t="shared" si="36"/>
        <v>62.62676056338028</v>
      </c>
      <c r="T143" s="22">
        <v>1631</v>
      </c>
      <c r="U143" s="22">
        <f t="shared" si="37"/>
        <v>11.485915492957746</v>
      </c>
      <c r="V143" s="22">
        <v>0</v>
      </c>
      <c r="W143" s="22">
        <f t="shared" si="38"/>
        <v>0</v>
      </c>
      <c r="X143" s="22">
        <v>0</v>
      </c>
      <c r="Y143" s="22">
        <f t="shared" si="39"/>
        <v>0</v>
      </c>
      <c r="Z143" s="22">
        <v>2263</v>
      </c>
      <c r="AA143" s="22">
        <f t="shared" si="40"/>
        <v>15.93661971830986</v>
      </c>
      <c r="AB143" s="23">
        <f t="shared" si="41"/>
        <v>146061</v>
      </c>
      <c r="AC143" s="22">
        <f t="shared" si="42"/>
        <v>1028.5985915492959</v>
      </c>
      <c r="AD143" s="63"/>
    </row>
    <row r="144" spans="1:182" s="35" customFormat="1" x14ac:dyDescent="0.2">
      <c r="A144" s="64">
        <v>398006</v>
      </c>
      <c r="B144" s="65" t="s">
        <v>168</v>
      </c>
      <c r="C144" s="17">
        <v>484</v>
      </c>
      <c r="D144" s="22">
        <v>64298</v>
      </c>
      <c r="E144" s="22">
        <f t="shared" si="29"/>
        <v>132.84710743801654</v>
      </c>
      <c r="F144" s="22">
        <v>43792</v>
      </c>
      <c r="G144" s="22">
        <f t="shared" si="30"/>
        <v>90.47933884297521</v>
      </c>
      <c r="H144" s="22">
        <v>10198</v>
      </c>
      <c r="I144" s="22">
        <f t="shared" si="31"/>
        <v>21.070247933884296</v>
      </c>
      <c r="J144" s="22">
        <v>0</v>
      </c>
      <c r="K144" s="22">
        <f t="shared" si="32"/>
        <v>0</v>
      </c>
      <c r="L144" s="22">
        <v>0</v>
      </c>
      <c r="M144" s="22">
        <f t="shared" si="33"/>
        <v>0</v>
      </c>
      <c r="N144" s="22">
        <v>0</v>
      </c>
      <c r="O144" s="22">
        <f t="shared" si="34"/>
        <v>0</v>
      </c>
      <c r="P144" s="22">
        <v>16859</v>
      </c>
      <c r="Q144" s="22">
        <f t="shared" si="35"/>
        <v>34.832644628099175</v>
      </c>
      <c r="R144" s="22">
        <v>4989</v>
      </c>
      <c r="S144" s="22">
        <f t="shared" si="36"/>
        <v>10.307851239669422</v>
      </c>
      <c r="T144" s="22">
        <v>1328</v>
      </c>
      <c r="U144" s="22">
        <f t="shared" si="37"/>
        <v>2.7438016528925622</v>
      </c>
      <c r="V144" s="22">
        <v>0</v>
      </c>
      <c r="W144" s="22">
        <f t="shared" si="38"/>
        <v>0</v>
      </c>
      <c r="X144" s="22">
        <v>0</v>
      </c>
      <c r="Y144" s="22">
        <f t="shared" si="39"/>
        <v>0</v>
      </c>
      <c r="Z144" s="22">
        <v>8424</v>
      </c>
      <c r="AA144" s="22">
        <f t="shared" si="40"/>
        <v>17.404958677685951</v>
      </c>
      <c r="AB144" s="23">
        <f t="shared" si="41"/>
        <v>149888</v>
      </c>
      <c r="AC144" s="22">
        <f t="shared" si="42"/>
        <v>309.68595041322317</v>
      </c>
      <c r="AD144" s="63"/>
    </row>
    <row r="145" spans="1:182" s="35" customFormat="1" x14ac:dyDescent="0.2">
      <c r="A145" s="61">
        <v>399001</v>
      </c>
      <c r="B145" s="62" t="s">
        <v>169</v>
      </c>
      <c r="C145" s="17">
        <v>110</v>
      </c>
      <c r="D145" s="22">
        <v>189271</v>
      </c>
      <c r="E145" s="22">
        <f t="shared" si="29"/>
        <v>1720.6454545454546</v>
      </c>
      <c r="F145" s="22">
        <v>158760</v>
      </c>
      <c r="G145" s="22">
        <f t="shared" si="30"/>
        <v>1443.2727272727273</v>
      </c>
      <c r="H145" s="22">
        <v>37043</v>
      </c>
      <c r="I145" s="22">
        <f t="shared" si="31"/>
        <v>336.75454545454545</v>
      </c>
      <c r="J145" s="22">
        <v>0</v>
      </c>
      <c r="K145" s="22">
        <f t="shared" si="32"/>
        <v>0</v>
      </c>
      <c r="L145" s="22">
        <v>0</v>
      </c>
      <c r="M145" s="22">
        <f t="shared" si="33"/>
        <v>0</v>
      </c>
      <c r="N145" s="22">
        <v>0</v>
      </c>
      <c r="O145" s="22">
        <f t="shared" si="34"/>
        <v>0</v>
      </c>
      <c r="P145" s="22">
        <v>148870</v>
      </c>
      <c r="Q145" s="22">
        <f t="shared" si="35"/>
        <v>1353.3636363636363</v>
      </c>
      <c r="R145" s="22">
        <v>0</v>
      </c>
      <c r="S145" s="22">
        <f t="shared" si="36"/>
        <v>0</v>
      </c>
      <c r="T145" s="22">
        <v>0</v>
      </c>
      <c r="U145" s="22">
        <f t="shared" si="37"/>
        <v>0</v>
      </c>
      <c r="V145" s="22">
        <v>0</v>
      </c>
      <c r="W145" s="22">
        <f t="shared" si="38"/>
        <v>0</v>
      </c>
      <c r="X145" s="22">
        <v>0</v>
      </c>
      <c r="Y145" s="22">
        <f t="shared" si="39"/>
        <v>0</v>
      </c>
      <c r="Z145" s="22">
        <v>59319</v>
      </c>
      <c r="AA145" s="22">
        <f t="shared" si="40"/>
        <v>539.26363636363635</v>
      </c>
      <c r="AB145" s="23">
        <f t="shared" si="41"/>
        <v>593263</v>
      </c>
      <c r="AC145" s="22">
        <f t="shared" si="42"/>
        <v>5393.3</v>
      </c>
      <c r="AD145" s="63"/>
    </row>
    <row r="146" spans="1:182" s="35" customFormat="1" x14ac:dyDescent="0.2">
      <c r="A146" s="61">
        <v>399002</v>
      </c>
      <c r="B146" s="62" t="s">
        <v>170</v>
      </c>
      <c r="C146" s="17">
        <v>323</v>
      </c>
      <c r="D146" s="22">
        <v>159390</v>
      </c>
      <c r="E146" s="22">
        <f t="shared" si="29"/>
        <v>493.46749226006193</v>
      </c>
      <c r="F146" s="22">
        <v>129321</v>
      </c>
      <c r="G146" s="22">
        <f t="shared" si="30"/>
        <v>400.37461300309599</v>
      </c>
      <c r="H146" s="22">
        <v>32374</v>
      </c>
      <c r="I146" s="22">
        <f t="shared" si="31"/>
        <v>100.22910216718266</v>
      </c>
      <c r="J146" s="22">
        <v>0</v>
      </c>
      <c r="K146" s="22">
        <f t="shared" si="32"/>
        <v>0</v>
      </c>
      <c r="L146" s="22">
        <v>0</v>
      </c>
      <c r="M146" s="22">
        <f t="shared" si="33"/>
        <v>0</v>
      </c>
      <c r="N146" s="22">
        <v>0</v>
      </c>
      <c r="O146" s="22">
        <f t="shared" si="34"/>
        <v>0</v>
      </c>
      <c r="P146" s="22">
        <v>117269</v>
      </c>
      <c r="Q146" s="22">
        <f t="shared" si="35"/>
        <v>363.06191950464398</v>
      </c>
      <c r="R146" s="22">
        <v>0</v>
      </c>
      <c r="S146" s="22">
        <f t="shared" si="36"/>
        <v>0</v>
      </c>
      <c r="T146" s="22">
        <v>0</v>
      </c>
      <c r="U146" s="22">
        <f t="shared" si="37"/>
        <v>0</v>
      </c>
      <c r="V146" s="22">
        <v>0</v>
      </c>
      <c r="W146" s="22">
        <f t="shared" si="38"/>
        <v>0</v>
      </c>
      <c r="X146" s="22">
        <v>0</v>
      </c>
      <c r="Y146" s="22">
        <f t="shared" si="39"/>
        <v>0</v>
      </c>
      <c r="Z146" s="22">
        <v>14873</v>
      </c>
      <c r="AA146" s="22">
        <f t="shared" si="40"/>
        <v>46.046439628482972</v>
      </c>
      <c r="AB146" s="23">
        <f t="shared" si="41"/>
        <v>453227</v>
      </c>
      <c r="AC146" s="22">
        <f t="shared" si="42"/>
        <v>1403.1795665634675</v>
      </c>
      <c r="AD146" s="63"/>
    </row>
    <row r="147" spans="1:182" s="35" customFormat="1" x14ac:dyDescent="0.2">
      <c r="A147" s="66">
        <v>399004</v>
      </c>
      <c r="B147" s="67" t="s">
        <v>171</v>
      </c>
      <c r="C147" s="26">
        <v>398</v>
      </c>
      <c r="D147" s="27">
        <v>202438</v>
      </c>
      <c r="E147" s="27">
        <f t="shared" si="29"/>
        <v>508.63819095477385</v>
      </c>
      <c r="F147" s="27">
        <v>139166</v>
      </c>
      <c r="G147" s="27">
        <f t="shared" si="30"/>
        <v>349.66331658291455</v>
      </c>
      <c r="H147" s="27">
        <v>32531</v>
      </c>
      <c r="I147" s="27">
        <f t="shared" si="31"/>
        <v>81.736180904522612</v>
      </c>
      <c r="J147" s="27">
        <v>0</v>
      </c>
      <c r="K147" s="27">
        <f t="shared" si="32"/>
        <v>0</v>
      </c>
      <c r="L147" s="27">
        <v>0</v>
      </c>
      <c r="M147" s="27">
        <f t="shared" si="33"/>
        <v>0</v>
      </c>
      <c r="N147" s="27">
        <v>0</v>
      </c>
      <c r="O147" s="27">
        <f t="shared" si="34"/>
        <v>0</v>
      </c>
      <c r="P147" s="27">
        <v>125582</v>
      </c>
      <c r="Q147" s="27">
        <f t="shared" si="35"/>
        <v>315.5326633165829</v>
      </c>
      <c r="R147" s="27">
        <v>0</v>
      </c>
      <c r="S147" s="27">
        <f t="shared" si="36"/>
        <v>0</v>
      </c>
      <c r="T147" s="27">
        <v>0</v>
      </c>
      <c r="U147" s="27">
        <f t="shared" si="37"/>
        <v>0</v>
      </c>
      <c r="V147" s="27">
        <v>0</v>
      </c>
      <c r="W147" s="27">
        <f t="shared" si="38"/>
        <v>0</v>
      </c>
      <c r="X147" s="27">
        <v>0</v>
      </c>
      <c r="Y147" s="27">
        <f t="shared" si="39"/>
        <v>0</v>
      </c>
      <c r="Z147" s="27">
        <v>7479</v>
      </c>
      <c r="AA147" s="27">
        <f t="shared" si="40"/>
        <v>18.791457286432159</v>
      </c>
      <c r="AB147" s="28">
        <f t="shared" si="41"/>
        <v>507196</v>
      </c>
      <c r="AC147" s="27">
        <f t="shared" si="42"/>
        <v>1274.3618090452262</v>
      </c>
      <c r="AD147" s="63"/>
    </row>
    <row r="148" spans="1:182" x14ac:dyDescent="0.2">
      <c r="A148" s="47"/>
      <c r="B148" s="48" t="s">
        <v>172</v>
      </c>
      <c r="C148" s="49">
        <f>SUM(C94:C147)</f>
        <v>22353</v>
      </c>
      <c r="D148" s="72">
        <f>SUM(D94:D147)</f>
        <v>9449043</v>
      </c>
      <c r="E148" s="72">
        <f t="shared" si="29"/>
        <v>422.71923231780971</v>
      </c>
      <c r="F148" s="72">
        <f>SUM(F94:F147)</f>
        <v>3460448</v>
      </c>
      <c r="G148" s="72">
        <f t="shared" si="30"/>
        <v>154.80910839708318</v>
      </c>
      <c r="H148" s="72">
        <f>SUM(H94:H147)</f>
        <v>1713656</v>
      </c>
      <c r="I148" s="72">
        <f t="shared" si="31"/>
        <v>76.663356149062764</v>
      </c>
      <c r="J148" s="72">
        <f>SUM(J94:J147)</f>
        <v>12786223</v>
      </c>
      <c r="K148" s="72">
        <f t="shared" si="32"/>
        <v>572.01373417438379</v>
      </c>
      <c r="L148" s="72">
        <f>SUM(L94:L147)</f>
        <v>70213</v>
      </c>
      <c r="M148" s="72">
        <f t="shared" si="33"/>
        <v>3.1410996286851876</v>
      </c>
      <c r="N148" s="72">
        <f>SUM(N94:N147)</f>
        <v>0</v>
      </c>
      <c r="O148" s="72">
        <f t="shared" si="34"/>
        <v>0</v>
      </c>
      <c r="P148" s="72">
        <f>SUM(P94:P147)</f>
        <v>1373169</v>
      </c>
      <c r="Q148" s="72">
        <f t="shared" si="35"/>
        <v>61.431083076097167</v>
      </c>
      <c r="R148" s="72">
        <f>SUM(R94:R147)</f>
        <v>518883</v>
      </c>
      <c r="S148" s="72">
        <f t="shared" si="36"/>
        <v>23.213125754932225</v>
      </c>
      <c r="T148" s="72">
        <f>SUM(T94:T147)</f>
        <v>577999</v>
      </c>
      <c r="U148" s="72">
        <f t="shared" si="37"/>
        <v>25.857781953205386</v>
      </c>
      <c r="V148" s="72">
        <f>SUM(V94:V147)</f>
        <v>0</v>
      </c>
      <c r="W148" s="72">
        <f t="shared" si="38"/>
        <v>0</v>
      </c>
      <c r="X148" s="72">
        <f>SUM(X94:X147)</f>
        <v>10715</v>
      </c>
      <c r="Y148" s="72">
        <f t="shared" si="39"/>
        <v>0.47935400169999554</v>
      </c>
      <c r="Z148" s="72">
        <f>SUM(Z94:Z147)</f>
        <v>389968</v>
      </c>
      <c r="AA148" s="72">
        <f t="shared" si="40"/>
        <v>17.445890931865968</v>
      </c>
      <c r="AB148" s="73">
        <f t="shared" si="41"/>
        <v>30350317</v>
      </c>
      <c r="AC148" s="72">
        <f t="shared" si="42"/>
        <v>1357.7737663848252</v>
      </c>
      <c r="AD148" s="63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  <c r="DS148" s="35"/>
      <c r="DT148" s="35"/>
      <c r="DU148" s="35"/>
      <c r="DV148" s="35"/>
      <c r="DW148" s="35"/>
      <c r="DX148" s="35"/>
      <c r="DY148" s="35"/>
      <c r="DZ148" s="35"/>
      <c r="EA148" s="35"/>
      <c r="EB148" s="35"/>
      <c r="EC148" s="35"/>
      <c r="ED148" s="35"/>
      <c r="EE148" s="35"/>
      <c r="EF148" s="35"/>
      <c r="EG148" s="35"/>
      <c r="EH148" s="35"/>
      <c r="EI148" s="35"/>
      <c r="EJ148" s="35"/>
      <c r="EK148" s="35"/>
      <c r="EL148" s="35"/>
      <c r="EM148" s="35"/>
      <c r="EN148" s="35"/>
      <c r="EO148" s="35"/>
      <c r="EP148" s="35"/>
      <c r="EQ148" s="35"/>
      <c r="ER148" s="35"/>
      <c r="ES148" s="35"/>
      <c r="ET148" s="35"/>
      <c r="EU148" s="35"/>
      <c r="EV148" s="35"/>
      <c r="EW148" s="35"/>
      <c r="EX148" s="35"/>
      <c r="EY148" s="35"/>
      <c r="EZ148" s="35"/>
      <c r="FA148" s="35"/>
      <c r="FB148" s="35"/>
      <c r="FC148" s="35"/>
      <c r="FD148" s="35"/>
      <c r="FE148" s="35"/>
      <c r="FF148" s="35"/>
      <c r="FG148" s="35"/>
      <c r="FH148" s="35"/>
      <c r="FI148" s="35"/>
      <c r="FJ148" s="35"/>
      <c r="FK148" s="35"/>
      <c r="FL148" s="35"/>
      <c r="FM148" s="35"/>
      <c r="FN148" s="35"/>
      <c r="FO148" s="35"/>
      <c r="FP148" s="35"/>
      <c r="FQ148" s="35"/>
      <c r="FR148" s="35"/>
      <c r="FS148" s="35"/>
      <c r="FT148" s="35"/>
      <c r="FU148" s="35"/>
      <c r="FV148" s="35"/>
      <c r="FW148" s="35"/>
      <c r="FX148" s="35"/>
      <c r="FY148" s="35"/>
      <c r="FZ148" s="35"/>
    </row>
    <row r="149" spans="1:182" x14ac:dyDescent="0.2">
      <c r="A149" s="52"/>
      <c r="B149" s="53"/>
      <c r="C149" s="42"/>
      <c r="D149" s="42"/>
      <c r="E149" s="42"/>
      <c r="F149" s="42"/>
      <c r="G149" s="43"/>
      <c r="H149" s="42"/>
      <c r="I149" s="42"/>
      <c r="J149" s="42"/>
      <c r="K149" s="43"/>
      <c r="L149" s="42"/>
      <c r="M149" s="42"/>
      <c r="N149" s="42"/>
      <c r="O149" s="43"/>
      <c r="P149" s="42"/>
      <c r="Q149" s="42"/>
      <c r="R149" s="42"/>
      <c r="S149" s="43"/>
      <c r="T149" s="42"/>
      <c r="U149" s="42"/>
      <c r="V149" s="42"/>
      <c r="W149" s="43"/>
      <c r="X149" s="42"/>
      <c r="Y149" s="42"/>
      <c r="Z149" s="42"/>
      <c r="AA149" s="43"/>
      <c r="AB149" s="42"/>
      <c r="AC149" s="43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  <c r="DL149" s="35"/>
      <c r="DM149" s="35"/>
      <c r="DN149" s="35"/>
      <c r="DO149" s="35"/>
      <c r="DP149" s="35"/>
      <c r="DQ149" s="35"/>
      <c r="DR149" s="35"/>
      <c r="DS149" s="35"/>
      <c r="DT149" s="35"/>
      <c r="DU149" s="35"/>
      <c r="DV149" s="35"/>
      <c r="DW149" s="35"/>
      <c r="DX149" s="35"/>
      <c r="DY149" s="35"/>
      <c r="DZ149" s="35"/>
      <c r="EA149" s="35"/>
      <c r="EB149" s="35"/>
      <c r="EC149" s="35"/>
      <c r="ED149" s="35"/>
      <c r="EE149" s="35"/>
      <c r="EF149" s="35"/>
      <c r="EG149" s="35"/>
      <c r="EH149" s="35"/>
      <c r="EI149" s="35"/>
      <c r="EJ149" s="35"/>
      <c r="EK149" s="35"/>
      <c r="EL149" s="35"/>
      <c r="EM149" s="35"/>
      <c r="EN149" s="35"/>
      <c r="EO149" s="35"/>
      <c r="EP149" s="35"/>
      <c r="EQ149" s="35"/>
      <c r="ER149" s="35"/>
      <c r="ES149" s="35"/>
      <c r="ET149" s="35"/>
      <c r="EU149" s="35"/>
      <c r="EV149" s="35"/>
      <c r="EW149" s="35"/>
      <c r="EX149" s="35"/>
      <c r="EY149" s="35"/>
      <c r="EZ149" s="35"/>
      <c r="FA149" s="35"/>
      <c r="FB149" s="35"/>
      <c r="FC149" s="35"/>
      <c r="FD149" s="35"/>
      <c r="FE149" s="35"/>
      <c r="FF149" s="35"/>
      <c r="FG149" s="35"/>
      <c r="FH149" s="35"/>
      <c r="FI149" s="35"/>
      <c r="FJ149" s="35"/>
      <c r="FK149" s="35"/>
      <c r="FL149" s="35"/>
      <c r="FM149" s="35"/>
      <c r="FN149" s="35"/>
      <c r="FO149" s="35"/>
      <c r="FP149" s="35"/>
      <c r="FQ149" s="35"/>
      <c r="FR149" s="35"/>
      <c r="FS149" s="35"/>
      <c r="FT149" s="35"/>
      <c r="FU149" s="35"/>
      <c r="FV149" s="35"/>
      <c r="FW149" s="35"/>
      <c r="FX149" s="35"/>
      <c r="FY149" s="35"/>
      <c r="FZ149" s="35"/>
    </row>
    <row r="150" spans="1:182" s="35" customFormat="1" x14ac:dyDescent="0.2">
      <c r="A150" s="70" t="s">
        <v>173</v>
      </c>
      <c r="B150" s="71" t="s">
        <v>174</v>
      </c>
      <c r="C150" s="26">
        <v>339</v>
      </c>
      <c r="D150" s="27">
        <v>35063</v>
      </c>
      <c r="E150" s="27">
        <f>D150/$C150</f>
        <v>103.4306784660767</v>
      </c>
      <c r="F150" s="27">
        <v>9540</v>
      </c>
      <c r="G150" s="27">
        <f>F150/$C150</f>
        <v>28.141592920353983</v>
      </c>
      <c r="H150" s="27">
        <v>53261</v>
      </c>
      <c r="I150" s="27">
        <f>H150/$C150</f>
        <v>157.11209439528022</v>
      </c>
      <c r="J150" s="27">
        <v>583982</v>
      </c>
      <c r="K150" s="27">
        <f>J150/$C150</f>
        <v>1722.6607669616519</v>
      </c>
      <c r="L150" s="27">
        <v>8800</v>
      </c>
      <c r="M150" s="27">
        <f>L150/$C150</f>
        <v>25.958702064896755</v>
      </c>
      <c r="N150" s="27">
        <v>0</v>
      </c>
      <c r="O150" s="27">
        <f>N150/$C150</f>
        <v>0</v>
      </c>
      <c r="P150" s="27">
        <v>0</v>
      </c>
      <c r="Q150" s="27">
        <f>P150/$C150</f>
        <v>0</v>
      </c>
      <c r="R150" s="27">
        <v>0</v>
      </c>
      <c r="S150" s="27">
        <f>R150/$C150</f>
        <v>0</v>
      </c>
      <c r="T150" s="27">
        <v>0</v>
      </c>
      <c r="U150" s="27">
        <f>T150/$C150</f>
        <v>0</v>
      </c>
      <c r="V150" s="27">
        <v>11924</v>
      </c>
      <c r="W150" s="27">
        <f>V150/$C150</f>
        <v>35.174041297935105</v>
      </c>
      <c r="X150" s="27">
        <v>0</v>
      </c>
      <c r="Y150" s="27">
        <f>X150/$C150</f>
        <v>0</v>
      </c>
      <c r="Z150" s="27">
        <v>0</v>
      </c>
      <c r="AA150" s="27">
        <f>Z150/$C150</f>
        <v>0</v>
      </c>
      <c r="AB150" s="28">
        <f>D150+F150+H150+J150+L150+N150+P150+R150+T150+V150+X150+Z150</f>
        <v>702570</v>
      </c>
      <c r="AC150" s="27">
        <f>AB150/$C150</f>
        <v>2072.4778761061948</v>
      </c>
    </row>
    <row r="151" spans="1:182" x14ac:dyDescent="0.2">
      <c r="A151" s="47"/>
      <c r="B151" s="48" t="s">
        <v>175</v>
      </c>
      <c r="C151" s="49">
        <f>SUM(C150)</f>
        <v>339</v>
      </c>
      <c r="D151" s="72">
        <f>SUM(D150)</f>
        <v>35063</v>
      </c>
      <c r="E151" s="72">
        <f>D151/$C151</f>
        <v>103.4306784660767</v>
      </c>
      <c r="F151" s="72">
        <f>SUM(F150)</f>
        <v>9540</v>
      </c>
      <c r="G151" s="72">
        <f>F151/$C151</f>
        <v>28.141592920353983</v>
      </c>
      <c r="H151" s="72">
        <f>SUM(H150)</f>
        <v>53261</v>
      </c>
      <c r="I151" s="72">
        <f>H151/$C151</f>
        <v>157.11209439528022</v>
      </c>
      <c r="J151" s="72">
        <f>SUM(J150)</f>
        <v>583982</v>
      </c>
      <c r="K151" s="72">
        <f>J151/$C151</f>
        <v>1722.6607669616519</v>
      </c>
      <c r="L151" s="72">
        <f>SUM(L150)</f>
        <v>8800</v>
      </c>
      <c r="M151" s="72">
        <f>L151/$C151</f>
        <v>25.958702064896755</v>
      </c>
      <c r="N151" s="72">
        <f>SUM(N150)</f>
        <v>0</v>
      </c>
      <c r="O151" s="72">
        <f>N151/$C151</f>
        <v>0</v>
      </c>
      <c r="P151" s="72">
        <f>SUM(P150)</f>
        <v>0</v>
      </c>
      <c r="Q151" s="72">
        <f>P151/$C151</f>
        <v>0</v>
      </c>
      <c r="R151" s="72">
        <f>SUM(R150)</f>
        <v>0</v>
      </c>
      <c r="S151" s="72">
        <f>R151/$C151</f>
        <v>0</v>
      </c>
      <c r="T151" s="72">
        <f>SUM(T150)</f>
        <v>0</v>
      </c>
      <c r="U151" s="72">
        <f>T151/$C151</f>
        <v>0</v>
      </c>
      <c r="V151" s="72">
        <f>SUM(V150)</f>
        <v>11924</v>
      </c>
      <c r="W151" s="72">
        <f>V151/$C151</f>
        <v>35.174041297935105</v>
      </c>
      <c r="X151" s="72">
        <f>SUM(X150)</f>
        <v>0</v>
      </c>
      <c r="Y151" s="72">
        <f>X151/$C151</f>
        <v>0</v>
      </c>
      <c r="Z151" s="72">
        <f>SUM(Z150)</f>
        <v>0</v>
      </c>
      <c r="AA151" s="72">
        <f>Z151/$C151</f>
        <v>0</v>
      </c>
      <c r="AB151" s="73">
        <f>AB150</f>
        <v>702570</v>
      </c>
      <c r="AC151" s="72">
        <f>AB151/$C151</f>
        <v>2072.4778761061948</v>
      </c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DN151" s="35"/>
      <c r="DO151" s="35"/>
      <c r="DP151" s="35"/>
      <c r="DQ151" s="35"/>
      <c r="DR151" s="35"/>
      <c r="DS151" s="35"/>
      <c r="DT151" s="35"/>
      <c r="DU151" s="35"/>
      <c r="DV151" s="35"/>
      <c r="DW151" s="35"/>
      <c r="DX151" s="35"/>
      <c r="DY151" s="35"/>
      <c r="DZ151" s="35"/>
      <c r="EA151" s="35"/>
      <c r="EB151" s="35"/>
      <c r="EC151" s="35"/>
      <c r="ED151" s="35"/>
      <c r="EE151" s="35"/>
      <c r="EF151" s="35"/>
      <c r="EG151" s="35"/>
      <c r="EH151" s="35"/>
      <c r="EI151" s="35"/>
      <c r="EJ151" s="35"/>
      <c r="EK151" s="35"/>
      <c r="EL151" s="35"/>
      <c r="EM151" s="35"/>
      <c r="EN151" s="35"/>
      <c r="EO151" s="35"/>
      <c r="EP151" s="35"/>
      <c r="EQ151" s="35"/>
      <c r="ER151" s="35"/>
      <c r="ES151" s="35"/>
      <c r="ET151" s="35"/>
      <c r="EU151" s="35"/>
      <c r="EV151" s="35"/>
      <c r="EW151" s="35"/>
      <c r="EX151" s="35"/>
      <c r="EY151" s="35"/>
      <c r="EZ151" s="35"/>
      <c r="FA151" s="35"/>
      <c r="FB151" s="35"/>
      <c r="FC151" s="35"/>
      <c r="FD151" s="35"/>
      <c r="FE151" s="35"/>
      <c r="FF151" s="35"/>
      <c r="FG151" s="35"/>
      <c r="FH151" s="35"/>
      <c r="FI151" s="35"/>
      <c r="FJ151" s="35"/>
      <c r="FK151" s="35"/>
      <c r="FL151" s="35"/>
      <c r="FM151" s="35"/>
      <c r="FN151" s="35"/>
      <c r="FO151" s="35"/>
      <c r="FP151" s="35"/>
      <c r="FQ151" s="35"/>
      <c r="FR151" s="35"/>
      <c r="FS151" s="35"/>
      <c r="FT151" s="35"/>
      <c r="FU151" s="35"/>
      <c r="FV151" s="35"/>
      <c r="FW151" s="35"/>
      <c r="FX151" s="35"/>
      <c r="FY151" s="35"/>
      <c r="FZ151" s="35"/>
    </row>
    <row r="152" spans="1:182" x14ac:dyDescent="0.2">
      <c r="A152" s="52"/>
      <c r="B152" s="53"/>
      <c r="C152" s="42"/>
      <c r="D152" s="42"/>
      <c r="E152" s="42"/>
      <c r="F152" s="42"/>
      <c r="G152" s="43"/>
      <c r="H152" s="42"/>
      <c r="I152" s="42"/>
      <c r="J152" s="42"/>
      <c r="K152" s="43"/>
      <c r="L152" s="42"/>
      <c r="M152" s="42"/>
      <c r="N152" s="42"/>
      <c r="O152" s="43"/>
      <c r="P152" s="42"/>
      <c r="Q152" s="42"/>
      <c r="R152" s="42"/>
      <c r="S152" s="43"/>
      <c r="T152" s="42"/>
      <c r="U152" s="42"/>
      <c r="V152" s="42"/>
      <c r="W152" s="43"/>
      <c r="X152" s="42"/>
      <c r="Y152" s="42"/>
      <c r="Z152" s="42"/>
      <c r="AA152" s="43"/>
      <c r="AB152" s="42"/>
      <c r="AC152" s="43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  <c r="ER152" s="35"/>
      <c r="ES152" s="35"/>
      <c r="ET152" s="35"/>
      <c r="EU152" s="35"/>
      <c r="EV152" s="35"/>
      <c r="EW152" s="35"/>
      <c r="EX152" s="35"/>
      <c r="EY152" s="35"/>
      <c r="EZ152" s="35"/>
      <c r="FA152" s="35"/>
      <c r="FB152" s="35"/>
      <c r="FC152" s="35"/>
      <c r="FD152" s="35"/>
      <c r="FE152" s="35"/>
      <c r="FF152" s="35"/>
      <c r="FG152" s="35"/>
      <c r="FH152" s="35"/>
      <c r="FI152" s="35"/>
      <c r="FJ152" s="35"/>
      <c r="FK152" s="35"/>
      <c r="FL152" s="35"/>
      <c r="FM152" s="35"/>
      <c r="FN152" s="35"/>
      <c r="FO152" s="35"/>
      <c r="FP152" s="35"/>
      <c r="FQ152" s="35"/>
      <c r="FR152" s="35"/>
      <c r="FS152" s="35"/>
      <c r="FT152" s="35"/>
      <c r="FU152" s="35"/>
      <c r="FV152" s="35"/>
      <c r="FW152" s="35"/>
      <c r="FX152" s="35"/>
      <c r="FY152" s="35"/>
      <c r="FZ152" s="35"/>
    </row>
    <row r="153" spans="1:182" ht="13.5" thickBot="1" x14ac:dyDescent="0.25">
      <c r="A153" s="74"/>
      <c r="B153" s="75" t="s">
        <v>176</v>
      </c>
      <c r="C153" s="76">
        <f>C148+C92+C78+C74+C151</f>
        <v>695278</v>
      </c>
      <c r="D153" s="77">
        <f>D148+D92+D78+D74+D151</f>
        <v>522618676.76789129</v>
      </c>
      <c r="E153" s="77">
        <f>D153/$C153</f>
        <v>751.66865162983913</v>
      </c>
      <c r="F153" s="77">
        <f>SUM(F74+F78+F92+F148+F151)</f>
        <v>10008982.460000001</v>
      </c>
      <c r="G153" s="77">
        <f>F153/$C153</f>
        <v>14.395655349371044</v>
      </c>
      <c r="H153" s="77">
        <f>H148+H92+H78+H74+H151</f>
        <v>53052199.393916026</v>
      </c>
      <c r="I153" s="77">
        <f>H153/$C153</f>
        <v>76.303578415994792</v>
      </c>
      <c r="J153" s="77">
        <f>J148+J92+J78+J74+J151</f>
        <v>723084767.33000004</v>
      </c>
      <c r="K153" s="77">
        <f>J153/$C153</f>
        <v>1039.9937396695998</v>
      </c>
      <c r="L153" s="77">
        <f>L148+L92+L78+L74+L151</f>
        <v>70456961</v>
      </c>
      <c r="M153" s="77">
        <f>L153/$C153</f>
        <v>101.33638774705945</v>
      </c>
      <c r="N153" s="77">
        <f>N148+N92+N78+N74+N151</f>
        <v>58510</v>
      </c>
      <c r="O153" s="77">
        <f>N153/$C153</f>
        <v>8.4153389004110582E-2</v>
      </c>
      <c r="P153" s="77">
        <f>P148+P92+P78+P74+P151</f>
        <v>7507559.4040941801</v>
      </c>
      <c r="Q153" s="77">
        <f>P153/$C153</f>
        <v>10.797924577067274</v>
      </c>
      <c r="R153" s="77">
        <f>R148+R92+R78+R74+R151</f>
        <v>7617302</v>
      </c>
      <c r="S153" s="77">
        <f>R153/$C153</f>
        <v>10.955764456807206</v>
      </c>
      <c r="T153" s="77">
        <f>T148+T92+T78+T74+T151</f>
        <v>44033292.789999999</v>
      </c>
      <c r="U153" s="77">
        <f>T153/$C153</f>
        <v>63.331923043732147</v>
      </c>
      <c r="V153" s="77">
        <f>V148+V92+V78+V74+V151</f>
        <v>286569062</v>
      </c>
      <c r="W153" s="77">
        <f>V153/$C153</f>
        <v>412.16471972362132</v>
      </c>
      <c r="X153" s="77">
        <f>X148+X92+X78+X74+X151</f>
        <v>15141969</v>
      </c>
      <c r="Y153" s="77">
        <f>X153/$C153</f>
        <v>21.778294437620634</v>
      </c>
      <c r="Z153" s="77">
        <f>Z148+Z92+Z78+Z74+Z151</f>
        <v>7596687.3499999996</v>
      </c>
      <c r="AA153" s="77">
        <f>Z153/$C153</f>
        <v>10.926114949703571</v>
      </c>
      <c r="AB153" s="78">
        <f>AB148+AB92+AB78+AB74+AB151</f>
        <v>1747745969.4959016</v>
      </c>
      <c r="AC153" s="77">
        <f>AB153/$C153</f>
        <v>2513.7369073894206</v>
      </c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  <c r="DS153" s="35"/>
      <c r="DT153" s="35"/>
      <c r="DU153" s="35"/>
      <c r="DV153" s="35"/>
      <c r="DW153" s="35"/>
      <c r="DX153" s="35"/>
      <c r="DY153" s="35"/>
      <c r="DZ153" s="35"/>
      <c r="EA153" s="35"/>
      <c r="EB153" s="35"/>
      <c r="EC153" s="35"/>
      <c r="ED153" s="35"/>
      <c r="EE153" s="35"/>
      <c r="EF153" s="35"/>
      <c r="EG153" s="35"/>
      <c r="EH153" s="35"/>
      <c r="EI153" s="35"/>
      <c r="EJ153" s="35"/>
      <c r="EK153" s="35"/>
      <c r="EL153" s="35"/>
      <c r="EM153" s="35"/>
      <c r="EN153" s="35"/>
      <c r="EO153" s="35"/>
      <c r="EP153" s="35"/>
      <c r="EQ153" s="35"/>
      <c r="ER153" s="35"/>
      <c r="ES153" s="35"/>
      <c r="ET153" s="35"/>
      <c r="EU153" s="35"/>
      <c r="EV153" s="35"/>
      <c r="EW153" s="35"/>
      <c r="EX153" s="35"/>
      <c r="EY153" s="35"/>
      <c r="EZ153" s="35"/>
      <c r="FA153" s="35"/>
      <c r="FB153" s="35"/>
      <c r="FC153" s="35"/>
      <c r="FD153" s="35"/>
      <c r="FE153" s="35"/>
      <c r="FF153" s="35"/>
      <c r="FG153" s="35"/>
      <c r="FH153" s="35"/>
      <c r="FI153" s="35"/>
      <c r="FJ153" s="35"/>
      <c r="FK153" s="35"/>
      <c r="FL153" s="35"/>
      <c r="FM153" s="35"/>
      <c r="FN153" s="35"/>
      <c r="FO153" s="35"/>
      <c r="FP153" s="35"/>
      <c r="FQ153" s="35"/>
      <c r="FR153" s="35"/>
      <c r="FS153" s="35"/>
      <c r="FT153" s="35"/>
      <c r="FU153" s="35"/>
      <c r="FV153" s="35"/>
      <c r="FW153" s="35"/>
      <c r="FX153" s="35"/>
      <c r="FY153" s="35"/>
      <c r="FZ153" s="35"/>
    </row>
    <row r="154" spans="1:182" ht="13.5" thickTop="1" x14ac:dyDescent="0.2"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DN154" s="35"/>
      <c r="DO154" s="35"/>
      <c r="DP154" s="35"/>
      <c r="DQ154" s="35"/>
      <c r="DR154" s="35"/>
      <c r="DS154" s="35"/>
      <c r="DT154" s="35"/>
      <c r="DU154" s="35"/>
      <c r="DV154" s="35"/>
      <c r="DW154" s="35"/>
      <c r="DX154" s="35"/>
      <c r="DY154" s="35"/>
      <c r="DZ154" s="35"/>
      <c r="EA154" s="35"/>
      <c r="EB154" s="35"/>
      <c r="EC154" s="35"/>
      <c r="ED154" s="35"/>
      <c r="EE154" s="35"/>
      <c r="EF154" s="35"/>
      <c r="EG154" s="35"/>
      <c r="EH154" s="35"/>
      <c r="EI154" s="35"/>
      <c r="EJ154" s="35"/>
      <c r="EK154" s="35"/>
      <c r="EL154" s="35"/>
      <c r="EM154" s="35"/>
      <c r="EN154" s="35"/>
      <c r="EO154" s="35"/>
      <c r="EP154" s="35"/>
      <c r="EQ154" s="35"/>
      <c r="ER154" s="35"/>
      <c r="ES154" s="35"/>
      <c r="ET154" s="35"/>
      <c r="EU154" s="35"/>
      <c r="EV154" s="35"/>
      <c r="EW154" s="35"/>
      <c r="EX154" s="35"/>
      <c r="EY154" s="35"/>
      <c r="EZ154" s="35"/>
      <c r="FA154" s="35"/>
      <c r="FB154" s="35"/>
      <c r="FC154" s="35"/>
      <c r="FD154" s="35"/>
      <c r="FE154" s="35"/>
      <c r="FF154" s="35"/>
      <c r="FG154" s="35"/>
      <c r="FH154" s="35"/>
      <c r="FI154" s="35"/>
      <c r="FJ154" s="35"/>
      <c r="FK154" s="35"/>
      <c r="FL154" s="35"/>
      <c r="FM154" s="35"/>
      <c r="FN154" s="35"/>
      <c r="FO154" s="35"/>
      <c r="FP154" s="35"/>
      <c r="FQ154" s="35"/>
      <c r="FR154" s="35"/>
      <c r="FS154" s="35"/>
      <c r="FT154" s="35"/>
      <c r="FU154" s="35"/>
      <c r="FV154" s="35"/>
      <c r="FW154" s="35"/>
      <c r="FX154" s="35"/>
      <c r="FY154" s="35"/>
      <c r="FZ154" s="35"/>
    </row>
    <row r="155" spans="1:182" ht="12.75" customHeight="1" x14ac:dyDescent="0.2">
      <c r="D155" s="86"/>
      <c r="E155" s="86"/>
      <c r="F155" s="86"/>
      <c r="G155" s="79"/>
      <c r="H155" s="86"/>
      <c r="I155" s="86"/>
      <c r="J155" s="86"/>
      <c r="K155" s="79"/>
      <c r="L155" s="86"/>
      <c r="M155" s="86"/>
      <c r="N155" s="86"/>
      <c r="O155" s="79"/>
      <c r="P155" s="86"/>
      <c r="Q155" s="86"/>
      <c r="R155" s="86"/>
      <c r="S155" s="79"/>
      <c r="T155" s="86"/>
      <c r="U155" s="86"/>
      <c r="V155" s="86"/>
      <c r="W155" s="79"/>
      <c r="X155" s="86"/>
      <c r="Y155" s="86"/>
      <c r="Z155" s="86"/>
      <c r="AA155" s="79"/>
      <c r="AB155" s="86"/>
      <c r="AC155" s="86"/>
      <c r="AD155" s="86"/>
      <c r="AE155" s="79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  <c r="DL155" s="35"/>
      <c r="DM155" s="35"/>
      <c r="DN155" s="35"/>
      <c r="DO155" s="35"/>
      <c r="DP155" s="35"/>
      <c r="DQ155" s="35"/>
      <c r="DR155" s="35"/>
      <c r="DS155" s="35"/>
      <c r="DT155" s="35"/>
      <c r="DU155" s="35"/>
      <c r="DV155" s="35"/>
      <c r="DW155" s="35"/>
      <c r="DX155" s="35"/>
      <c r="DY155" s="35"/>
      <c r="DZ155" s="35"/>
      <c r="EA155" s="35"/>
      <c r="EB155" s="35"/>
      <c r="EC155" s="35"/>
      <c r="ED155" s="35"/>
      <c r="EE155" s="35"/>
      <c r="EF155" s="35"/>
      <c r="EG155" s="35"/>
      <c r="EH155" s="35"/>
      <c r="EI155" s="35"/>
      <c r="EJ155" s="35"/>
      <c r="EK155" s="35"/>
      <c r="EL155" s="35"/>
      <c r="EM155" s="35"/>
      <c r="EN155" s="35"/>
      <c r="EO155" s="35"/>
      <c r="EP155" s="35"/>
      <c r="EQ155" s="35"/>
      <c r="ER155" s="35"/>
      <c r="ES155" s="35"/>
      <c r="ET155" s="35"/>
      <c r="EU155" s="35"/>
      <c r="EV155" s="35"/>
      <c r="EW155" s="35"/>
      <c r="EX155" s="35"/>
      <c r="EY155" s="35"/>
      <c r="EZ155" s="35"/>
      <c r="FA155" s="35"/>
      <c r="FB155" s="35"/>
      <c r="FC155" s="35"/>
      <c r="FD155" s="35"/>
      <c r="FE155" s="35"/>
      <c r="FF155" s="35"/>
      <c r="FG155" s="35"/>
      <c r="FH155" s="35"/>
      <c r="FI155" s="35"/>
      <c r="FJ155" s="35"/>
      <c r="FK155" s="35"/>
      <c r="FL155" s="35"/>
      <c r="FM155" s="35"/>
      <c r="FN155" s="35"/>
      <c r="FO155" s="35"/>
      <c r="FP155" s="35"/>
      <c r="FQ155" s="35"/>
      <c r="FR155" s="35"/>
      <c r="FS155" s="35"/>
      <c r="FT155" s="35"/>
      <c r="FU155" s="35"/>
      <c r="FV155" s="35"/>
      <c r="FW155" s="35"/>
      <c r="FX155" s="35"/>
      <c r="FY155" s="35"/>
      <c r="FZ155" s="35"/>
    </row>
    <row r="156" spans="1:182" ht="12.75" customHeight="1" x14ac:dyDescent="0.2">
      <c r="D156" s="80" t="s">
        <v>177</v>
      </c>
      <c r="E156" s="80"/>
      <c r="F156" s="80"/>
      <c r="G156" s="79"/>
      <c r="H156" s="80" t="s">
        <v>177</v>
      </c>
      <c r="I156" s="80"/>
      <c r="J156" s="80"/>
      <c r="K156" s="79"/>
      <c r="L156" s="80" t="s">
        <v>177</v>
      </c>
      <c r="M156" s="80"/>
      <c r="N156" s="80"/>
      <c r="O156" s="79"/>
      <c r="P156" s="80" t="s">
        <v>177</v>
      </c>
      <c r="Q156" s="80"/>
      <c r="R156" s="80"/>
      <c r="S156" s="79"/>
      <c r="T156" s="80" t="s">
        <v>177</v>
      </c>
      <c r="U156" s="80"/>
      <c r="V156" s="80"/>
      <c r="W156" s="79"/>
      <c r="X156" s="80" t="s">
        <v>177</v>
      </c>
      <c r="Y156" s="80"/>
      <c r="Z156" s="80"/>
      <c r="AA156" s="79"/>
      <c r="AB156" s="80" t="s">
        <v>177</v>
      </c>
      <c r="AC156" s="80"/>
      <c r="AD156" s="80"/>
      <c r="AE156" s="79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5"/>
      <c r="DH156" s="35"/>
      <c r="DI156" s="35"/>
      <c r="DJ156" s="35"/>
      <c r="DK156" s="35"/>
      <c r="DL156" s="35"/>
      <c r="DM156" s="35"/>
      <c r="DN156" s="35"/>
      <c r="DO156" s="35"/>
      <c r="DP156" s="35"/>
      <c r="DQ156" s="35"/>
      <c r="DR156" s="35"/>
      <c r="DS156" s="35"/>
      <c r="DT156" s="35"/>
      <c r="DU156" s="35"/>
      <c r="DV156" s="35"/>
      <c r="DW156" s="35"/>
      <c r="DX156" s="35"/>
      <c r="DY156" s="35"/>
      <c r="DZ156" s="35"/>
      <c r="EA156" s="35"/>
      <c r="EB156" s="35"/>
      <c r="EC156" s="35"/>
      <c r="ED156" s="35"/>
      <c r="EE156" s="35"/>
      <c r="EF156" s="35"/>
      <c r="EG156" s="35"/>
      <c r="EH156" s="35"/>
      <c r="EI156" s="35"/>
      <c r="EJ156" s="35"/>
      <c r="EK156" s="35"/>
      <c r="EL156" s="35"/>
      <c r="EM156" s="35"/>
      <c r="EN156" s="35"/>
      <c r="EO156" s="35"/>
      <c r="EP156" s="35"/>
      <c r="EQ156" s="35"/>
      <c r="ER156" s="35"/>
      <c r="ES156" s="35"/>
      <c r="ET156" s="35"/>
      <c r="EU156" s="35"/>
      <c r="EV156" s="35"/>
      <c r="EW156" s="35"/>
      <c r="EX156" s="35"/>
      <c r="EY156" s="35"/>
      <c r="EZ156" s="35"/>
      <c r="FA156" s="35"/>
      <c r="FB156" s="35"/>
      <c r="FC156" s="35"/>
      <c r="FD156" s="35"/>
      <c r="FE156" s="35"/>
      <c r="FF156" s="35"/>
      <c r="FG156" s="35"/>
      <c r="FH156" s="35"/>
      <c r="FI156" s="35"/>
      <c r="FJ156" s="35"/>
      <c r="FK156" s="35"/>
      <c r="FL156" s="35"/>
      <c r="FM156" s="35"/>
      <c r="FN156" s="35"/>
      <c r="FO156" s="35"/>
      <c r="FP156" s="35"/>
      <c r="FQ156" s="35"/>
      <c r="FR156" s="35"/>
      <c r="FS156" s="35"/>
      <c r="FT156" s="35"/>
      <c r="FU156" s="35"/>
      <c r="FV156" s="35"/>
      <c r="FW156" s="35"/>
      <c r="FX156" s="35"/>
      <c r="FY156" s="35"/>
      <c r="FZ156" s="35"/>
    </row>
    <row r="159" spans="1:182" x14ac:dyDescent="0.2">
      <c r="D159" s="29"/>
      <c r="F159" s="29"/>
      <c r="H159" s="29"/>
      <c r="J159" s="29"/>
      <c r="L159" s="29"/>
      <c r="N159" s="29"/>
      <c r="P159" s="29"/>
      <c r="R159" s="29"/>
      <c r="T159" s="29"/>
      <c r="AB159" s="29"/>
    </row>
    <row r="160" spans="1:182" x14ac:dyDescent="0.2">
      <c r="Z160" s="29"/>
      <c r="AB160" s="29"/>
    </row>
  </sheetData>
  <mergeCells count="23">
    <mergeCell ref="A1:B2"/>
    <mergeCell ref="D1:G1"/>
    <mergeCell ref="H1:K1"/>
    <mergeCell ref="L1:O1"/>
    <mergeCell ref="P1:S1"/>
    <mergeCell ref="X1:AA1"/>
    <mergeCell ref="C2:C3"/>
    <mergeCell ref="AB2:AB3"/>
    <mergeCell ref="D155:F155"/>
    <mergeCell ref="H155:J155"/>
    <mergeCell ref="L155:N155"/>
    <mergeCell ref="P155:R155"/>
    <mergeCell ref="T155:V155"/>
    <mergeCell ref="X155:Z155"/>
    <mergeCell ref="AB155:AD155"/>
    <mergeCell ref="T1:W1"/>
    <mergeCell ref="AB156:AD156"/>
    <mergeCell ref="D156:F156"/>
    <mergeCell ref="H156:J156"/>
    <mergeCell ref="L156:N156"/>
    <mergeCell ref="P156:R156"/>
    <mergeCell ref="T156:V156"/>
    <mergeCell ref="X156:Z156"/>
  </mergeCells>
  <printOptions horizontalCentered="1"/>
  <pageMargins left="0.25" right="0.25" top="0.72" bottom="0.5" header="0.43" footer="0.5"/>
  <pageSetup paperSize="5" scale="76" orientation="portrait" r:id="rId1"/>
  <headerFooter alignWithMargins="0"/>
  <rowBreaks count="1" manualBreakCount="1">
    <brk id="75" max="30" man="1"/>
  </rowBreaks>
  <colBreaks count="6" manualBreakCount="6">
    <brk id="7" max="133" man="1"/>
    <brk id="11" max="133" man="1"/>
    <brk id="15" max="133" man="1"/>
    <brk id="19" max="133" man="1"/>
    <brk id="23" max="133" man="1"/>
    <brk id="27" max="1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Benefits - 200</vt:lpstr>
      <vt:lpstr>'Benefits - 200'!Print_Area</vt:lpstr>
      <vt:lpstr>'Benefits - 200'!Print_Titles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Paula Matherne</cp:lastModifiedBy>
  <dcterms:created xsi:type="dcterms:W3CDTF">2012-06-14T20:04:59Z</dcterms:created>
  <dcterms:modified xsi:type="dcterms:W3CDTF">2012-07-09T18:36:48Z</dcterms:modified>
</cp:coreProperties>
</file>