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alaries - 100" sheetId="1" r:id="rId1"/>
  </sheets>
  <externalReferences>
    <externalReference r:id="rId2"/>
  </externalReferences>
  <definedNames>
    <definedName name="_xlnm.Print_Area" localSheetId="0">'Salaries - 100'!$A$1:$AM$156</definedName>
    <definedName name="_xlnm.Print_Titles" localSheetId="0">'Salaries - 100'!$A:$B,'Salaries - 100'!$1:$3</definedName>
  </definedNames>
  <calcPr calcId="145621"/>
</workbook>
</file>

<file path=xl/calcChain.xml><?xml version="1.0" encoding="utf-8"?>
<calcChain xmlns="http://schemas.openxmlformats.org/spreadsheetml/2006/main">
  <c r="AJ151" i="1" l="1"/>
  <c r="AH151" i="1"/>
  <c r="AB151" i="1"/>
  <c r="X151" i="1"/>
  <c r="Y151" i="1" s="1"/>
  <c r="V151" i="1"/>
  <c r="R151" i="1"/>
  <c r="S151" i="1" s="1"/>
  <c r="P151" i="1"/>
  <c r="N151" i="1"/>
  <c r="O151" i="1" s="1"/>
  <c r="L151" i="1"/>
  <c r="J151" i="1"/>
  <c r="K151" i="1" s="1"/>
  <c r="H151" i="1"/>
  <c r="F151" i="1"/>
  <c r="G151" i="1" s="1"/>
  <c r="C151" i="1"/>
  <c r="AK151" i="1" s="1"/>
  <c r="AL150" i="1"/>
  <c r="AL151" i="1" s="1"/>
  <c r="AM151" i="1" s="1"/>
  <c r="AK150" i="1"/>
  <c r="AI150" i="1"/>
  <c r="AG150" i="1"/>
  <c r="AE150" i="1"/>
  <c r="AC150" i="1"/>
  <c r="AA150" i="1"/>
  <c r="Y150" i="1"/>
  <c r="W150" i="1"/>
  <c r="U150" i="1"/>
  <c r="S150" i="1"/>
  <c r="Q150" i="1"/>
  <c r="O150" i="1"/>
  <c r="M150" i="1"/>
  <c r="K150" i="1"/>
  <c r="I150" i="1"/>
  <c r="G150" i="1"/>
  <c r="E150" i="1"/>
  <c r="AJ148" i="1"/>
  <c r="AH148" i="1"/>
  <c r="AF148" i="1"/>
  <c r="AD148" i="1"/>
  <c r="AB148" i="1"/>
  <c r="Z148" i="1"/>
  <c r="X148" i="1"/>
  <c r="V148" i="1"/>
  <c r="T148" i="1"/>
  <c r="R148" i="1"/>
  <c r="P148" i="1"/>
  <c r="N148" i="1"/>
  <c r="L148" i="1"/>
  <c r="H148" i="1"/>
  <c r="F148" i="1"/>
  <c r="D148" i="1"/>
  <c r="C148" i="1"/>
  <c r="AK148" i="1" s="1"/>
  <c r="AL147" i="1"/>
  <c r="AM147" i="1" s="1"/>
  <c r="AK147" i="1"/>
  <c r="AI147" i="1"/>
  <c r="AG147" i="1"/>
  <c r="AE147" i="1"/>
  <c r="AC147" i="1"/>
  <c r="AA147" i="1"/>
  <c r="Y147" i="1"/>
  <c r="W147" i="1"/>
  <c r="U147" i="1"/>
  <c r="S147" i="1"/>
  <c r="Q147" i="1"/>
  <c r="O147" i="1"/>
  <c r="M147" i="1"/>
  <c r="K147" i="1"/>
  <c r="I147" i="1"/>
  <c r="G147" i="1"/>
  <c r="E147" i="1"/>
  <c r="AL146" i="1"/>
  <c r="AM146" i="1" s="1"/>
  <c r="AK146" i="1"/>
  <c r="AI146" i="1"/>
  <c r="AG146" i="1"/>
  <c r="AE146" i="1"/>
  <c r="AC146" i="1"/>
  <c r="AA146" i="1"/>
  <c r="Y146" i="1"/>
  <c r="W146" i="1"/>
  <c r="U146" i="1"/>
  <c r="S146" i="1"/>
  <c r="Q146" i="1"/>
  <c r="O146" i="1"/>
  <c r="M146" i="1"/>
  <c r="K146" i="1"/>
  <c r="I146" i="1"/>
  <c r="G146" i="1"/>
  <c r="E146" i="1"/>
  <c r="AM145" i="1"/>
  <c r="AL145" i="1"/>
  <c r="AK145" i="1"/>
  <c r="AI145" i="1"/>
  <c r="AG145" i="1"/>
  <c r="AE145" i="1"/>
  <c r="AC145" i="1"/>
  <c r="AA145" i="1"/>
  <c r="Y145" i="1"/>
  <c r="W145" i="1"/>
  <c r="U145" i="1"/>
  <c r="S145" i="1"/>
  <c r="Q145" i="1"/>
  <c r="O145" i="1"/>
  <c r="M145" i="1"/>
  <c r="K145" i="1"/>
  <c r="I145" i="1"/>
  <c r="G145" i="1"/>
  <c r="E145" i="1"/>
  <c r="AL144" i="1"/>
  <c r="AM144" i="1" s="1"/>
  <c r="AK144" i="1"/>
  <c r="AI144" i="1"/>
  <c r="AG144" i="1"/>
  <c r="AE144" i="1"/>
  <c r="AC144" i="1"/>
  <c r="AA144" i="1"/>
  <c r="Y144" i="1"/>
  <c r="W144" i="1"/>
  <c r="U144" i="1"/>
  <c r="S144" i="1"/>
  <c r="Q144" i="1"/>
  <c r="O144" i="1"/>
  <c r="M144" i="1"/>
  <c r="K144" i="1"/>
  <c r="I144" i="1"/>
  <c r="G144" i="1"/>
  <c r="E144" i="1"/>
  <c r="AL143" i="1"/>
  <c r="AM143" i="1" s="1"/>
  <c r="AK143" i="1"/>
  <c r="AI143" i="1"/>
  <c r="AG143" i="1"/>
  <c r="AE143" i="1"/>
  <c r="AC143" i="1"/>
  <c r="AA143" i="1"/>
  <c r="Y143" i="1"/>
  <c r="W143" i="1"/>
  <c r="U143" i="1"/>
  <c r="S143" i="1"/>
  <c r="Q143" i="1"/>
  <c r="O143" i="1"/>
  <c r="M143" i="1"/>
  <c r="K143" i="1"/>
  <c r="I143" i="1"/>
  <c r="G143" i="1"/>
  <c r="E143" i="1"/>
  <c r="AL142" i="1"/>
  <c r="AM142" i="1" s="1"/>
  <c r="AK142" i="1"/>
  <c r="AI142" i="1"/>
  <c r="AG142" i="1"/>
  <c r="AE142" i="1"/>
  <c r="AC142" i="1"/>
  <c r="AA142" i="1"/>
  <c r="Y142" i="1"/>
  <c r="W142" i="1"/>
  <c r="U142" i="1"/>
  <c r="S142" i="1"/>
  <c r="Q142" i="1"/>
  <c r="O142" i="1"/>
  <c r="M142" i="1"/>
  <c r="K142" i="1"/>
  <c r="I142" i="1"/>
  <c r="G142" i="1"/>
  <c r="E142" i="1"/>
  <c r="AM141" i="1"/>
  <c r="AL141" i="1"/>
  <c r="AK141" i="1"/>
  <c r="AI141" i="1"/>
  <c r="AG141" i="1"/>
  <c r="AE141" i="1"/>
  <c r="AC141" i="1"/>
  <c r="AA141" i="1"/>
  <c r="Y141" i="1"/>
  <c r="W141" i="1"/>
  <c r="U141" i="1"/>
  <c r="S141" i="1"/>
  <c r="Q141" i="1"/>
  <c r="O141" i="1"/>
  <c r="M141" i="1"/>
  <c r="K141" i="1"/>
  <c r="I141" i="1"/>
  <c r="G141" i="1"/>
  <c r="E141" i="1"/>
  <c r="AL140" i="1"/>
  <c r="AM140" i="1" s="1"/>
  <c r="AK140" i="1"/>
  <c r="AI140" i="1"/>
  <c r="AG140" i="1"/>
  <c r="AE140" i="1"/>
  <c r="AC140" i="1"/>
  <c r="AA140" i="1"/>
  <c r="Y140" i="1"/>
  <c r="W140" i="1"/>
  <c r="U140" i="1"/>
  <c r="S140" i="1"/>
  <c r="Q140" i="1"/>
  <c r="O140" i="1"/>
  <c r="M140" i="1"/>
  <c r="K140" i="1"/>
  <c r="I140" i="1"/>
  <c r="G140" i="1"/>
  <c r="E140" i="1"/>
  <c r="AL139" i="1"/>
  <c r="AM139" i="1" s="1"/>
  <c r="AK139" i="1"/>
  <c r="AI139" i="1"/>
  <c r="AG139" i="1"/>
  <c r="AE139" i="1"/>
  <c r="AC139" i="1"/>
  <c r="AA139" i="1"/>
  <c r="Y139" i="1"/>
  <c r="W139" i="1"/>
  <c r="U139" i="1"/>
  <c r="S139" i="1"/>
  <c r="Q139" i="1"/>
  <c r="O139" i="1"/>
  <c r="M139" i="1"/>
  <c r="K139" i="1"/>
  <c r="I139" i="1"/>
  <c r="G139" i="1"/>
  <c r="E139" i="1"/>
  <c r="AL138" i="1"/>
  <c r="AM138" i="1" s="1"/>
  <c r="AK138" i="1"/>
  <c r="AI138" i="1"/>
  <c r="AG138" i="1"/>
  <c r="AE138" i="1"/>
  <c r="AC138" i="1"/>
  <c r="AA138" i="1"/>
  <c r="Y138" i="1"/>
  <c r="W138" i="1"/>
  <c r="U138" i="1"/>
  <c r="S138" i="1"/>
  <c r="Q138" i="1"/>
  <c r="O138" i="1"/>
  <c r="M138" i="1"/>
  <c r="K138" i="1"/>
  <c r="I138" i="1"/>
  <c r="G138" i="1"/>
  <c r="E138" i="1"/>
  <c r="AL137" i="1"/>
  <c r="AM137" i="1" s="1"/>
  <c r="AK137" i="1"/>
  <c r="AI137" i="1"/>
  <c r="AG137" i="1"/>
  <c r="AE137" i="1"/>
  <c r="AC137" i="1"/>
  <c r="AA137" i="1"/>
  <c r="Y137" i="1"/>
  <c r="W137" i="1"/>
  <c r="U137" i="1"/>
  <c r="S137" i="1"/>
  <c r="Q137" i="1"/>
  <c r="O137" i="1"/>
  <c r="M137" i="1"/>
  <c r="K137" i="1"/>
  <c r="I137" i="1"/>
  <c r="G137" i="1"/>
  <c r="E137" i="1"/>
  <c r="AL136" i="1"/>
  <c r="AM136" i="1" s="1"/>
  <c r="AK136" i="1"/>
  <c r="AI136" i="1"/>
  <c r="AG136" i="1"/>
  <c r="AE136" i="1"/>
  <c r="AC136" i="1"/>
  <c r="AA136" i="1"/>
  <c r="Y136" i="1"/>
  <c r="W136" i="1"/>
  <c r="U136" i="1"/>
  <c r="S136" i="1"/>
  <c r="Q136" i="1"/>
  <c r="O136" i="1"/>
  <c r="M136" i="1"/>
  <c r="K136" i="1"/>
  <c r="I136" i="1"/>
  <c r="G136" i="1"/>
  <c r="E136" i="1"/>
  <c r="AL135" i="1"/>
  <c r="AM135" i="1" s="1"/>
  <c r="AK135" i="1"/>
  <c r="AI135" i="1"/>
  <c r="AG135" i="1"/>
  <c r="AE135" i="1"/>
  <c r="AC135" i="1"/>
  <c r="AA135" i="1"/>
  <c r="Y135" i="1"/>
  <c r="W135" i="1"/>
  <c r="U135" i="1"/>
  <c r="S135" i="1"/>
  <c r="Q135" i="1"/>
  <c r="O135" i="1"/>
  <c r="M135" i="1"/>
  <c r="K135" i="1"/>
  <c r="I135" i="1"/>
  <c r="G135" i="1"/>
  <c r="E135" i="1"/>
  <c r="AL134" i="1"/>
  <c r="AM134" i="1" s="1"/>
  <c r="AK134" i="1"/>
  <c r="AI134" i="1"/>
  <c r="AG134" i="1"/>
  <c r="AE134" i="1"/>
  <c r="AC134" i="1"/>
  <c r="AA134" i="1"/>
  <c r="Y134" i="1"/>
  <c r="W134" i="1"/>
  <c r="U134" i="1"/>
  <c r="S134" i="1"/>
  <c r="Q134" i="1"/>
  <c r="O134" i="1"/>
  <c r="M134" i="1"/>
  <c r="K134" i="1"/>
  <c r="I134" i="1"/>
  <c r="G134" i="1"/>
  <c r="E134" i="1"/>
  <c r="AL133" i="1"/>
  <c r="AM133" i="1" s="1"/>
  <c r="AK133" i="1"/>
  <c r="AI133" i="1"/>
  <c r="AG133" i="1"/>
  <c r="AE133" i="1"/>
  <c r="AC133" i="1"/>
  <c r="AA133" i="1"/>
  <c r="Y133" i="1"/>
  <c r="W133" i="1"/>
  <c r="U133" i="1"/>
  <c r="S133" i="1"/>
  <c r="Q133" i="1"/>
  <c r="O133" i="1"/>
  <c r="M133" i="1"/>
  <c r="K133" i="1"/>
  <c r="I133" i="1"/>
  <c r="G133" i="1"/>
  <c r="E133" i="1"/>
  <c r="AL132" i="1"/>
  <c r="AM132" i="1" s="1"/>
  <c r="AK132" i="1"/>
  <c r="AI132" i="1"/>
  <c r="AG132" i="1"/>
  <c r="AE132" i="1"/>
  <c r="AC132" i="1"/>
  <c r="AA132" i="1"/>
  <c r="Y132" i="1"/>
  <c r="W132" i="1"/>
  <c r="U132" i="1"/>
  <c r="S132" i="1"/>
  <c r="Q132" i="1"/>
  <c r="O132" i="1"/>
  <c r="M132" i="1"/>
  <c r="K132" i="1"/>
  <c r="I132" i="1"/>
  <c r="G132" i="1"/>
  <c r="E132" i="1"/>
  <c r="AL131" i="1"/>
  <c r="AM131" i="1" s="1"/>
  <c r="AK131" i="1"/>
  <c r="AI131" i="1"/>
  <c r="AG131" i="1"/>
  <c r="AE131" i="1"/>
  <c r="AC131" i="1"/>
  <c r="AA131" i="1"/>
  <c r="Y131" i="1"/>
  <c r="W131" i="1"/>
  <c r="U131" i="1"/>
  <c r="S131" i="1"/>
  <c r="Q131" i="1"/>
  <c r="O131" i="1"/>
  <c r="M131" i="1"/>
  <c r="K131" i="1"/>
  <c r="I131" i="1"/>
  <c r="G131" i="1"/>
  <c r="E131" i="1"/>
  <c r="AL130" i="1"/>
  <c r="AM130" i="1" s="1"/>
  <c r="AK130" i="1"/>
  <c r="AI130" i="1"/>
  <c r="AG130" i="1"/>
  <c r="AE130" i="1"/>
  <c r="AC130" i="1"/>
  <c r="AA130" i="1"/>
  <c r="Y130" i="1"/>
  <c r="W130" i="1"/>
  <c r="U130" i="1"/>
  <c r="S130" i="1"/>
  <c r="Q130" i="1"/>
  <c r="O130" i="1"/>
  <c r="M130" i="1"/>
  <c r="K130" i="1"/>
  <c r="I130" i="1"/>
  <c r="G130" i="1"/>
  <c r="E130" i="1"/>
  <c r="AL129" i="1"/>
  <c r="AM129" i="1" s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AL128" i="1"/>
  <c r="AM128" i="1" s="1"/>
  <c r="AK128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AL127" i="1"/>
  <c r="AM127" i="1" s="1"/>
  <c r="AK127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AL126" i="1"/>
  <c r="AM126" i="1" s="1"/>
  <c r="AK126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AL125" i="1"/>
  <c r="AM125" i="1" s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AL124" i="1"/>
  <c r="AM124" i="1" s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J123" i="1"/>
  <c r="AL123" i="1" s="1"/>
  <c r="AM123" i="1" s="1"/>
  <c r="I123" i="1"/>
  <c r="G123" i="1"/>
  <c r="E123" i="1"/>
  <c r="AL122" i="1"/>
  <c r="AM122" i="1" s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AL121" i="1"/>
  <c r="AM121" i="1" s="1"/>
  <c r="AK121" i="1"/>
  <c r="AI121" i="1"/>
  <c r="AG121" i="1"/>
  <c r="AE121" i="1"/>
  <c r="AC121" i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AM120" i="1"/>
  <c r="AL120" i="1"/>
  <c r="AK120" i="1"/>
  <c r="AI120" i="1"/>
  <c r="AG120" i="1"/>
  <c r="AE120" i="1"/>
  <c r="AC120" i="1"/>
  <c r="AA120" i="1"/>
  <c r="Y120" i="1"/>
  <c r="W120" i="1"/>
  <c r="U120" i="1"/>
  <c r="S120" i="1"/>
  <c r="Q120" i="1"/>
  <c r="O120" i="1"/>
  <c r="M120" i="1"/>
  <c r="K120" i="1"/>
  <c r="I120" i="1"/>
  <c r="G120" i="1"/>
  <c r="E120" i="1"/>
  <c r="AL119" i="1"/>
  <c r="AM119" i="1" s="1"/>
  <c r="AK119" i="1"/>
  <c r="AI119" i="1"/>
  <c r="AG119" i="1"/>
  <c r="AE119" i="1"/>
  <c r="AC119" i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AL118" i="1"/>
  <c r="AM118" i="1" s="1"/>
  <c r="AK118" i="1"/>
  <c r="AI118" i="1"/>
  <c r="AG118" i="1"/>
  <c r="AE118" i="1"/>
  <c r="AC118" i="1"/>
  <c r="AA118" i="1"/>
  <c r="Y118" i="1"/>
  <c r="W118" i="1"/>
  <c r="U118" i="1"/>
  <c r="S118" i="1"/>
  <c r="Q118" i="1"/>
  <c r="O118" i="1"/>
  <c r="M118" i="1"/>
  <c r="K118" i="1"/>
  <c r="I118" i="1"/>
  <c r="G118" i="1"/>
  <c r="E118" i="1"/>
  <c r="AL117" i="1"/>
  <c r="AM117" i="1" s="1"/>
  <c r="AK117" i="1"/>
  <c r="AI117" i="1"/>
  <c r="AG117" i="1"/>
  <c r="AE117" i="1"/>
  <c r="AC117" i="1"/>
  <c r="AA117" i="1"/>
  <c r="Y117" i="1"/>
  <c r="W117" i="1"/>
  <c r="U117" i="1"/>
  <c r="S117" i="1"/>
  <c r="Q117" i="1"/>
  <c r="O117" i="1"/>
  <c r="M117" i="1"/>
  <c r="K117" i="1"/>
  <c r="I117" i="1"/>
  <c r="G117" i="1"/>
  <c r="E117" i="1"/>
  <c r="AM116" i="1"/>
  <c r="AL116" i="1"/>
  <c r="AK116" i="1"/>
  <c r="AI116" i="1"/>
  <c r="AG116" i="1"/>
  <c r="AE116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AL115" i="1"/>
  <c r="AM115" i="1" s="1"/>
  <c r="AK115" i="1"/>
  <c r="AI115" i="1"/>
  <c r="AG115" i="1"/>
  <c r="AE115" i="1"/>
  <c r="AC115" i="1"/>
  <c r="AA115" i="1"/>
  <c r="Y115" i="1"/>
  <c r="W115" i="1"/>
  <c r="U115" i="1"/>
  <c r="S115" i="1"/>
  <c r="Q115" i="1"/>
  <c r="O115" i="1"/>
  <c r="M115" i="1"/>
  <c r="K115" i="1"/>
  <c r="I115" i="1"/>
  <c r="G115" i="1"/>
  <c r="E115" i="1"/>
  <c r="AL114" i="1"/>
  <c r="AM114" i="1" s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AL113" i="1"/>
  <c r="AM113" i="1" s="1"/>
  <c r="AK113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AM112" i="1"/>
  <c r="AL112" i="1"/>
  <c r="AK112" i="1"/>
  <c r="AI112" i="1"/>
  <c r="AG112" i="1"/>
  <c r="AE112" i="1"/>
  <c r="AC112" i="1"/>
  <c r="AA112" i="1"/>
  <c r="Y112" i="1"/>
  <c r="W112" i="1"/>
  <c r="U112" i="1"/>
  <c r="S112" i="1"/>
  <c r="Q112" i="1"/>
  <c r="O112" i="1"/>
  <c r="M112" i="1"/>
  <c r="K112" i="1"/>
  <c r="I112" i="1"/>
  <c r="G112" i="1"/>
  <c r="E112" i="1"/>
  <c r="AL111" i="1"/>
  <c r="AM111" i="1" s="1"/>
  <c r="AK111" i="1"/>
  <c r="AI111" i="1"/>
  <c r="AG111" i="1"/>
  <c r="AE111" i="1"/>
  <c r="AC111" i="1"/>
  <c r="AA111" i="1"/>
  <c r="Y111" i="1"/>
  <c r="W111" i="1"/>
  <c r="U111" i="1"/>
  <c r="S111" i="1"/>
  <c r="Q111" i="1"/>
  <c r="O111" i="1"/>
  <c r="M111" i="1"/>
  <c r="K111" i="1"/>
  <c r="I111" i="1"/>
  <c r="G111" i="1"/>
  <c r="E111" i="1"/>
  <c r="AL110" i="1"/>
  <c r="AM110" i="1" s="1"/>
  <c r="AK110" i="1"/>
  <c r="AI110" i="1"/>
  <c r="AG110" i="1"/>
  <c r="AE110" i="1"/>
  <c r="AC110" i="1"/>
  <c r="AA110" i="1"/>
  <c r="Y110" i="1"/>
  <c r="W110" i="1"/>
  <c r="U110" i="1"/>
  <c r="S110" i="1"/>
  <c r="Q110" i="1"/>
  <c r="O110" i="1"/>
  <c r="M110" i="1"/>
  <c r="K110" i="1"/>
  <c r="I110" i="1"/>
  <c r="G110" i="1"/>
  <c r="E110" i="1"/>
  <c r="AL109" i="1"/>
  <c r="AM109" i="1" s="1"/>
  <c r="AK109" i="1"/>
  <c r="AI109" i="1"/>
  <c r="AG109" i="1"/>
  <c r="AE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AM108" i="1"/>
  <c r="AL108" i="1"/>
  <c r="AK108" i="1"/>
  <c r="AI108" i="1"/>
  <c r="AG108" i="1"/>
  <c r="AE108" i="1"/>
  <c r="AC108" i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AL107" i="1"/>
  <c r="AM107" i="1" s="1"/>
  <c r="AK107" i="1"/>
  <c r="AI107" i="1"/>
  <c r="AG107" i="1"/>
  <c r="AE107" i="1"/>
  <c r="AC107" i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AL106" i="1"/>
  <c r="AM106" i="1" s="1"/>
  <c r="AK106" i="1"/>
  <c r="AI106" i="1"/>
  <c r="AG106" i="1"/>
  <c r="AE106" i="1"/>
  <c r="AC106" i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AL105" i="1"/>
  <c r="AM105" i="1" s="1"/>
  <c r="AK105" i="1"/>
  <c r="AI105" i="1"/>
  <c r="AG105" i="1"/>
  <c r="AE105" i="1"/>
  <c r="AC105" i="1"/>
  <c r="AA105" i="1"/>
  <c r="Y105" i="1"/>
  <c r="W105" i="1"/>
  <c r="U105" i="1"/>
  <c r="S105" i="1"/>
  <c r="Q105" i="1"/>
  <c r="O105" i="1"/>
  <c r="M105" i="1"/>
  <c r="K105" i="1"/>
  <c r="I105" i="1"/>
  <c r="G105" i="1"/>
  <c r="E105" i="1"/>
  <c r="AM104" i="1"/>
  <c r="AL104" i="1"/>
  <c r="AK104" i="1"/>
  <c r="AI104" i="1"/>
  <c r="AG104" i="1"/>
  <c r="AE104" i="1"/>
  <c r="AC104" i="1"/>
  <c r="AA104" i="1"/>
  <c r="Y104" i="1"/>
  <c r="W104" i="1"/>
  <c r="U104" i="1"/>
  <c r="S104" i="1"/>
  <c r="Q104" i="1"/>
  <c r="O104" i="1"/>
  <c r="M104" i="1"/>
  <c r="K104" i="1"/>
  <c r="I104" i="1"/>
  <c r="G104" i="1"/>
  <c r="E104" i="1"/>
  <c r="AL103" i="1"/>
  <c r="AM103" i="1" s="1"/>
  <c r="AK103" i="1"/>
  <c r="AI103" i="1"/>
  <c r="AG103" i="1"/>
  <c r="AE103" i="1"/>
  <c r="AC103" i="1"/>
  <c r="AA103" i="1"/>
  <c r="Y103" i="1"/>
  <c r="W103" i="1"/>
  <c r="U103" i="1"/>
  <c r="S103" i="1"/>
  <c r="Q103" i="1"/>
  <c r="O103" i="1"/>
  <c r="M103" i="1"/>
  <c r="K103" i="1"/>
  <c r="I103" i="1"/>
  <c r="G103" i="1"/>
  <c r="E103" i="1"/>
  <c r="AL102" i="1"/>
  <c r="AM102" i="1" s="1"/>
  <c r="AK102" i="1"/>
  <c r="AI102" i="1"/>
  <c r="AG102" i="1"/>
  <c r="AE102" i="1"/>
  <c r="AC102" i="1"/>
  <c r="AA102" i="1"/>
  <c r="Y102" i="1"/>
  <c r="W102" i="1"/>
  <c r="U102" i="1"/>
  <c r="S102" i="1"/>
  <c r="Q102" i="1"/>
  <c r="O102" i="1"/>
  <c r="M102" i="1"/>
  <c r="K102" i="1"/>
  <c r="I102" i="1"/>
  <c r="G102" i="1"/>
  <c r="E102" i="1"/>
  <c r="AL101" i="1"/>
  <c r="AM101" i="1" s="1"/>
  <c r="AK101" i="1"/>
  <c r="AI101" i="1"/>
  <c r="AG101" i="1"/>
  <c r="AE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AM100" i="1"/>
  <c r="AL100" i="1"/>
  <c r="AK100" i="1"/>
  <c r="AI100" i="1"/>
  <c r="AG100" i="1"/>
  <c r="AE100" i="1"/>
  <c r="AC100" i="1"/>
  <c r="AA100" i="1"/>
  <c r="Y100" i="1"/>
  <c r="W100" i="1"/>
  <c r="U100" i="1"/>
  <c r="S100" i="1"/>
  <c r="Q100" i="1"/>
  <c r="O100" i="1"/>
  <c r="M100" i="1"/>
  <c r="K100" i="1"/>
  <c r="I100" i="1"/>
  <c r="G100" i="1"/>
  <c r="E100" i="1"/>
  <c r="AL99" i="1"/>
  <c r="AM99" i="1" s="1"/>
  <c r="AK99" i="1"/>
  <c r="AI99" i="1"/>
  <c r="AG99" i="1"/>
  <c r="AE99" i="1"/>
  <c r="AC99" i="1"/>
  <c r="AA99" i="1"/>
  <c r="Y99" i="1"/>
  <c r="W99" i="1"/>
  <c r="U99" i="1"/>
  <c r="S99" i="1"/>
  <c r="Q99" i="1"/>
  <c r="O99" i="1"/>
  <c r="M99" i="1"/>
  <c r="K99" i="1"/>
  <c r="I99" i="1"/>
  <c r="G99" i="1"/>
  <c r="E99" i="1"/>
  <c r="AL98" i="1"/>
  <c r="AM98" i="1" s="1"/>
  <c r="AK98" i="1"/>
  <c r="AI98" i="1"/>
  <c r="AG98" i="1"/>
  <c r="AE98" i="1"/>
  <c r="AC98" i="1"/>
  <c r="AA98" i="1"/>
  <c r="Y98" i="1"/>
  <c r="W98" i="1"/>
  <c r="U98" i="1"/>
  <c r="S98" i="1"/>
  <c r="Q98" i="1"/>
  <c r="O98" i="1"/>
  <c r="M98" i="1"/>
  <c r="K98" i="1"/>
  <c r="I98" i="1"/>
  <c r="G98" i="1"/>
  <c r="E98" i="1"/>
  <c r="AL97" i="1"/>
  <c r="AM97" i="1" s="1"/>
  <c r="AK97" i="1"/>
  <c r="AI97" i="1"/>
  <c r="AG97" i="1"/>
  <c r="AE97" i="1"/>
  <c r="AC97" i="1"/>
  <c r="AA97" i="1"/>
  <c r="Y97" i="1"/>
  <c r="W97" i="1"/>
  <c r="U97" i="1"/>
  <c r="S97" i="1"/>
  <c r="Q97" i="1"/>
  <c r="O97" i="1"/>
  <c r="M97" i="1"/>
  <c r="K97" i="1"/>
  <c r="I97" i="1"/>
  <c r="G97" i="1"/>
  <c r="E97" i="1"/>
  <c r="AL96" i="1"/>
  <c r="AM96" i="1" s="1"/>
  <c r="AK96" i="1"/>
  <c r="AI96" i="1"/>
  <c r="AG96" i="1"/>
  <c r="AE96" i="1"/>
  <c r="AC96" i="1"/>
  <c r="AA96" i="1"/>
  <c r="Y96" i="1"/>
  <c r="W96" i="1"/>
  <c r="U96" i="1"/>
  <c r="S96" i="1"/>
  <c r="Q96" i="1"/>
  <c r="O96" i="1"/>
  <c r="M96" i="1"/>
  <c r="K96" i="1"/>
  <c r="I96" i="1"/>
  <c r="G96" i="1"/>
  <c r="E96" i="1"/>
  <c r="AL95" i="1"/>
  <c r="AM95" i="1" s="1"/>
  <c r="AK95" i="1"/>
  <c r="AI95" i="1"/>
  <c r="AG95" i="1"/>
  <c r="AE95" i="1"/>
  <c r="AC95" i="1"/>
  <c r="AA95" i="1"/>
  <c r="Y95" i="1"/>
  <c r="W95" i="1"/>
  <c r="U95" i="1"/>
  <c r="S95" i="1"/>
  <c r="Q95" i="1"/>
  <c r="O95" i="1"/>
  <c r="M95" i="1"/>
  <c r="K95" i="1"/>
  <c r="I95" i="1"/>
  <c r="G95" i="1"/>
  <c r="E95" i="1"/>
  <c r="AL94" i="1"/>
  <c r="AK94" i="1"/>
  <c r="AI94" i="1"/>
  <c r="AG94" i="1"/>
  <c r="AE94" i="1"/>
  <c r="AC94" i="1"/>
  <c r="AA94" i="1"/>
  <c r="Y94" i="1"/>
  <c r="W94" i="1"/>
  <c r="U94" i="1"/>
  <c r="S94" i="1"/>
  <c r="Q94" i="1"/>
  <c r="O94" i="1"/>
  <c r="M94" i="1"/>
  <c r="K94" i="1"/>
  <c r="I94" i="1"/>
  <c r="G94" i="1"/>
  <c r="E94" i="1"/>
  <c r="AJ92" i="1"/>
  <c r="AK92" i="1" s="1"/>
  <c r="AH92" i="1"/>
  <c r="AF92" i="1"/>
  <c r="AG92" i="1" s="1"/>
  <c r="AD92" i="1"/>
  <c r="AE92" i="1" s="1"/>
  <c r="AB92" i="1"/>
  <c r="AC92" i="1" s="1"/>
  <c r="Z92" i="1"/>
  <c r="X92" i="1"/>
  <c r="Y92" i="1" s="1"/>
  <c r="V92" i="1"/>
  <c r="W92" i="1" s="1"/>
  <c r="T92" i="1"/>
  <c r="U92" i="1" s="1"/>
  <c r="R92" i="1"/>
  <c r="P92" i="1"/>
  <c r="Q92" i="1" s="1"/>
  <c r="N92" i="1"/>
  <c r="O92" i="1" s="1"/>
  <c r="L92" i="1"/>
  <c r="M92" i="1" s="1"/>
  <c r="J92" i="1"/>
  <c r="H92" i="1"/>
  <c r="I92" i="1" s="1"/>
  <c r="F92" i="1"/>
  <c r="G92" i="1" s="1"/>
  <c r="D92" i="1"/>
  <c r="E92" i="1" s="1"/>
  <c r="C92" i="1"/>
  <c r="AM91" i="1"/>
  <c r="AL91" i="1"/>
  <c r="AK91" i="1"/>
  <c r="AI91" i="1"/>
  <c r="AG91" i="1"/>
  <c r="AE91" i="1"/>
  <c r="AC91" i="1"/>
  <c r="AA91" i="1"/>
  <c r="Y91" i="1"/>
  <c r="W91" i="1"/>
  <c r="U91" i="1"/>
  <c r="S91" i="1"/>
  <c r="Q91" i="1"/>
  <c r="O91" i="1"/>
  <c r="M91" i="1"/>
  <c r="K91" i="1"/>
  <c r="I91" i="1"/>
  <c r="G91" i="1"/>
  <c r="E91" i="1"/>
  <c r="AL90" i="1"/>
  <c r="AM90" i="1" s="1"/>
  <c r="AK90" i="1"/>
  <c r="AI90" i="1"/>
  <c r="AG90" i="1"/>
  <c r="AE90" i="1"/>
  <c r="AC90" i="1"/>
  <c r="AA90" i="1"/>
  <c r="Y90" i="1"/>
  <c r="W90" i="1"/>
  <c r="U90" i="1"/>
  <c r="S90" i="1"/>
  <c r="Q90" i="1"/>
  <c r="O90" i="1"/>
  <c r="M90" i="1"/>
  <c r="K90" i="1"/>
  <c r="I90" i="1"/>
  <c r="G90" i="1"/>
  <c r="E90" i="1"/>
  <c r="AL89" i="1"/>
  <c r="AM89" i="1" s="1"/>
  <c r="AK89" i="1"/>
  <c r="AI89" i="1"/>
  <c r="AG89" i="1"/>
  <c r="AE89" i="1"/>
  <c r="AC89" i="1"/>
  <c r="AA89" i="1"/>
  <c r="Y89" i="1"/>
  <c r="W89" i="1"/>
  <c r="U89" i="1"/>
  <c r="S89" i="1"/>
  <c r="Q89" i="1"/>
  <c r="O89" i="1"/>
  <c r="M89" i="1"/>
  <c r="K89" i="1"/>
  <c r="I89" i="1"/>
  <c r="G89" i="1"/>
  <c r="E89" i="1"/>
  <c r="AL88" i="1"/>
  <c r="AM88" i="1" s="1"/>
  <c r="AK88" i="1"/>
  <c r="AI88" i="1"/>
  <c r="AG88" i="1"/>
  <c r="AE88" i="1"/>
  <c r="AC88" i="1"/>
  <c r="AA88" i="1"/>
  <c r="Y88" i="1"/>
  <c r="W88" i="1"/>
  <c r="U88" i="1"/>
  <c r="S88" i="1"/>
  <c r="Q88" i="1"/>
  <c r="O88" i="1"/>
  <c r="M88" i="1"/>
  <c r="K88" i="1"/>
  <c r="I88" i="1"/>
  <c r="G88" i="1"/>
  <c r="E88" i="1"/>
  <c r="AM87" i="1"/>
  <c r="AL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I87" i="1"/>
  <c r="G87" i="1"/>
  <c r="E87" i="1"/>
  <c r="AL86" i="1"/>
  <c r="AM86" i="1" s="1"/>
  <c r="AK86" i="1"/>
  <c r="AI86" i="1"/>
  <c r="AG86" i="1"/>
  <c r="AE86" i="1"/>
  <c r="AC86" i="1"/>
  <c r="AA86" i="1"/>
  <c r="Y86" i="1"/>
  <c r="W86" i="1"/>
  <c r="U86" i="1"/>
  <c r="S86" i="1"/>
  <c r="Q86" i="1"/>
  <c r="O86" i="1"/>
  <c r="M86" i="1"/>
  <c r="K86" i="1"/>
  <c r="I86" i="1"/>
  <c r="G86" i="1"/>
  <c r="E86" i="1"/>
  <c r="AL85" i="1"/>
  <c r="AM85" i="1" s="1"/>
  <c r="AK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I85" i="1"/>
  <c r="G85" i="1"/>
  <c r="E85" i="1"/>
  <c r="AL84" i="1"/>
  <c r="AM84" i="1" s="1"/>
  <c r="AK84" i="1"/>
  <c r="AI84" i="1"/>
  <c r="AG84" i="1"/>
  <c r="AE84" i="1"/>
  <c r="AC84" i="1"/>
  <c r="AA84" i="1"/>
  <c r="Y84" i="1"/>
  <c r="W84" i="1"/>
  <c r="U84" i="1"/>
  <c r="S84" i="1"/>
  <c r="Q84" i="1"/>
  <c r="O84" i="1"/>
  <c r="M84" i="1"/>
  <c r="K84" i="1"/>
  <c r="I84" i="1"/>
  <c r="G84" i="1"/>
  <c r="E84" i="1"/>
  <c r="AM83" i="1"/>
  <c r="AL83" i="1"/>
  <c r="AK83" i="1"/>
  <c r="AI83" i="1"/>
  <c r="AG83" i="1"/>
  <c r="AE83" i="1"/>
  <c r="AC83" i="1"/>
  <c r="AA83" i="1"/>
  <c r="Y83" i="1"/>
  <c r="W83" i="1"/>
  <c r="U83" i="1"/>
  <c r="S83" i="1"/>
  <c r="Q83" i="1"/>
  <c r="O83" i="1"/>
  <c r="M83" i="1"/>
  <c r="K83" i="1"/>
  <c r="I83" i="1"/>
  <c r="G83" i="1"/>
  <c r="E83" i="1"/>
  <c r="AL82" i="1"/>
  <c r="AM82" i="1" s="1"/>
  <c r="AK82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I82" i="1"/>
  <c r="G82" i="1"/>
  <c r="E82" i="1"/>
  <c r="AL81" i="1"/>
  <c r="AM81" i="1" s="1"/>
  <c r="AK81" i="1"/>
  <c r="AI81" i="1"/>
  <c r="AG81" i="1"/>
  <c r="AE81" i="1"/>
  <c r="AC81" i="1"/>
  <c r="AA81" i="1"/>
  <c r="Y81" i="1"/>
  <c r="W81" i="1"/>
  <c r="U81" i="1"/>
  <c r="S81" i="1"/>
  <c r="Q81" i="1"/>
  <c r="O81" i="1"/>
  <c r="M81" i="1"/>
  <c r="K81" i="1"/>
  <c r="I81" i="1"/>
  <c r="G81" i="1"/>
  <c r="E81" i="1"/>
  <c r="AL80" i="1"/>
  <c r="AM80" i="1" s="1"/>
  <c r="AK80" i="1"/>
  <c r="AI80" i="1"/>
  <c r="AG80" i="1"/>
  <c r="AE80" i="1"/>
  <c r="AC80" i="1"/>
  <c r="AA80" i="1"/>
  <c r="Y80" i="1"/>
  <c r="W80" i="1"/>
  <c r="U80" i="1"/>
  <c r="S80" i="1"/>
  <c r="Q80" i="1"/>
  <c r="O80" i="1"/>
  <c r="M80" i="1"/>
  <c r="K80" i="1"/>
  <c r="I80" i="1"/>
  <c r="G80" i="1"/>
  <c r="E80" i="1"/>
  <c r="AJ78" i="1"/>
  <c r="AH78" i="1"/>
  <c r="AF78" i="1"/>
  <c r="AD78" i="1"/>
  <c r="AB78" i="1"/>
  <c r="Z78" i="1"/>
  <c r="X78" i="1"/>
  <c r="V78" i="1"/>
  <c r="T78" i="1"/>
  <c r="R78" i="1"/>
  <c r="P78" i="1"/>
  <c r="N78" i="1"/>
  <c r="L78" i="1"/>
  <c r="J78" i="1"/>
  <c r="H78" i="1"/>
  <c r="F78" i="1"/>
  <c r="D78" i="1"/>
  <c r="C78" i="1"/>
  <c r="AL77" i="1"/>
  <c r="AM77" i="1" s="1"/>
  <c r="AK77" i="1"/>
  <c r="AI77" i="1"/>
  <c r="AG77" i="1"/>
  <c r="AE77" i="1"/>
  <c r="AC77" i="1"/>
  <c r="AA77" i="1"/>
  <c r="Y77" i="1"/>
  <c r="W77" i="1"/>
  <c r="U77" i="1"/>
  <c r="S77" i="1"/>
  <c r="Q77" i="1"/>
  <c r="O77" i="1"/>
  <c r="M77" i="1"/>
  <c r="K77" i="1"/>
  <c r="I77" i="1"/>
  <c r="G77" i="1"/>
  <c r="E77" i="1"/>
  <c r="AM76" i="1"/>
  <c r="AL76" i="1"/>
  <c r="AK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I76" i="1"/>
  <c r="G76" i="1"/>
  <c r="E76" i="1"/>
  <c r="AJ74" i="1"/>
  <c r="AH74" i="1"/>
  <c r="AI74" i="1" s="1"/>
  <c r="AF74" i="1"/>
  <c r="AD74" i="1"/>
  <c r="Z74" i="1"/>
  <c r="T74" i="1"/>
  <c r="U74" i="1" s="1"/>
  <c r="D74" i="1"/>
  <c r="C74" i="1"/>
  <c r="AK73" i="1"/>
  <c r="AI73" i="1"/>
  <c r="AG73" i="1"/>
  <c r="AE73" i="1"/>
  <c r="AC73" i="1"/>
  <c r="AA73" i="1"/>
  <c r="X73" i="1"/>
  <c r="Y73" i="1" s="1"/>
  <c r="V73" i="1"/>
  <c r="W73" i="1" s="1"/>
  <c r="U73" i="1"/>
  <c r="R73" i="1"/>
  <c r="S73" i="1" s="1"/>
  <c r="P73" i="1"/>
  <c r="Q73" i="1" s="1"/>
  <c r="N73" i="1"/>
  <c r="O73" i="1" s="1"/>
  <c r="L73" i="1"/>
  <c r="M73" i="1" s="1"/>
  <c r="J73" i="1"/>
  <c r="K73" i="1" s="1"/>
  <c r="H73" i="1"/>
  <c r="I73" i="1" s="1"/>
  <c r="F73" i="1"/>
  <c r="AL73" i="1" s="1"/>
  <c r="AM73" i="1" s="1"/>
  <c r="E73" i="1"/>
  <c r="AM72" i="1"/>
  <c r="AL72" i="1"/>
  <c r="AK72" i="1"/>
  <c r="AI72" i="1"/>
  <c r="AG72" i="1"/>
  <c r="AE72" i="1"/>
  <c r="AC72" i="1"/>
  <c r="AA72" i="1"/>
  <c r="Y72" i="1"/>
  <c r="W72" i="1"/>
  <c r="U72" i="1"/>
  <c r="S72" i="1"/>
  <c r="Q72" i="1"/>
  <c r="O72" i="1"/>
  <c r="M72" i="1"/>
  <c r="K72" i="1"/>
  <c r="I72" i="1"/>
  <c r="G72" i="1"/>
  <c r="E72" i="1"/>
  <c r="AL71" i="1"/>
  <c r="AM71" i="1" s="1"/>
  <c r="AK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AL70" i="1"/>
  <c r="AM70" i="1" s="1"/>
  <c r="AK70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G70" i="1"/>
  <c r="E70" i="1"/>
  <c r="AL69" i="1"/>
  <c r="AM69" i="1" s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AM68" i="1"/>
  <c r="AL68" i="1"/>
  <c r="AK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I68" i="1"/>
  <c r="G68" i="1"/>
  <c r="E68" i="1"/>
  <c r="AL67" i="1"/>
  <c r="AM67" i="1" s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AL66" i="1"/>
  <c r="AM66" i="1" s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E66" i="1"/>
  <c r="AL65" i="1"/>
  <c r="AM65" i="1" s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AM64" i="1"/>
  <c r="AL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AL63" i="1"/>
  <c r="AM63" i="1" s="1"/>
  <c r="AK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AL62" i="1"/>
  <c r="AM62" i="1" s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AL61" i="1"/>
  <c r="AM61" i="1" s="1"/>
  <c r="AK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AM60" i="1"/>
  <c r="AL60" i="1"/>
  <c r="AK60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I60" i="1"/>
  <c r="G60" i="1"/>
  <c r="E60" i="1"/>
  <c r="AL59" i="1"/>
  <c r="AM59" i="1" s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AL58" i="1"/>
  <c r="AM58" i="1" s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AL57" i="1"/>
  <c r="AM57" i="1" s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AM56" i="1"/>
  <c r="AL56" i="1"/>
  <c r="AK56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I56" i="1"/>
  <c r="G56" i="1"/>
  <c r="E56" i="1"/>
  <c r="AL55" i="1"/>
  <c r="AM55" i="1" s="1"/>
  <c r="AK55" i="1"/>
  <c r="AI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AL54" i="1"/>
  <c r="AM54" i="1" s="1"/>
  <c r="AK54" i="1"/>
  <c r="AI54" i="1"/>
  <c r="AG54" i="1"/>
  <c r="AE54" i="1"/>
  <c r="AC54" i="1"/>
  <c r="AA54" i="1"/>
  <c r="Y54" i="1"/>
  <c r="W54" i="1"/>
  <c r="U54" i="1"/>
  <c r="S54" i="1"/>
  <c r="Q54" i="1"/>
  <c r="O54" i="1"/>
  <c r="M54" i="1"/>
  <c r="K54" i="1"/>
  <c r="I54" i="1"/>
  <c r="G54" i="1"/>
  <c r="E54" i="1"/>
  <c r="AL53" i="1"/>
  <c r="AM53" i="1" s="1"/>
  <c r="AK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AM52" i="1"/>
  <c r="AL52" i="1"/>
  <c r="AK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G52" i="1"/>
  <c r="E52" i="1"/>
  <c r="AL51" i="1"/>
  <c r="AM51" i="1" s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L50" i="1"/>
  <c r="AM50" i="1" s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AL49" i="1"/>
  <c r="AM49" i="1" s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AM48" i="1"/>
  <c r="AL48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AK47" i="1"/>
  <c r="AI47" i="1"/>
  <c r="AG47" i="1"/>
  <c r="AE47" i="1"/>
  <c r="AB47" i="1"/>
  <c r="AC47" i="1" s="1"/>
  <c r="AA47" i="1"/>
  <c r="X47" i="1"/>
  <c r="X74" i="1" s="1"/>
  <c r="Y74" i="1" s="1"/>
  <c r="V47" i="1"/>
  <c r="U47" i="1"/>
  <c r="R47" i="1"/>
  <c r="S47" i="1" s="1"/>
  <c r="P47" i="1"/>
  <c r="Q47" i="1" s="1"/>
  <c r="N47" i="1"/>
  <c r="O47" i="1" s="1"/>
  <c r="L47" i="1"/>
  <c r="M47" i="1" s="1"/>
  <c r="J47" i="1"/>
  <c r="K47" i="1" s="1"/>
  <c r="H47" i="1"/>
  <c r="I47" i="1" s="1"/>
  <c r="G47" i="1"/>
  <c r="E47" i="1"/>
  <c r="AL46" i="1"/>
  <c r="AM46" i="1" s="1"/>
  <c r="AK46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AM45" i="1"/>
  <c r="AL45" i="1"/>
  <c r="AK45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AL44" i="1"/>
  <c r="AM44" i="1" s="1"/>
  <c r="AK44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I44" i="1"/>
  <c r="G44" i="1"/>
  <c r="E44" i="1"/>
  <c r="AL43" i="1"/>
  <c r="AM43" i="1" s="1"/>
  <c r="AK43" i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I43" i="1"/>
  <c r="G43" i="1"/>
  <c r="E43" i="1"/>
  <c r="AL42" i="1"/>
  <c r="AM42" i="1" s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J41" i="1"/>
  <c r="AL41" i="1" s="1"/>
  <c r="AM41" i="1" s="1"/>
  <c r="I41" i="1"/>
  <c r="G41" i="1"/>
  <c r="E41" i="1"/>
  <c r="AL40" i="1"/>
  <c r="AM40" i="1" s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AL39" i="1"/>
  <c r="AM39" i="1" s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AM38" i="1"/>
  <c r="AL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AL37" i="1"/>
  <c r="AM37" i="1" s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AL36" i="1"/>
  <c r="AM36" i="1" s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AL35" i="1"/>
  <c r="AM35" i="1" s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AM34" i="1"/>
  <c r="AL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AL33" i="1"/>
  <c r="AM33" i="1" s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AL32" i="1"/>
  <c r="AM32" i="1" s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AL31" i="1"/>
  <c r="AM31" i="1" s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AM30" i="1"/>
  <c r="AL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AL29" i="1"/>
  <c r="AM29" i="1" s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AL28" i="1"/>
  <c r="AM28" i="1" s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L27" i="1"/>
  <c r="AM27" i="1" s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AM26" i="1"/>
  <c r="AL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AL25" i="1"/>
  <c r="AM25" i="1" s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AL24" i="1"/>
  <c r="AM24" i="1" s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AL23" i="1"/>
  <c r="AM23" i="1" s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AM22" i="1"/>
  <c r="AL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AL21" i="1"/>
  <c r="AM21" i="1" s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L20" i="1"/>
  <c r="AM20" i="1" s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L19" i="1"/>
  <c r="AM19" i="1" s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M18" i="1"/>
  <c r="AL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AL17" i="1"/>
  <c r="AM17" i="1" s="1"/>
  <c r="AK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AL16" i="1"/>
  <c r="AM16" i="1" s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L15" i="1"/>
  <c r="AM15" i="1" s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M14" i="1"/>
  <c r="AL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L13" i="1"/>
  <c r="AM13" i="1" s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L12" i="1"/>
  <c r="AM12" i="1" s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L11" i="1"/>
  <c r="AM11" i="1" s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M10" i="1"/>
  <c r="AL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L9" i="1"/>
  <c r="AM9" i="1" s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AL8" i="1"/>
  <c r="AM8" i="1" s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L7" i="1"/>
  <c r="AM7" i="1" s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AM6" i="1"/>
  <c r="AL6" i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AL5" i="1"/>
  <c r="AM5" i="1" s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  <c r="AL4" i="1"/>
  <c r="AM4" i="1" s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I4" i="1"/>
  <c r="G4" i="1"/>
  <c r="E4" i="1"/>
  <c r="V74" i="1" l="1"/>
  <c r="W74" i="1" s="1"/>
  <c r="AJ153" i="1"/>
  <c r="AE74" i="1"/>
  <c r="AL148" i="1"/>
  <c r="AM148" i="1" s="1"/>
  <c r="W47" i="1"/>
  <c r="E74" i="1"/>
  <c r="AG74" i="1"/>
  <c r="AL78" i="1"/>
  <c r="AM78" i="1" s="1"/>
  <c r="AK78" i="1"/>
  <c r="K92" i="1"/>
  <c r="S92" i="1"/>
  <c r="AA92" i="1"/>
  <c r="AI92" i="1"/>
  <c r="I151" i="1"/>
  <c r="Q151" i="1"/>
  <c r="Y47" i="1"/>
  <c r="AA74" i="1"/>
  <c r="AK74" i="1"/>
  <c r="AH153" i="1"/>
  <c r="M151" i="1"/>
  <c r="W151" i="1"/>
  <c r="V153" i="1"/>
  <c r="X153" i="1"/>
  <c r="AL47" i="1"/>
  <c r="AM47" i="1" s="1"/>
  <c r="F74" i="1"/>
  <c r="G74" i="1" s="1"/>
  <c r="H74" i="1"/>
  <c r="I74" i="1" s="1"/>
  <c r="J74" i="1"/>
  <c r="K74" i="1" s="1"/>
  <c r="L74" i="1"/>
  <c r="M74" i="1" s="1"/>
  <c r="N74" i="1"/>
  <c r="O74" i="1" s="1"/>
  <c r="P74" i="1"/>
  <c r="Q74" i="1" s="1"/>
  <c r="R74" i="1"/>
  <c r="S74" i="1" s="1"/>
  <c r="AB74" i="1"/>
  <c r="AC74" i="1" s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L92" i="1"/>
  <c r="AM92" i="1" s="1"/>
  <c r="AM94" i="1"/>
  <c r="J148" i="1"/>
  <c r="AM150" i="1"/>
  <c r="D151" i="1"/>
  <c r="E151" i="1" s="1"/>
  <c r="T151" i="1"/>
  <c r="U151" i="1" s="1"/>
  <c r="Z151" i="1"/>
  <c r="AA151" i="1" s="1"/>
  <c r="AD151" i="1"/>
  <c r="AE151" i="1" s="1"/>
  <c r="AF151" i="1"/>
  <c r="AG151" i="1" s="1"/>
  <c r="C153" i="1"/>
  <c r="AI153" i="1" s="1"/>
  <c r="K41" i="1"/>
  <c r="G73" i="1"/>
  <c r="K123" i="1"/>
  <c r="E148" i="1"/>
  <c r="G148" i="1"/>
  <c r="I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C151" i="1"/>
  <c r="AI151" i="1"/>
  <c r="J153" i="1" l="1"/>
  <c r="K148" i="1"/>
  <c r="AK153" i="1"/>
  <c r="AB153" i="1"/>
  <c r="T153" i="1"/>
  <c r="L153" i="1"/>
  <c r="Z153" i="1"/>
  <c r="R153" i="1"/>
  <c r="H153" i="1"/>
  <c r="AL74" i="1"/>
  <c r="AM74" i="1" s="1"/>
  <c r="Y153" i="1"/>
  <c r="W153" i="1"/>
  <c r="AF153" i="1"/>
  <c r="AG153" i="1" s="1"/>
  <c r="P153" i="1"/>
  <c r="F153" i="1"/>
  <c r="AD153" i="1"/>
  <c r="N153" i="1"/>
  <c r="D153" i="1"/>
  <c r="E153" i="1" s="1"/>
  <c r="AL153" i="1" l="1"/>
  <c r="AE153" i="1"/>
  <c r="G153" i="1"/>
  <c r="I153" i="1"/>
  <c r="AA153" i="1"/>
  <c r="U153" i="1"/>
  <c r="K153" i="1"/>
  <c r="O153" i="1"/>
  <c r="AM153" i="1"/>
  <c r="Q153" i="1"/>
  <c r="S153" i="1"/>
  <c r="M153" i="1"/>
  <c r="AC153" i="1"/>
</calcChain>
</file>

<file path=xl/sharedStrings.xml><?xml version="1.0" encoding="utf-8"?>
<sst xmlns="http://schemas.openxmlformats.org/spreadsheetml/2006/main" count="215" uniqueCount="188">
  <si>
    <t>2010-2011</t>
  </si>
  <si>
    <t>Salaries - Expenditures by Object</t>
  </si>
  <si>
    <t>Oct. 2010 Elementary Secondary Membership</t>
  </si>
  <si>
    <t>Salaries</t>
  </si>
  <si>
    <t>Regular Employees</t>
  </si>
  <si>
    <t>Officials/ Administrators/ Managers</t>
  </si>
  <si>
    <t>Teachers</t>
  </si>
  <si>
    <t>Therapists/ Specialists/ Counselors</t>
  </si>
  <si>
    <t>Clerical/ Secretarial</t>
  </si>
  <si>
    <t>Aides</t>
  </si>
  <si>
    <t>Service Workers</t>
  </si>
  <si>
    <t>Skilled Crafts</t>
  </si>
  <si>
    <t>Degreed Professionals</t>
  </si>
  <si>
    <t>Other</t>
  </si>
  <si>
    <t>Acting Employee</t>
  </si>
  <si>
    <t>Substitute Employee</t>
  </si>
  <si>
    <t>Other Temporary Employee</t>
  </si>
  <si>
    <t>Overtime</t>
  </si>
  <si>
    <t>Sabbatical Leave</t>
  </si>
  <si>
    <t>Stipend Pay</t>
  </si>
  <si>
    <t>Total Salaries Expenditures</t>
  </si>
  <si>
    <t>LEA</t>
  </si>
  <si>
    <t>DISTRICT</t>
  </si>
  <si>
    <t xml:space="preserve">Object Code 100 </t>
  </si>
  <si>
    <t>Per Pupil</t>
  </si>
  <si>
    <t xml:space="preserve">Object Code 110 </t>
  </si>
  <si>
    <t xml:space="preserve">Object Code 111 </t>
  </si>
  <si>
    <t xml:space="preserve">Object Code 112 </t>
  </si>
  <si>
    <t>Object Code 113</t>
  </si>
  <si>
    <t>Object Code 114</t>
  </si>
  <si>
    <t>Object Code 115</t>
  </si>
  <si>
    <t>Object Code 116</t>
  </si>
  <si>
    <t xml:space="preserve">Object Code 117 </t>
  </si>
  <si>
    <t>Object Code 118</t>
  </si>
  <si>
    <t xml:space="preserve">Object Code 119 </t>
  </si>
  <si>
    <t>Object Code 121</t>
  </si>
  <si>
    <t>Object Code 123</t>
  </si>
  <si>
    <t>Object Code 129</t>
  </si>
  <si>
    <t>Object Code 130</t>
  </si>
  <si>
    <t>Object Code 140</t>
  </si>
  <si>
    <t>Object Code 150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</si>
  <si>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</si>
  <si>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</si>
  <si>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</si>
  <si>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</si>
  <si>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</si>
  <si>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</si>
  <si>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</si>
  <si>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</si>
  <si>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</si>
  <si>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</si>
  <si>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</si>
  <si>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</si>
  <si>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</si>
  <si>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</si>
  <si>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</si>
  <si>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</si>
  <si>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</si>
  <si>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</si>
  <si>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</si>
  <si>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</si>
  <si>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</si>
  <si>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</si>
  <si>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</si>
  <si>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</si>
  <si>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</si>
  <si>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</si>
  <si>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</si>
  <si>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</si>
  <si>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</si>
  <si>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</si>
  <si>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</si>
  <si>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</si>
  <si>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</si>
  <si>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</si>
  <si>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</si>
  <si>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</si>
  <si>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</si>
  <si>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</si>
  <si>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</si>
  <si>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</si>
  <si>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</si>
  <si>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</si>
  <si>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</si>
  <si>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</si>
  <si>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</si>
  <si>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</si>
  <si>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</si>
  <si>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</si>
  <si>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</si>
  <si>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</si>
  <si>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</si>
  <si>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</si>
  <si>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</si>
  <si>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</si>
  <si>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</si>
  <si>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</si>
  <si>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</si>
  <si>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</si>
  <si>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</si>
  <si>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</si>
  <si>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</si>
  <si>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</si>
  <si>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</si>
  <si>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</si>
  <si>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</si>
  <si>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</si>
  <si>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</si>
  <si>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</si>
  <si>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</si>
  <si>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 xml:space="preserve">Recovery School District (RSD OPERATED) 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</si>
  <si>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</si>
  <si>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</si>
  <si>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</si>
  <si>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</si>
  <si>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</si>
  <si>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</si>
  <si>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</si>
  <si>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</si>
  <si>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</si>
  <si>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</si>
  <si>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</si>
  <si>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</si>
  <si>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</si>
  <si>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</si>
  <si>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</si>
  <si>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</si>
  <si>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</si>
  <si>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</si>
  <si>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</si>
  <si>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</si>
  <si>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</si>
  <si>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</si>
  <si>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</si>
  <si>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</si>
  <si>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</si>
  <si>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</si>
  <si>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</si>
  <si>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</si>
  <si>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</si>
  <si>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</si>
  <si>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</si>
  <si>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</si>
  <si>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</si>
  <si>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</si>
  <si>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</si>
  <si>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</si>
  <si>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</si>
  <si>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</si>
  <si>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</si>
  <si>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</si>
  <si>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</si>
  <si>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</si>
  <si>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</si>
  <si>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</si>
  <si>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</si>
  <si>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</si>
  <si>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</si>
  <si>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</si>
  <si>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</si>
  <si>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</si>
  <si>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</si>
  <si>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</si>
  <si>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</si>
  <si>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</si>
  <si>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</si>
  <si>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</si>
  <si>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</si>
  <si>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</si>
  <si>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</si>
  <si>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</si>
  <si>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</si>
  <si>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</si>
  <si>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</si>
  <si>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</si>
  <si>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</si>
  <si>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</si>
  <si>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</si>
  <si>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</si>
  <si>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(MSA)</t>
  </si>
  <si>
    <t>New Orleans Charter Middle School</t>
  </si>
  <si>
    <t>John Dibert Community School</t>
  </si>
  <si>
    <t>Total Type 5 Charter Schools</t>
  </si>
  <si>
    <t>A02</t>
  </si>
  <si>
    <t>Office of Juvenile Justice</t>
  </si>
  <si>
    <t>Total Office of Juvenile Justice Schools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</si>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</sst>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5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3" borderId="4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7" fillId="0" borderId="1" xfId="2" applyFont="1" applyFill="1" applyBorder="1" applyAlignment="1">
      <alignment wrapText="1"/>
    </xf>
    <xf numFmtId="0" fontId="7" fillId="0" borderId="5" xfId="2" applyFont="1" applyFill="1" applyBorder="1" applyAlignment="1">
      <alignment wrapText="1"/>
    </xf>
    <xf numFmtId="3" fontId="7" fillId="4" borderId="6" xfId="2" applyNumberFormat="1" applyFont="1" applyFill="1" applyBorder="1" applyAlignment="1">
      <alignment horizontal="right" wrapText="1"/>
    </xf>
    <xf numFmtId="164" fontId="7" fillId="0" borderId="1" xfId="2" applyNumberFormat="1" applyFont="1" applyFill="1" applyBorder="1" applyAlignment="1">
      <alignment horizontal="right" wrapText="1"/>
    </xf>
    <xf numFmtId="164" fontId="7" fillId="5" borderId="1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right" wrapText="1"/>
    </xf>
    <xf numFmtId="0" fontId="7" fillId="0" borderId="7" xfId="2" applyFont="1" applyFill="1" applyBorder="1" applyAlignment="1">
      <alignment wrapText="1"/>
    </xf>
    <xf numFmtId="164" fontId="7" fillId="0" borderId="6" xfId="2" applyNumberFormat="1" applyFont="1" applyFill="1" applyBorder="1" applyAlignment="1">
      <alignment horizontal="right" wrapText="1"/>
    </xf>
    <xf numFmtId="164" fontId="7" fillId="5" borderId="6" xfId="2" applyNumberFormat="1" applyFont="1" applyFill="1" applyBorder="1" applyAlignment="1">
      <alignment horizontal="right" wrapText="1"/>
    </xf>
    <xf numFmtId="0" fontId="7" fillId="0" borderId="2" xfId="2" applyFont="1" applyFill="1" applyBorder="1" applyAlignment="1">
      <alignment horizontal="right" wrapText="1"/>
    </xf>
    <xf numFmtId="0" fontId="7" fillId="0" borderId="3" xfId="2" applyFont="1" applyFill="1" applyBorder="1" applyAlignment="1">
      <alignment horizontal="left" wrapText="1"/>
    </xf>
    <xf numFmtId="3" fontId="7" fillId="4" borderId="2" xfId="2" applyNumberFormat="1" applyFont="1" applyFill="1" applyBorder="1" applyAlignment="1">
      <alignment horizontal="right" wrapText="1"/>
    </xf>
    <xf numFmtId="164" fontId="7" fillId="0" borderId="2" xfId="2" applyNumberFormat="1" applyFont="1" applyFill="1" applyBorder="1" applyAlignment="1">
      <alignment horizontal="right" wrapText="1"/>
    </xf>
    <xf numFmtId="164" fontId="7" fillId="5" borderId="2" xfId="2" applyNumberFormat="1" applyFont="1" applyFill="1" applyBorder="1" applyAlignment="1">
      <alignment horizontal="right" wrapText="1"/>
    </xf>
    <xf numFmtId="164" fontId="8" fillId="6" borderId="0" xfId="0" applyNumberFormat="1" applyFont="1" applyFill="1"/>
    <xf numFmtId="0" fontId="3" fillId="0" borderId="8" xfId="0" applyFont="1" applyBorder="1"/>
    <xf numFmtId="0" fontId="4" fillId="0" borderId="9" xfId="0" applyFont="1" applyBorder="1"/>
    <xf numFmtId="3" fontId="4" fillId="2" borderId="4" xfId="0" applyNumberFormat="1" applyFont="1" applyFill="1" applyBorder="1"/>
    <xf numFmtId="164" fontId="4" fillId="0" borderId="1" xfId="0" applyNumberFormat="1" applyFont="1" applyBorder="1"/>
    <xf numFmtId="164" fontId="5" fillId="3" borderId="1" xfId="0" applyNumberFormat="1" applyFont="1" applyFill="1" applyBorder="1"/>
    <xf numFmtId="0" fontId="3" fillId="7" borderId="8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7" fillId="0" borderId="6" xfId="2" applyFont="1" applyFill="1" applyBorder="1" applyAlignment="1">
      <alignment wrapText="1"/>
    </xf>
    <xf numFmtId="0" fontId="7" fillId="0" borderId="11" xfId="2" applyFont="1" applyFill="1" applyBorder="1" applyAlignment="1">
      <alignment horizontal="right" wrapText="1"/>
    </xf>
    <xf numFmtId="0" fontId="7" fillId="0" borderId="12" xfId="2" applyFont="1" applyFill="1" applyBorder="1" applyAlignment="1">
      <alignment horizontal="left" wrapText="1"/>
    </xf>
    <xf numFmtId="0" fontId="3" fillId="0" borderId="12" xfId="0" applyFont="1" applyBorder="1"/>
    <xf numFmtId="0" fontId="4" fillId="0" borderId="13" xfId="0" applyFont="1" applyBorder="1" applyAlignment="1">
      <alignment horizontal="left"/>
    </xf>
    <xf numFmtId="3" fontId="4" fillId="2" borderId="11" xfId="0" applyNumberFormat="1" applyFont="1" applyFill="1" applyBorder="1"/>
    <xf numFmtId="164" fontId="4" fillId="0" borderId="4" xfId="0" applyNumberFormat="1" applyFont="1" applyBorder="1"/>
    <xf numFmtId="164" fontId="5" fillId="3" borderId="4" xfId="0" applyNumberFormat="1" applyFont="1" applyFill="1" applyBorder="1"/>
    <xf numFmtId="164" fontId="4" fillId="0" borderId="14" xfId="0" applyNumberFormat="1" applyFont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7" fillId="0" borderId="18" xfId="2" applyFont="1" applyFill="1" applyBorder="1" applyAlignment="1">
      <alignment horizontal="right" wrapText="1"/>
    </xf>
    <xf numFmtId="0" fontId="7" fillId="0" borderId="18" xfId="2" applyFont="1" applyFill="1" applyBorder="1" applyAlignment="1">
      <alignment wrapText="1"/>
    </xf>
    <xf numFmtId="164" fontId="7" fillId="0" borderId="18" xfId="2" applyNumberFormat="1" applyFont="1" applyFill="1" applyBorder="1" applyAlignment="1">
      <alignment horizontal="right" wrapText="1"/>
    </xf>
    <xf numFmtId="164" fontId="7" fillId="5" borderId="18" xfId="2" applyNumberFormat="1" applyFont="1" applyFill="1" applyBorder="1" applyAlignment="1">
      <alignment horizontal="right" wrapText="1"/>
    </xf>
    <xf numFmtId="0" fontId="7" fillId="0" borderId="2" xfId="2" applyFont="1" applyFill="1" applyBorder="1" applyAlignment="1">
      <alignment wrapText="1"/>
    </xf>
    <xf numFmtId="0" fontId="7" fillId="6" borderId="4" xfId="3" applyFont="1" applyFill="1" applyBorder="1" applyAlignment="1">
      <alignment horizontal="right" wrapText="1"/>
    </xf>
    <xf numFmtId="0" fontId="7" fillId="6" borderId="4" xfId="3" applyFont="1" applyFill="1" applyBorder="1" applyAlignment="1">
      <alignment wrapText="1"/>
    </xf>
    <xf numFmtId="3" fontId="7" fillId="4" borderId="4" xfId="2" applyNumberFormat="1" applyFont="1" applyFill="1" applyBorder="1" applyAlignment="1">
      <alignment horizontal="right" wrapText="1"/>
    </xf>
    <xf numFmtId="164" fontId="7" fillId="6" borderId="4" xfId="2" applyNumberFormat="1" applyFont="1" applyFill="1" applyBorder="1" applyAlignment="1">
      <alignment horizontal="right" wrapText="1"/>
    </xf>
    <xf numFmtId="0" fontId="3" fillId="6" borderId="0" xfId="0" applyFont="1" applyFill="1"/>
    <xf numFmtId="164" fontId="4" fillId="0" borderId="19" xfId="0" applyNumberFormat="1" applyFont="1" applyBorder="1"/>
    <xf numFmtId="164" fontId="5" fillId="3" borderId="20" xfId="0" applyNumberFormat="1" applyFont="1" applyFill="1" applyBorder="1"/>
    <xf numFmtId="164" fontId="4" fillId="0" borderId="20" xfId="0" applyNumberFormat="1" applyFont="1" applyBorder="1"/>
    <xf numFmtId="0" fontId="3" fillId="8" borderId="0" xfId="0" applyFont="1" applyFill="1"/>
    <xf numFmtId="0" fontId="7" fillId="6" borderId="6" xfId="3" applyFont="1" applyFill="1" applyBorder="1" applyAlignment="1">
      <alignment horizontal="right" wrapText="1"/>
    </xf>
    <xf numFmtId="0" fontId="7" fillId="6" borderId="6" xfId="3" applyFont="1" applyFill="1" applyBorder="1" applyAlignment="1">
      <alignment wrapText="1"/>
    </xf>
    <xf numFmtId="164" fontId="7" fillId="6" borderId="6" xfId="2" applyNumberFormat="1" applyFont="1" applyFill="1" applyBorder="1" applyAlignment="1">
      <alignment horizontal="right" wrapText="1"/>
    </xf>
    <xf numFmtId="0" fontId="3" fillId="6" borderId="0" xfId="0" applyFont="1" applyFill="1" applyBorder="1"/>
    <xf numFmtId="0" fontId="7" fillId="6" borderId="2" xfId="3" applyFont="1" applyFill="1" applyBorder="1" applyAlignment="1">
      <alignment horizontal="right" wrapText="1"/>
    </xf>
    <xf numFmtId="0" fontId="7" fillId="6" borderId="2" xfId="3" applyFont="1" applyFill="1" applyBorder="1" applyAlignment="1">
      <alignment wrapText="1"/>
    </xf>
    <xf numFmtId="164" fontId="7" fillId="6" borderId="2" xfId="2" applyNumberFormat="1" applyFont="1" applyFill="1" applyBorder="1" applyAlignment="1">
      <alignment horizontal="right" wrapText="1"/>
    </xf>
    <xf numFmtId="0" fontId="3" fillId="6" borderId="21" xfId="0" applyFont="1" applyFill="1" applyBorder="1"/>
    <xf numFmtId="0" fontId="7" fillId="6" borderId="6" xfId="3" applyFont="1" applyFill="1" applyBorder="1" applyAlignment="1">
      <alignment horizontal="left" wrapText="1"/>
    </xf>
    <xf numFmtId="0" fontId="3" fillId="0" borderId="21" xfId="0" applyFont="1" applyBorder="1"/>
    <xf numFmtId="0" fontId="3" fillId="8" borderId="0" xfId="0" applyFont="1" applyFill="1" applyBorder="1"/>
    <xf numFmtId="0" fontId="7" fillId="6" borderId="6" xfId="2" applyFont="1" applyFill="1" applyBorder="1" applyAlignment="1">
      <alignment horizontal="right" wrapText="1"/>
    </xf>
    <xf numFmtId="0" fontId="7" fillId="6" borderId="6" xfId="2" applyFont="1" applyFill="1" applyBorder="1" applyAlignment="1">
      <alignment wrapText="1"/>
    </xf>
    <xf numFmtId="3" fontId="4" fillId="6" borderId="11" xfId="0" applyNumberFormat="1" applyFont="1" applyFill="1" applyBorder="1"/>
    <xf numFmtId="164" fontId="4" fillId="0" borderId="2" xfId="0" applyNumberFormat="1" applyFont="1" applyBorder="1"/>
    <xf numFmtId="164" fontId="5" fillId="3" borderId="21" xfId="0" applyNumberFormat="1" applyFont="1" applyFill="1" applyBorder="1"/>
    <xf numFmtId="0" fontId="3" fillId="0" borderId="22" xfId="0" applyFont="1" applyBorder="1"/>
    <xf numFmtId="0" fontId="4" fillId="0" borderId="23" xfId="0" applyFont="1" applyBorder="1" applyAlignment="1">
      <alignment horizontal="left"/>
    </xf>
    <xf numFmtId="3" fontId="4" fillId="2" borderId="24" xfId="0" applyNumberFormat="1" applyFont="1" applyFill="1" applyBorder="1"/>
    <xf numFmtId="164" fontId="4" fillId="0" borderId="25" xfId="0" applyNumberFormat="1" applyFont="1" applyBorder="1"/>
    <xf numFmtId="164" fontId="4" fillId="0" borderId="26" xfId="0" applyNumberFormat="1" applyFont="1" applyBorder="1"/>
    <xf numFmtId="164" fontId="5" fillId="3" borderId="25" xfId="0" applyNumberFormat="1" applyFont="1" applyFill="1" applyBorder="1"/>
    <xf numFmtId="164" fontId="3" fillId="0" borderId="0" xfId="0" applyNumberFormat="1" applyFont="1"/>
    <xf numFmtId="38" fontId="3" fillId="0" borderId="0" xfId="4" applyNumberFormat="1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8" fontId="3" fillId="0" borderId="0" xfId="4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5">
    <cellStyle name="Comma 2" xfId="5"/>
    <cellStyle name="Comma 2 2" xfId="6"/>
    <cellStyle name="Comma 3" xfId="7"/>
    <cellStyle name="Normal" xfId="0" builtinId="0"/>
    <cellStyle name="Normal 112" xfId="8"/>
    <cellStyle name="Normal 16 2" xfId="9"/>
    <cellStyle name="Normal 19 2" xfId="10"/>
    <cellStyle name="Normal 2 2" xfId="11"/>
    <cellStyle name="Normal 2 3" xfId="12"/>
    <cellStyle name="Normal 2 4" xfId="13"/>
    <cellStyle name="Normal 2 5" xfId="14"/>
    <cellStyle name="Normal 3 2" xfId="15"/>
    <cellStyle name="Normal 38 2" xfId="4"/>
    <cellStyle name="Normal 39 2" xfId="16"/>
    <cellStyle name="Normal 4 2" xfId="17"/>
    <cellStyle name="Normal 4 3" xfId="18"/>
    <cellStyle name="Normal 4 4" xfId="19"/>
    <cellStyle name="Normal 4 5" xfId="20"/>
    <cellStyle name="Normal 4 6" xfId="21"/>
    <cellStyle name="Normal 46 2" xfId="22"/>
    <cellStyle name="Normal 46 3" xfId="23"/>
    <cellStyle name="Normal 47 2" xfId="24"/>
    <cellStyle name="Normal_800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Object/12-FY10-11%20Total%20Expenditures%20by%20Object_100%20Sala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es - 100"/>
      <sheetName val="Raw Data"/>
      <sheetName val="Hurricane"/>
      <sheetName val="RSD Adjs"/>
    </sheetNames>
    <sheetDataSet>
      <sheetData sheetId="0"/>
      <sheetData sheetId="1"/>
      <sheetData sheetId="2">
        <row r="7">
          <cell r="H7">
            <v>216123</v>
          </cell>
        </row>
        <row r="8">
          <cell r="G8">
            <v>371445</v>
          </cell>
          <cell r="H8">
            <v>4498211</v>
          </cell>
          <cell r="I8">
            <v>288705</v>
          </cell>
          <cell r="J8">
            <v>53325</v>
          </cell>
          <cell r="K8">
            <v>193749</v>
          </cell>
          <cell r="L8">
            <v>503801</v>
          </cell>
          <cell r="N8">
            <v>116836</v>
          </cell>
          <cell r="O8">
            <v>51238</v>
          </cell>
          <cell r="Q8">
            <v>110593</v>
          </cell>
        </row>
        <row r="12">
          <cell r="H12">
            <v>44650</v>
          </cell>
        </row>
        <row r="13">
          <cell r="G13">
            <v>1554952</v>
          </cell>
          <cell r="H13">
            <v>11375864</v>
          </cell>
          <cell r="I13">
            <v>702155</v>
          </cell>
          <cell r="J13">
            <v>429956</v>
          </cell>
          <cell r="K13">
            <v>189633</v>
          </cell>
          <cell r="L13">
            <v>181745</v>
          </cell>
          <cell r="N13">
            <v>129741</v>
          </cell>
          <cell r="O13">
            <v>191774</v>
          </cell>
        </row>
      </sheetData>
      <sheetData sheetId="3">
        <row r="5">
          <cell r="D5">
            <v>59958.252</v>
          </cell>
        </row>
        <row r="39">
          <cell r="D39">
            <v>1111006.5060000001</v>
          </cell>
        </row>
        <row r="57">
          <cell r="D57">
            <v>209933.1529999999</v>
          </cell>
        </row>
        <row r="63">
          <cell r="D63">
            <v>178621.36119999998</v>
          </cell>
        </row>
        <row r="95">
          <cell r="D95">
            <v>256716.39090000006</v>
          </cell>
        </row>
        <row r="107">
          <cell r="D107">
            <v>25662.33</v>
          </cell>
        </row>
        <row r="112">
          <cell r="D112">
            <v>67741.837499999994</v>
          </cell>
        </row>
        <row r="122">
          <cell r="D122">
            <v>440021.85288099991</v>
          </cell>
        </row>
        <row r="147">
          <cell r="D147">
            <v>809724.96300000011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59"/>
  <sheetViews>
    <sheetView tabSelected="1" view="pageBreakPreview" zoomScale="75" zoomScaleNormal="75" zoomScaleSheetLayoutView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P24" sqref="AP24"/>
    </sheetView>
  </sheetViews>
  <sheetFormatPr defaultRowHeight="12.75" x14ac:dyDescent="0.2"/>
  <cols>
    <col min="1" max="1" width="7.28515625" style="7" customWidth="1"/>
    <col min="2" max="2" width="48.85546875" style="7" customWidth="1"/>
    <col min="3" max="3" width="13.5703125" style="7" customWidth="1"/>
    <col min="4" max="4" width="14.42578125" style="7" bestFit="1" customWidth="1"/>
    <col min="5" max="5" width="8.7109375" style="7" customWidth="1"/>
    <col min="6" max="6" width="14" style="7" bestFit="1" customWidth="1"/>
    <col min="7" max="7" width="8.7109375" style="7" customWidth="1"/>
    <col min="8" max="8" width="14.42578125" style="7" customWidth="1"/>
    <col min="9" max="9" width="8.7109375" style="7" customWidth="1"/>
    <col min="10" max="10" width="16.140625" style="7" customWidth="1"/>
    <col min="11" max="11" width="8.7109375" style="7" customWidth="1"/>
    <col min="12" max="12" width="17.140625" style="7" customWidth="1"/>
    <col min="13" max="13" width="8.7109375" style="7" customWidth="1"/>
    <col min="14" max="14" width="15" style="7" bestFit="1" customWidth="1"/>
    <col min="15" max="15" width="8.7109375" style="7" customWidth="1"/>
    <col min="16" max="16" width="15.28515625" style="7" bestFit="1" customWidth="1"/>
    <col min="17" max="17" width="8.7109375" style="7" customWidth="1"/>
    <col min="18" max="18" width="15" style="7" bestFit="1" customWidth="1"/>
    <col min="19" max="19" width="8.7109375" style="7" customWidth="1"/>
    <col min="20" max="20" width="14.5703125" style="7" customWidth="1"/>
    <col min="21" max="21" width="8.7109375" style="7" customWidth="1"/>
    <col min="22" max="22" width="15.7109375" style="7" bestFit="1" customWidth="1"/>
    <col min="23" max="23" width="8.7109375" style="7" customWidth="1"/>
    <col min="24" max="24" width="14.28515625" style="7" customWidth="1"/>
    <col min="25" max="25" width="8.7109375" style="7" customWidth="1"/>
    <col min="26" max="26" width="14" style="7" customWidth="1"/>
    <col min="27" max="27" width="8.7109375" style="7" customWidth="1"/>
    <col min="28" max="28" width="16.85546875" style="7" bestFit="1" customWidth="1"/>
    <col min="29" max="29" width="8.7109375" style="7" customWidth="1"/>
    <col min="30" max="30" width="16.28515625" style="7" customWidth="1"/>
    <col min="31" max="31" width="8.7109375" style="7" customWidth="1"/>
    <col min="32" max="32" width="14.42578125" style="7" bestFit="1" customWidth="1"/>
    <col min="33" max="33" width="8.7109375" style="7" customWidth="1"/>
    <col min="34" max="34" width="14.42578125" style="7" bestFit="1" customWidth="1"/>
    <col min="35" max="35" width="8.7109375" style="7" customWidth="1"/>
    <col min="36" max="36" width="14.42578125" style="7" bestFit="1" customWidth="1"/>
    <col min="37" max="37" width="8.7109375" style="7" customWidth="1"/>
    <col min="38" max="38" width="16.140625" style="7" customWidth="1"/>
    <col min="39" max="39" width="8.7109375" style="7" customWidth="1"/>
    <col min="40" max="16384" width="9.140625" style="7"/>
  </cols>
  <sheetData>
    <row r="1" spans="1:109" s="1" customFormat="1" ht="58.5" customHeight="1" x14ac:dyDescent="0.2">
      <c r="B1" s="1" t="s">
        <v>0</v>
      </c>
      <c r="D1" s="89" t="s">
        <v>1</v>
      </c>
      <c r="E1" s="89"/>
      <c r="F1" s="89"/>
      <c r="G1" s="89"/>
      <c r="H1" s="89"/>
      <c r="I1" s="89"/>
      <c r="J1" s="89" t="s">
        <v>1</v>
      </c>
      <c r="K1" s="89"/>
      <c r="L1" s="89"/>
      <c r="M1" s="89"/>
      <c r="N1" s="89"/>
      <c r="O1" s="89"/>
      <c r="P1" s="89" t="s">
        <v>1</v>
      </c>
      <c r="Q1" s="89"/>
      <c r="R1" s="89"/>
      <c r="S1" s="89"/>
      <c r="T1" s="89"/>
      <c r="U1" s="89"/>
      <c r="V1" s="89" t="s">
        <v>1</v>
      </c>
      <c r="W1" s="89"/>
      <c r="X1" s="89"/>
      <c r="Y1" s="89"/>
      <c r="Z1" s="89"/>
      <c r="AA1" s="89"/>
      <c r="AB1" s="89" t="s">
        <v>1</v>
      </c>
      <c r="AC1" s="89"/>
      <c r="AD1" s="89"/>
      <c r="AE1" s="89"/>
      <c r="AF1" s="89"/>
      <c r="AG1" s="89"/>
      <c r="AH1" s="89" t="s">
        <v>1</v>
      </c>
      <c r="AI1" s="89"/>
      <c r="AJ1" s="89"/>
      <c r="AK1" s="89"/>
      <c r="AL1" s="89"/>
      <c r="AM1" s="89"/>
    </row>
    <row r="2" spans="1:109" ht="43.5" customHeight="1" x14ac:dyDescent="0.2">
      <c r="A2" s="2"/>
      <c r="B2" s="2"/>
      <c r="C2" s="84" t="s">
        <v>2</v>
      </c>
      <c r="D2" s="3" t="s">
        <v>3</v>
      </c>
      <c r="E2" s="4"/>
      <c r="F2" s="3" t="s">
        <v>4</v>
      </c>
      <c r="G2" s="4"/>
      <c r="H2" s="3" t="s">
        <v>5</v>
      </c>
      <c r="I2" s="5"/>
      <c r="J2" s="6" t="s">
        <v>6</v>
      </c>
      <c r="K2" s="4"/>
      <c r="L2" s="3" t="s">
        <v>7</v>
      </c>
      <c r="M2" s="4"/>
      <c r="N2" s="3" t="s">
        <v>8</v>
      </c>
      <c r="O2" s="4"/>
      <c r="P2" s="6" t="s">
        <v>9</v>
      </c>
      <c r="Q2" s="4"/>
      <c r="R2" s="6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6" t="s">
        <v>14</v>
      </c>
      <c r="AA2" s="4"/>
      <c r="AB2" s="3" t="s">
        <v>15</v>
      </c>
      <c r="AC2" s="4"/>
      <c r="AD2" s="3" t="s">
        <v>16</v>
      </c>
      <c r="AE2" s="4"/>
      <c r="AF2" s="3" t="s">
        <v>17</v>
      </c>
      <c r="AG2" s="4"/>
      <c r="AH2" s="6" t="s">
        <v>18</v>
      </c>
      <c r="AI2" s="4"/>
      <c r="AJ2" s="3" t="s">
        <v>19</v>
      </c>
      <c r="AK2" s="4"/>
      <c r="AL2" s="86" t="s">
        <v>20</v>
      </c>
      <c r="AM2" s="5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09" ht="27" customHeight="1" x14ac:dyDescent="0.2">
      <c r="A3" s="8" t="s">
        <v>21</v>
      </c>
      <c r="B3" s="8" t="s">
        <v>22</v>
      </c>
      <c r="C3" s="85"/>
      <c r="D3" s="9" t="s">
        <v>23</v>
      </c>
      <c r="E3" s="10" t="s">
        <v>24</v>
      </c>
      <c r="F3" s="9" t="s">
        <v>25</v>
      </c>
      <c r="G3" s="10" t="s">
        <v>24</v>
      </c>
      <c r="H3" s="9" t="s">
        <v>26</v>
      </c>
      <c r="I3" s="10" t="s">
        <v>24</v>
      </c>
      <c r="J3" s="9" t="s">
        <v>27</v>
      </c>
      <c r="K3" s="10" t="s">
        <v>24</v>
      </c>
      <c r="L3" s="9" t="s">
        <v>28</v>
      </c>
      <c r="M3" s="10" t="s">
        <v>24</v>
      </c>
      <c r="N3" s="9" t="s">
        <v>29</v>
      </c>
      <c r="O3" s="10" t="s">
        <v>24</v>
      </c>
      <c r="P3" s="9" t="s">
        <v>30</v>
      </c>
      <c r="Q3" s="10" t="s">
        <v>24</v>
      </c>
      <c r="R3" s="9" t="s">
        <v>31</v>
      </c>
      <c r="S3" s="10" t="s">
        <v>24</v>
      </c>
      <c r="T3" s="9" t="s">
        <v>32</v>
      </c>
      <c r="U3" s="10" t="s">
        <v>24</v>
      </c>
      <c r="V3" s="9" t="s">
        <v>33</v>
      </c>
      <c r="W3" s="10" t="s">
        <v>24</v>
      </c>
      <c r="X3" s="9" t="s">
        <v>34</v>
      </c>
      <c r="Y3" s="10" t="s">
        <v>24</v>
      </c>
      <c r="Z3" s="9" t="s">
        <v>35</v>
      </c>
      <c r="AA3" s="10" t="s">
        <v>24</v>
      </c>
      <c r="AB3" s="9" t="s">
        <v>36</v>
      </c>
      <c r="AC3" s="10" t="s">
        <v>24</v>
      </c>
      <c r="AD3" s="9" t="s">
        <v>37</v>
      </c>
      <c r="AE3" s="10" t="s">
        <v>24</v>
      </c>
      <c r="AF3" s="9" t="s">
        <v>38</v>
      </c>
      <c r="AG3" s="10" t="s">
        <v>24</v>
      </c>
      <c r="AH3" s="9" t="s">
        <v>39</v>
      </c>
      <c r="AI3" s="10" t="s">
        <v>24</v>
      </c>
      <c r="AJ3" s="9" t="s">
        <v>40</v>
      </c>
      <c r="AK3" s="10" t="s">
        <v>24</v>
      </c>
      <c r="AL3" s="87"/>
      <c r="AM3" s="10" t="s">
        <v>24</v>
      </c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09" x14ac:dyDescent="0.2">
      <c r="A4" s="11">
        <v>1</v>
      </c>
      <c r="B4" s="12" t="s">
        <v>41</v>
      </c>
      <c r="C4" s="13">
        <v>9587</v>
      </c>
      <c r="D4" s="14">
        <v>74921</v>
      </c>
      <c r="E4" s="14">
        <f>D4/$C4</f>
        <v>7.814853447376656</v>
      </c>
      <c r="F4" s="14">
        <v>0</v>
      </c>
      <c r="G4" s="14">
        <f>F4/$C4</f>
        <v>0</v>
      </c>
      <c r="H4" s="14">
        <v>5031176</v>
      </c>
      <c r="I4" s="14">
        <f>H4/$C4</f>
        <v>524.79148847397516</v>
      </c>
      <c r="J4" s="14">
        <v>32953902</v>
      </c>
      <c r="K4" s="14">
        <f>J4/$C4</f>
        <v>3437.3528736831126</v>
      </c>
      <c r="L4" s="14">
        <v>3119057</v>
      </c>
      <c r="M4" s="14">
        <f>L4/$C4</f>
        <v>325.34233858349847</v>
      </c>
      <c r="N4" s="14">
        <v>1815774</v>
      </c>
      <c r="O4" s="14">
        <f>N4/$C4</f>
        <v>189.3996036299155</v>
      </c>
      <c r="P4" s="14">
        <v>3708424</v>
      </c>
      <c r="Q4" s="14">
        <f>P4/$C4</f>
        <v>386.81798268488581</v>
      </c>
      <c r="R4" s="14">
        <v>3532463</v>
      </c>
      <c r="S4" s="14">
        <f>R4/$C4</f>
        <v>368.46385730676957</v>
      </c>
      <c r="T4" s="14">
        <v>634732</v>
      </c>
      <c r="U4" s="14">
        <f>T4/$C4</f>
        <v>66.207572754772087</v>
      </c>
      <c r="V4" s="14">
        <v>526864</v>
      </c>
      <c r="W4" s="14">
        <f>V4/$C4</f>
        <v>54.956086366955255</v>
      </c>
      <c r="X4" s="14">
        <v>931113</v>
      </c>
      <c r="Y4" s="14">
        <f>X4/$C4</f>
        <v>97.122457494523829</v>
      </c>
      <c r="Z4" s="14">
        <v>0</v>
      </c>
      <c r="AA4" s="14">
        <f>Z4/$C4</f>
        <v>0</v>
      </c>
      <c r="AB4" s="14">
        <v>648569</v>
      </c>
      <c r="AC4" s="14">
        <f t="shared" ref="AC4:AC67" si="0">AB4/$C4</f>
        <v>67.650881401898403</v>
      </c>
      <c r="AD4" s="14">
        <v>0</v>
      </c>
      <c r="AE4" s="14">
        <f t="shared" ref="AE4:AE67" si="1">AD4/$C4</f>
        <v>0</v>
      </c>
      <c r="AF4" s="14">
        <v>0</v>
      </c>
      <c r="AG4" s="14">
        <f t="shared" ref="AG4:AG67" si="2">AF4/$C4</f>
        <v>0</v>
      </c>
      <c r="AH4" s="14">
        <v>5526</v>
      </c>
      <c r="AI4" s="14">
        <f t="shared" ref="AI4:AI67" si="3">AH4/$C4</f>
        <v>0.57640554918118281</v>
      </c>
      <c r="AJ4" s="14">
        <v>105456</v>
      </c>
      <c r="AK4" s="14">
        <f t="shared" ref="AK4:AK67" si="4">AJ4/$C4</f>
        <v>10.99989569208303</v>
      </c>
      <c r="AL4" s="15">
        <f>D4+F4+H4+J4+L4+N4+P4+R4+T4+V4+X4+Z4+AB4+AD4+AF4+AH4+AJ4</f>
        <v>53087977</v>
      </c>
      <c r="AM4" s="14">
        <f>AL4/$C4</f>
        <v>5537.4962970689476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09" s="2" customFormat="1" x14ac:dyDescent="0.2">
      <c r="A5" s="16">
        <v>2</v>
      </c>
      <c r="B5" s="17" t="s">
        <v>42</v>
      </c>
      <c r="C5" s="13">
        <v>4277</v>
      </c>
      <c r="D5" s="18">
        <v>0</v>
      </c>
      <c r="E5" s="18">
        <f t="shared" ref="E5:E70" si="5">D5/$C5</f>
        <v>0</v>
      </c>
      <c r="F5" s="18">
        <v>0</v>
      </c>
      <c r="G5" s="18">
        <f t="shared" ref="G5:G70" si="6">F5/$C5</f>
        <v>0</v>
      </c>
      <c r="H5" s="18">
        <v>2947529</v>
      </c>
      <c r="I5" s="18">
        <f t="shared" ref="I5:I70" si="7">H5/$C5</f>
        <v>689.15805471124622</v>
      </c>
      <c r="J5" s="18">
        <v>16275740</v>
      </c>
      <c r="K5" s="18">
        <f t="shared" ref="K5:K70" si="8">J5/$C5</f>
        <v>3805.4103343465044</v>
      </c>
      <c r="L5" s="18">
        <v>1273729</v>
      </c>
      <c r="M5" s="18">
        <f t="shared" ref="M5:M70" si="9">L5/$C5</f>
        <v>297.80897825578677</v>
      </c>
      <c r="N5" s="18">
        <v>525328</v>
      </c>
      <c r="O5" s="18">
        <f t="shared" ref="O5:O70" si="10">N5/$C5</f>
        <v>122.82628010287584</v>
      </c>
      <c r="P5" s="18">
        <v>1009098</v>
      </c>
      <c r="Q5" s="18">
        <f t="shared" ref="Q5:Q70" si="11">P5/$C5</f>
        <v>235.9359364040215</v>
      </c>
      <c r="R5" s="18">
        <v>3210406</v>
      </c>
      <c r="S5" s="18">
        <f t="shared" ref="S5:S70" si="12">R5/$C5</f>
        <v>750.62099602525132</v>
      </c>
      <c r="T5" s="18">
        <v>261815</v>
      </c>
      <c r="U5" s="18">
        <f t="shared" ref="U5:U70" si="13">T5/$C5</f>
        <v>61.214636427402382</v>
      </c>
      <c r="V5" s="18">
        <v>359261</v>
      </c>
      <c r="W5" s="18">
        <f t="shared" ref="W5:W70" si="14">V5/$C5</f>
        <v>83.998363338788877</v>
      </c>
      <c r="X5" s="18">
        <v>370603</v>
      </c>
      <c r="Y5" s="18">
        <f t="shared" ref="Y5:Y70" si="15">X5/$C5</f>
        <v>86.650222118307227</v>
      </c>
      <c r="Z5" s="18">
        <v>0</v>
      </c>
      <c r="AA5" s="18">
        <f t="shared" ref="AA5:AA70" si="16">Z5/$C5</f>
        <v>0</v>
      </c>
      <c r="AB5" s="18">
        <v>455961</v>
      </c>
      <c r="AC5" s="18">
        <f t="shared" si="0"/>
        <v>106.60766892681787</v>
      </c>
      <c r="AD5" s="18">
        <v>0</v>
      </c>
      <c r="AE5" s="18">
        <f t="shared" si="1"/>
        <v>0</v>
      </c>
      <c r="AF5" s="18">
        <v>0</v>
      </c>
      <c r="AG5" s="18">
        <f t="shared" si="2"/>
        <v>0</v>
      </c>
      <c r="AH5" s="18">
        <v>32177</v>
      </c>
      <c r="AI5" s="18">
        <f t="shared" si="3"/>
        <v>7.523263970072481</v>
      </c>
      <c r="AJ5" s="18">
        <v>244836</v>
      </c>
      <c r="AK5" s="18">
        <f t="shared" si="4"/>
        <v>57.244797755436053</v>
      </c>
      <c r="AL5" s="19">
        <f t="shared" ref="AL5:AL68" si="17">D5+F5+H5+J5+L5+N5+P5+R5+T5+V5+X5+Z5+AB5+AD5+AF5+AH5+AJ5</f>
        <v>26966483</v>
      </c>
      <c r="AM5" s="18">
        <f t="shared" ref="AM5:AM70" si="18">AL5/$C5</f>
        <v>6304.9995323825115</v>
      </c>
    </row>
    <row r="6" spans="1:109" s="2" customFormat="1" x14ac:dyDescent="0.2">
      <c r="A6" s="16">
        <v>3</v>
      </c>
      <c r="B6" s="17" t="s">
        <v>43</v>
      </c>
      <c r="C6" s="13">
        <v>19980</v>
      </c>
      <c r="D6" s="18">
        <v>0</v>
      </c>
      <c r="E6" s="18">
        <f t="shared" si="5"/>
        <v>0</v>
      </c>
      <c r="F6" s="18">
        <v>0</v>
      </c>
      <c r="G6" s="18">
        <f t="shared" si="6"/>
        <v>0</v>
      </c>
      <c r="H6" s="18">
        <v>8850934</v>
      </c>
      <c r="I6" s="18">
        <f t="shared" si="7"/>
        <v>442.98968968968967</v>
      </c>
      <c r="J6" s="18">
        <v>70569987</v>
      </c>
      <c r="K6" s="18">
        <f t="shared" si="8"/>
        <v>3532.0313813813814</v>
      </c>
      <c r="L6" s="18">
        <v>9244254</v>
      </c>
      <c r="M6" s="18">
        <f t="shared" si="9"/>
        <v>462.67537537537538</v>
      </c>
      <c r="N6" s="18">
        <v>3132560</v>
      </c>
      <c r="O6" s="18">
        <f t="shared" si="10"/>
        <v>156.78478478478479</v>
      </c>
      <c r="P6" s="18">
        <v>6406976</v>
      </c>
      <c r="Q6" s="18">
        <f t="shared" si="11"/>
        <v>320.66946946946945</v>
      </c>
      <c r="R6" s="18">
        <v>9063739</v>
      </c>
      <c r="S6" s="18">
        <f t="shared" si="12"/>
        <v>453.64059059059059</v>
      </c>
      <c r="T6" s="18">
        <v>1762034</v>
      </c>
      <c r="U6" s="18">
        <f t="shared" si="13"/>
        <v>88.189889889889884</v>
      </c>
      <c r="V6" s="18">
        <v>1762340</v>
      </c>
      <c r="W6" s="18">
        <f t="shared" si="14"/>
        <v>88.205205205205203</v>
      </c>
      <c r="X6" s="18">
        <v>1515675</v>
      </c>
      <c r="Y6" s="18">
        <f t="shared" si="15"/>
        <v>75.859609609609606</v>
      </c>
      <c r="Z6" s="18">
        <v>0</v>
      </c>
      <c r="AA6" s="18">
        <f t="shared" si="16"/>
        <v>0</v>
      </c>
      <c r="AB6" s="18">
        <v>2026988</v>
      </c>
      <c r="AC6" s="18">
        <f t="shared" si="0"/>
        <v>101.45085085085086</v>
      </c>
      <c r="AD6" s="18">
        <v>0</v>
      </c>
      <c r="AE6" s="18">
        <f t="shared" si="1"/>
        <v>0</v>
      </c>
      <c r="AF6" s="18">
        <v>0</v>
      </c>
      <c r="AG6" s="18">
        <f t="shared" si="2"/>
        <v>0</v>
      </c>
      <c r="AH6" s="18">
        <v>238163</v>
      </c>
      <c r="AI6" s="18">
        <f t="shared" si="3"/>
        <v>11.92007007007007</v>
      </c>
      <c r="AJ6" s="18">
        <v>969882</v>
      </c>
      <c r="AK6" s="18">
        <f t="shared" si="4"/>
        <v>48.54264264264264</v>
      </c>
      <c r="AL6" s="19">
        <f t="shared" si="17"/>
        <v>115543532</v>
      </c>
      <c r="AM6" s="18">
        <f t="shared" si="18"/>
        <v>5782.9595595595592</v>
      </c>
    </row>
    <row r="7" spans="1:109" s="2" customFormat="1" x14ac:dyDescent="0.2">
      <c r="A7" s="16">
        <v>4</v>
      </c>
      <c r="B7" s="17" t="s">
        <v>44</v>
      </c>
      <c r="C7" s="13">
        <v>3806</v>
      </c>
      <c r="D7" s="18">
        <v>0</v>
      </c>
      <c r="E7" s="18">
        <f t="shared" si="5"/>
        <v>0</v>
      </c>
      <c r="F7" s="18">
        <v>0</v>
      </c>
      <c r="G7" s="18">
        <f t="shared" si="6"/>
        <v>0</v>
      </c>
      <c r="H7" s="18">
        <v>2556287</v>
      </c>
      <c r="I7" s="18">
        <f t="shared" si="7"/>
        <v>671.64661061481866</v>
      </c>
      <c r="J7" s="18">
        <v>13213235</v>
      </c>
      <c r="K7" s="18">
        <f t="shared" si="8"/>
        <v>3471.6854965843404</v>
      </c>
      <c r="L7" s="18">
        <v>1790130</v>
      </c>
      <c r="M7" s="18">
        <f t="shared" si="9"/>
        <v>470.34419337887545</v>
      </c>
      <c r="N7" s="18">
        <v>640524</v>
      </c>
      <c r="O7" s="18">
        <f t="shared" si="10"/>
        <v>168.29322122963742</v>
      </c>
      <c r="P7" s="18">
        <v>1670876</v>
      </c>
      <c r="Q7" s="18">
        <f t="shared" si="11"/>
        <v>439.01103520756698</v>
      </c>
      <c r="R7" s="18">
        <v>2026652</v>
      </c>
      <c r="S7" s="18">
        <f t="shared" si="12"/>
        <v>532.48870204939567</v>
      </c>
      <c r="T7" s="18">
        <v>179098</v>
      </c>
      <c r="U7" s="18">
        <f t="shared" si="13"/>
        <v>47.056752496058856</v>
      </c>
      <c r="V7" s="18">
        <v>374910</v>
      </c>
      <c r="W7" s="18">
        <f t="shared" si="14"/>
        <v>98.504992117708881</v>
      </c>
      <c r="X7" s="18">
        <v>213007</v>
      </c>
      <c r="Y7" s="18">
        <f t="shared" si="15"/>
        <v>55.966106148187073</v>
      </c>
      <c r="Z7" s="18">
        <v>0</v>
      </c>
      <c r="AA7" s="18">
        <f t="shared" si="16"/>
        <v>0</v>
      </c>
      <c r="AB7" s="18">
        <v>672809</v>
      </c>
      <c r="AC7" s="18">
        <f t="shared" si="0"/>
        <v>176.77588018917498</v>
      </c>
      <c r="AD7" s="18">
        <v>0</v>
      </c>
      <c r="AE7" s="18">
        <f t="shared" si="1"/>
        <v>0</v>
      </c>
      <c r="AF7" s="18">
        <v>20157</v>
      </c>
      <c r="AG7" s="18">
        <f t="shared" si="2"/>
        <v>5.2961114030478189</v>
      </c>
      <c r="AH7" s="18">
        <v>0</v>
      </c>
      <c r="AI7" s="18">
        <f t="shared" si="3"/>
        <v>0</v>
      </c>
      <c r="AJ7" s="18">
        <v>4320</v>
      </c>
      <c r="AK7" s="18">
        <f t="shared" si="4"/>
        <v>1.1350499211770888</v>
      </c>
      <c r="AL7" s="19">
        <f t="shared" si="17"/>
        <v>23362005</v>
      </c>
      <c r="AM7" s="18">
        <f t="shared" si="18"/>
        <v>6138.204151339989</v>
      </c>
    </row>
    <row r="8" spans="1:109" x14ac:dyDescent="0.2">
      <c r="A8" s="20">
        <v>5</v>
      </c>
      <c r="B8" s="21" t="s">
        <v>45</v>
      </c>
      <c r="C8" s="22">
        <v>6037</v>
      </c>
      <c r="D8" s="23">
        <v>0</v>
      </c>
      <c r="E8" s="23">
        <f t="shared" si="5"/>
        <v>0</v>
      </c>
      <c r="F8" s="23">
        <v>0</v>
      </c>
      <c r="G8" s="23">
        <f t="shared" si="6"/>
        <v>0</v>
      </c>
      <c r="H8" s="23">
        <v>2852806</v>
      </c>
      <c r="I8" s="23">
        <f t="shared" si="7"/>
        <v>472.55358621832033</v>
      </c>
      <c r="J8" s="23">
        <v>16284769</v>
      </c>
      <c r="K8" s="23">
        <f t="shared" si="8"/>
        <v>2697.4936226602617</v>
      </c>
      <c r="L8" s="23">
        <v>967106</v>
      </c>
      <c r="M8" s="23">
        <f t="shared" si="9"/>
        <v>160.19645519297666</v>
      </c>
      <c r="N8" s="23">
        <v>649621</v>
      </c>
      <c r="O8" s="23">
        <f t="shared" si="10"/>
        <v>107.60659267848268</v>
      </c>
      <c r="P8" s="23">
        <v>1258501</v>
      </c>
      <c r="Q8" s="23">
        <f t="shared" si="11"/>
        <v>208.46463475236044</v>
      </c>
      <c r="R8" s="23">
        <v>2684520</v>
      </c>
      <c r="S8" s="23">
        <f t="shared" si="12"/>
        <v>444.67782010932581</v>
      </c>
      <c r="T8" s="23">
        <v>140506</v>
      </c>
      <c r="U8" s="23">
        <f t="shared" si="13"/>
        <v>23.274142786152062</v>
      </c>
      <c r="V8" s="23">
        <v>321380</v>
      </c>
      <c r="W8" s="23">
        <f t="shared" si="14"/>
        <v>53.235050521782341</v>
      </c>
      <c r="X8" s="23">
        <v>307701</v>
      </c>
      <c r="Y8" s="23">
        <f t="shared" si="15"/>
        <v>50.969189995030646</v>
      </c>
      <c r="Z8" s="23">
        <v>0</v>
      </c>
      <c r="AA8" s="23">
        <f t="shared" si="16"/>
        <v>0</v>
      </c>
      <c r="AB8" s="23">
        <v>659163</v>
      </c>
      <c r="AC8" s="23">
        <f t="shared" si="0"/>
        <v>109.18717906244824</v>
      </c>
      <c r="AD8" s="23">
        <v>0</v>
      </c>
      <c r="AE8" s="23">
        <f t="shared" si="1"/>
        <v>0</v>
      </c>
      <c r="AF8" s="23">
        <v>0</v>
      </c>
      <c r="AG8" s="23">
        <f t="shared" si="2"/>
        <v>0</v>
      </c>
      <c r="AH8" s="23">
        <v>58360</v>
      </c>
      <c r="AI8" s="23">
        <f t="shared" si="3"/>
        <v>9.6670531721053496</v>
      </c>
      <c r="AJ8" s="23">
        <v>548563</v>
      </c>
      <c r="AK8" s="23">
        <f t="shared" si="4"/>
        <v>90.866821268842145</v>
      </c>
      <c r="AL8" s="24">
        <f t="shared" si="17"/>
        <v>26732996</v>
      </c>
      <c r="AM8" s="23">
        <f t="shared" si="18"/>
        <v>4428.1921484180884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09" x14ac:dyDescent="0.2">
      <c r="A9" s="11">
        <v>6</v>
      </c>
      <c r="B9" s="12" t="s">
        <v>46</v>
      </c>
      <c r="C9" s="13">
        <v>6077</v>
      </c>
      <c r="D9" s="14">
        <v>25980</v>
      </c>
      <c r="E9" s="14">
        <f t="shared" si="5"/>
        <v>4.2751357577752183</v>
      </c>
      <c r="F9" s="14">
        <v>0</v>
      </c>
      <c r="G9" s="14">
        <f t="shared" si="6"/>
        <v>0</v>
      </c>
      <c r="H9" s="14">
        <v>3073267</v>
      </c>
      <c r="I9" s="14">
        <f t="shared" si="7"/>
        <v>505.72107948000661</v>
      </c>
      <c r="J9" s="14">
        <v>19788801</v>
      </c>
      <c r="K9" s="14">
        <f t="shared" si="8"/>
        <v>3256.3437551423399</v>
      </c>
      <c r="L9" s="14">
        <v>1549494</v>
      </c>
      <c r="M9" s="14">
        <f t="shared" si="9"/>
        <v>254.97679776205365</v>
      </c>
      <c r="N9" s="14">
        <v>966795</v>
      </c>
      <c r="O9" s="14">
        <f t="shared" si="10"/>
        <v>159.09083429323678</v>
      </c>
      <c r="P9" s="14">
        <v>949444</v>
      </c>
      <c r="Q9" s="14">
        <f t="shared" si="11"/>
        <v>156.2356425868027</v>
      </c>
      <c r="R9" s="14">
        <v>3089428</v>
      </c>
      <c r="S9" s="14">
        <f t="shared" si="12"/>
        <v>508.38045088036858</v>
      </c>
      <c r="T9" s="14">
        <v>538901</v>
      </c>
      <c r="U9" s="14">
        <f t="shared" si="13"/>
        <v>88.678788876090181</v>
      </c>
      <c r="V9" s="14">
        <v>612525</v>
      </c>
      <c r="W9" s="14">
        <f t="shared" si="14"/>
        <v>100.79397729142669</v>
      </c>
      <c r="X9" s="14">
        <v>449508</v>
      </c>
      <c r="Y9" s="14">
        <f t="shared" si="15"/>
        <v>73.968734572980082</v>
      </c>
      <c r="Z9" s="14">
        <v>0</v>
      </c>
      <c r="AA9" s="14">
        <f t="shared" si="16"/>
        <v>0</v>
      </c>
      <c r="AB9" s="14">
        <v>521670</v>
      </c>
      <c r="AC9" s="14">
        <f t="shared" si="0"/>
        <v>85.843343755142342</v>
      </c>
      <c r="AD9" s="14">
        <v>0</v>
      </c>
      <c r="AE9" s="14">
        <f t="shared" si="1"/>
        <v>0</v>
      </c>
      <c r="AF9" s="14">
        <v>7087</v>
      </c>
      <c r="AG9" s="14">
        <f t="shared" si="2"/>
        <v>1.1662004278426856</v>
      </c>
      <c r="AH9" s="14">
        <v>273623</v>
      </c>
      <c r="AI9" s="14">
        <f t="shared" si="3"/>
        <v>45.025999670890243</v>
      </c>
      <c r="AJ9" s="14">
        <v>107173</v>
      </c>
      <c r="AK9" s="14">
        <f t="shared" si="4"/>
        <v>17.63584005265756</v>
      </c>
      <c r="AL9" s="15">
        <f t="shared" si="17"/>
        <v>31953696</v>
      </c>
      <c r="AM9" s="14">
        <f t="shared" si="18"/>
        <v>5258.1365805496134</v>
      </c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</row>
    <row r="10" spans="1:109" s="2" customFormat="1" x14ac:dyDescent="0.2">
      <c r="A10" s="16">
        <v>7</v>
      </c>
      <c r="B10" s="17" t="s">
        <v>47</v>
      </c>
      <c r="C10" s="13">
        <v>2307</v>
      </c>
      <c r="D10" s="18">
        <v>2875</v>
      </c>
      <c r="E10" s="18">
        <f t="shared" si="5"/>
        <v>1.2462071954919809</v>
      </c>
      <c r="F10" s="18">
        <v>0</v>
      </c>
      <c r="G10" s="18">
        <f t="shared" si="6"/>
        <v>0</v>
      </c>
      <c r="H10" s="18">
        <v>2064489</v>
      </c>
      <c r="I10" s="18">
        <f t="shared" si="7"/>
        <v>894.8803641092328</v>
      </c>
      <c r="J10" s="18">
        <v>12480707</v>
      </c>
      <c r="K10" s="18">
        <f t="shared" si="8"/>
        <v>5409.9293454703075</v>
      </c>
      <c r="L10" s="18">
        <v>381652</v>
      </c>
      <c r="M10" s="18">
        <f t="shared" si="9"/>
        <v>165.43216298222799</v>
      </c>
      <c r="N10" s="18">
        <v>599122</v>
      </c>
      <c r="O10" s="18">
        <f t="shared" si="10"/>
        <v>259.69744256610318</v>
      </c>
      <c r="P10" s="18">
        <v>1268586</v>
      </c>
      <c r="Q10" s="18">
        <f t="shared" si="11"/>
        <v>549.8855656697009</v>
      </c>
      <c r="R10" s="18">
        <v>2856166</v>
      </c>
      <c r="S10" s="18">
        <f t="shared" si="12"/>
        <v>1238.0433463372344</v>
      </c>
      <c r="T10" s="18">
        <v>0</v>
      </c>
      <c r="U10" s="18">
        <f t="shared" si="13"/>
        <v>0</v>
      </c>
      <c r="V10" s="18">
        <v>223705</v>
      </c>
      <c r="W10" s="18">
        <f t="shared" si="14"/>
        <v>96.96792371044647</v>
      </c>
      <c r="X10" s="18">
        <v>305141</v>
      </c>
      <c r="Y10" s="18">
        <f t="shared" si="15"/>
        <v>132.2674469007369</v>
      </c>
      <c r="Z10" s="18">
        <v>0</v>
      </c>
      <c r="AA10" s="18">
        <f t="shared" si="16"/>
        <v>0</v>
      </c>
      <c r="AB10" s="18">
        <v>261422</v>
      </c>
      <c r="AC10" s="18">
        <f t="shared" si="0"/>
        <v>113.31686172518422</v>
      </c>
      <c r="AD10" s="18">
        <v>0</v>
      </c>
      <c r="AE10" s="18">
        <f t="shared" si="1"/>
        <v>0</v>
      </c>
      <c r="AF10" s="18">
        <v>0</v>
      </c>
      <c r="AG10" s="18">
        <f t="shared" si="2"/>
        <v>0</v>
      </c>
      <c r="AH10" s="18">
        <v>103472</v>
      </c>
      <c r="AI10" s="18">
        <f t="shared" si="3"/>
        <v>44.85132206328565</v>
      </c>
      <c r="AJ10" s="18">
        <v>89992</v>
      </c>
      <c r="AK10" s="18">
        <f t="shared" si="4"/>
        <v>39.008235804074559</v>
      </c>
      <c r="AL10" s="19">
        <f t="shared" si="17"/>
        <v>20637329</v>
      </c>
      <c r="AM10" s="18">
        <f t="shared" si="18"/>
        <v>8945.5262245340273</v>
      </c>
    </row>
    <row r="11" spans="1:109" s="2" customFormat="1" x14ac:dyDescent="0.2">
      <c r="A11" s="16">
        <v>8</v>
      </c>
      <c r="B11" s="17" t="s">
        <v>48</v>
      </c>
      <c r="C11" s="13">
        <v>20707</v>
      </c>
      <c r="D11" s="18">
        <v>80750</v>
      </c>
      <c r="E11" s="18">
        <f t="shared" si="5"/>
        <v>3.8996474622108468</v>
      </c>
      <c r="F11" s="18">
        <v>0</v>
      </c>
      <c r="G11" s="18">
        <f t="shared" si="6"/>
        <v>0</v>
      </c>
      <c r="H11" s="18">
        <v>11170279</v>
      </c>
      <c r="I11" s="18">
        <f t="shared" si="7"/>
        <v>539.44458395711592</v>
      </c>
      <c r="J11" s="18">
        <v>71791550</v>
      </c>
      <c r="K11" s="18">
        <f t="shared" si="8"/>
        <v>3467.0183995750231</v>
      </c>
      <c r="L11" s="18">
        <v>7034555</v>
      </c>
      <c r="M11" s="18">
        <f t="shared" si="9"/>
        <v>339.71869416139469</v>
      </c>
      <c r="N11" s="18">
        <v>3969093</v>
      </c>
      <c r="O11" s="18">
        <f t="shared" si="10"/>
        <v>191.67880426908775</v>
      </c>
      <c r="P11" s="18">
        <v>7206094</v>
      </c>
      <c r="Q11" s="18">
        <f t="shared" si="11"/>
        <v>348.00280098517408</v>
      </c>
      <c r="R11" s="18">
        <v>12454737</v>
      </c>
      <c r="S11" s="18">
        <f t="shared" si="12"/>
        <v>601.47471869416142</v>
      </c>
      <c r="T11" s="18">
        <v>3398948</v>
      </c>
      <c r="U11" s="18">
        <f t="shared" si="13"/>
        <v>164.14487854348772</v>
      </c>
      <c r="V11" s="18">
        <v>1552509</v>
      </c>
      <c r="W11" s="18">
        <f t="shared" si="14"/>
        <v>74.975080890520118</v>
      </c>
      <c r="X11" s="18">
        <v>1262375</v>
      </c>
      <c r="Y11" s="18">
        <f t="shared" si="15"/>
        <v>60.963683778432411</v>
      </c>
      <c r="Z11" s="18">
        <v>0</v>
      </c>
      <c r="AA11" s="18">
        <f t="shared" si="16"/>
        <v>0</v>
      </c>
      <c r="AB11" s="18">
        <v>1359198</v>
      </c>
      <c r="AC11" s="18">
        <f t="shared" si="0"/>
        <v>65.639542183802575</v>
      </c>
      <c r="AD11" s="18">
        <v>402874</v>
      </c>
      <c r="AE11" s="18">
        <f t="shared" si="1"/>
        <v>19.455932776355823</v>
      </c>
      <c r="AF11" s="18">
        <v>0</v>
      </c>
      <c r="AG11" s="18">
        <f t="shared" si="2"/>
        <v>0</v>
      </c>
      <c r="AH11" s="18">
        <v>479167</v>
      </c>
      <c r="AI11" s="18">
        <f t="shared" si="3"/>
        <v>23.14033901579176</v>
      </c>
      <c r="AJ11" s="18">
        <v>209562</v>
      </c>
      <c r="AK11" s="18">
        <f t="shared" si="4"/>
        <v>10.120345776790458</v>
      </c>
      <c r="AL11" s="19">
        <f t="shared" si="17"/>
        <v>122371691</v>
      </c>
      <c r="AM11" s="18">
        <f t="shared" si="18"/>
        <v>5909.6774520693489</v>
      </c>
    </row>
    <row r="12" spans="1:109" s="2" customFormat="1" x14ac:dyDescent="0.2">
      <c r="A12" s="16">
        <v>9</v>
      </c>
      <c r="B12" s="17" t="s">
        <v>49</v>
      </c>
      <c r="C12" s="13">
        <v>41894</v>
      </c>
      <c r="D12" s="18">
        <v>0</v>
      </c>
      <c r="E12" s="18">
        <f t="shared" si="5"/>
        <v>0</v>
      </c>
      <c r="F12" s="18">
        <v>0</v>
      </c>
      <c r="G12" s="18">
        <f t="shared" si="6"/>
        <v>0</v>
      </c>
      <c r="H12" s="18">
        <v>25265405</v>
      </c>
      <c r="I12" s="18">
        <f t="shared" si="7"/>
        <v>603.07931923425792</v>
      </c>
      <c r="J12" s="18">
        <v>154734430</v>
      </c>
      <c r="K12" s="18">
        <f t="shared" si="8"/>
        <v>3693.4747219172195</v>
      </c>
      <c r="L12" s="18">
        <v>24595391</v>
      </c>
      <c r="M12" s="18">
        <f t="shared" si="9"/>
        <v>587.08624146655848</v>
      </c>
      <c r="N12" s="18">
        <v>12640750</v>
      </c>
      <c r="O12" s="18">
        <f t="shared" si="10"/>
        <v>301.73175156346969</v>
      </c>
      <c r="P12" s="18">
        <v>15095854</v>
      </c>
      <c r="Q12" s="18">
        <f t="shared" si="11"/>
        <v>360.33451090848331</v>
      </c>
      <c r="R12" s="18">
        <v>26719705</v>
      </c>
      <c r="S12" s="18">
        <f t="shared" si="12"/>
        <v>637.79312073327924</v>
      </c>
      <c r="T12" s="18">
        <v>6562574</v>
      </c>
      <c r="U12" s="18">
        <f t="shared" si="13"/>
        <v>156.64710937127035</v>
      </c>
      <c r="V12" s="18">
        <v>1969089</v>
      </c>
      <c r="W12" s="18">
        <f t="shared" si="14"/>
        <v>47.001694753425312</v>
      </c>
      <c r="X12" s="18">
        <v>1994950</v>
      </c>
      <c r="Y12" s="18">
        <f t="shared" si="15"/>
        <v>47.618990786270111</v>
      </c>
      <c r="Z12" s="18">
        <v>0</v>
      </c>
      <c r="AA12" s="18">
        <f t="shared" si="16"/>
        <v>0</v>
      </c>
      <c r="AB12" s="18">
        <v>4223803</v>
      </c>
      <c r="AC12" s="18">
        <f t="shared" si="0"/>
        <v>100.82119157874637</v>
      </c>
      <c r="AD12" s="18">
        <v>0</v>
      </c>
      <c r="AE12" s="18">
        <f t="shared" si="1"/>
        <v>0</v>
      </c>
      <c r="AF12" s="18">
        <v>29919</v>
      </c>
      <c r="AG12" s="18">
        <f t="shared" si="2"/>
        <v>0.71415954551964478</v>
      </c>
      <c r="AH12" s="18">
        <v>533656</v>
      </c>
      <c r="AI12" s="18">
        <f t="shared" si="3"/>
        <v>12.738244139972311</v>
      </c>
      <c r="AJ12" s="18">
        <v>1303670</v>
      </c>
      <c r="AK12" s="18">
        <f t="shared" si="4"/>
        <v>31.118298563040053</v>
      </c>
      <c r="AL12" s="19">
        <f t="shared" si="17"/>
        <v>275669196</v>
      </c>
      <c r="AM12" s="18">
        <f t="shared" si="18"/>
        <v>6580.1593545615124</v>
      </c>
    </row>
    <row r="13" spans="1:109" x14ac:dyDescent="0.2">
      <c r="A13" s="20">
        <v>10</v>
      </c>
      <c r="B13" s="21" t="s">
        <v>50</v>
      </c>
      <c r="C13" s="22">
        <v>33116</v>
      </c>
      <c r="D13" s="23">
        <v>104505</v>
      </c>
      <c r="E13" s="23">
        <f t="shared" si="5"/>
        <v>3.1557253291460321</v>
      </c>
      <c r="F13" s="23">
        <v>295586</v>
      </c>
      <c r="G13" s="23">
        <f t="shared" si="6"/>
        <v>8.9257760599106177</v>
      </c>
      <c r="H13" s="23">
        <v>14441019</v>
      </c>
      <c r="I13" s="23">
        <f t="shared" si="7"/>
        <v>436.07377098683418</v>
      </c>
      <c r="J13" s="23">
        <v>113350816</v>
      </c>
      <c r="K13" s="23">
        <f t="shared" si="8"/>
        <v>3422.8414059669044</v>
      </c>
      <c r="L13" s="23">
        <v>14976286</v>
      </c>
      <c r="M13" s="23">
        <f t="shared" si="9"/>
        <v>452.23716632443529</v>
      </c>
      <c r="N13" s="23">
        <v>5641441</v>
      </c>
      <c r="O13" s="23">
        <f t="shared" si="10"/>
        <v>170.35393767363209</v>
      </c>
      <c r="P13" s="23">
        <v>9794585</v>
      </c>
      <c r="Q13" s="23">
        <f t="shared" si="11"/>
        <v>295.76594395458386</v>
      </c>
      <c r="R13" s="23">
        <v>12737312</v>
      </c>
      <c r="S13" s="23">
        <f t="shared" si="12"/>
        <v>384.62712888029955</v>
      </c>
      <c r="T13" s="23">
        <v>2890144</v>
      </c>
      <c r="U13" s="23">
        <f t="shared" si="13"/>
        <v>87.273342191085874</v>
      </c>
      <c r="V13" s="23">
        <v>2169009</v>
      </c>
      <c r="W13" s="23">
        <f t="shared" si="14"/>
        <v>65.497312477352338</v>
      </c>
      <c r="X13" s="23">
        <v>5793570</v>
      </c>
      <c r="Y13" s="23">
        <f t="shared" si="15"/>
        <v>174.94775939123082</v>
      </c>
      <c r="Z13" s="23">
        <v>0</v>
      </c>
      <c r="AA13" s="23">
        <f t="shared" si="16"/>
        <v>0</v>
      </c>
      <c r="AB13" s="23">
        <v>5031843</v>
      </c>
      <c r="AC13" s="23">
        <f t="shared" si="0"/>
        <v>151.94597777509361</v>
      </c>
      <c r="AD13" s="23">
        <v>0</v>
      </c>
      <c r="AE13" s="23">
        <f t="shared" si="1"/>
        <v>0</v>
      </c>
      <c r="AF13" s="23">
        <v>25071</v>
      </c>
      <c r="AG13" s="23">
        <f t="shared" si="2"/>
        <v>0.75706607078149535</v>
      </c>
      <c r="AH13" s="23">
        <v>1592431</v>
      </c>
      <c r="AI13" s="23">
        <f t="shared" si="3"/>
        <v>48.08645367798043</v>
      </c>
      <c r="AJ13" s="23">
        <v>1110435</v>
      </c>
      <c r="AK13" s="23">
        <f t="shared" si="4"/>
        <v>33.531676530982004</v>
      </c>
      <c r="AL13" s="24">
        <f t="shared" si="17"/>
        <v>189954053</v>
      </c>
      <c r="AM13" s="23">
        <f t="shared" si="18"/>
        <v>5736.0204432902528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</row>
    <row r="14" spans="1:109" x14ac:dyDescent="0.2">
      <c r="A14" s="11">
        <v>11</v>
      </c>
      <c r="B14" s="12" t="s">
        <v>51</v>
      </c>
      <c r="C14" s="13">
        <v>1670</v>
      </c>
      <c r="D14" s="14">
        <v>0</v>
      </c>
      <c r="E14" s="14">
        <f t="shared" si="5"/>
        <v>0</v>
      </c>
      <c r="F14" s="14">
        <v>15475</v>
      </c>
      <c r="G14" s="14">
        <f t="shared" si="6"/>
        <v>9.2664670658682642</v>
      </c>
      <c r="H14" s="14">
        <v>1346656</v>
      </c>
      <c r="I14" s="14">
        <f t="shared" si="7"/>
        <v>806.38083832335326</v>
      </c>
      <c r="J14" s="14">
        <v>6342942</v>
      </c>
      <c r="K14" s="14">
        <f t="shared" si="8"/>
        <v>3798.1688622754491</v>
      </c>
      <c r="L14" s="14">
        <v>471096</v>
      </c>
      <c r="M14" s="14">
        <f t="shared" si="9"/>
        <v>282.09341317365272</v>
      </c>
      <c r="N14" s="14">
        <v>416531</v>
      </c>
      <c r="O14" s="14">
        <f t="shared" si="10"/>
        <v>249.41976047904191</v>
      </c>
      <c r="P14" s="14">
        <v>651170</v>
      </c>
      <c r="Q14" s="14">
        <f t="shared" si="11"/>
        <v>389.92215568862275</v>
      </c>
      <c r="R14" s="14">
        <v>1047143</v>
      </c>
      <c r="S14" s="14">
        <f t="shared" si="12"/>
        <v>627.03173652694613</v>
      </c>
      <c r="T14" s="14">
        <v>96857</v>
      </c>
      <c r="U14" s="14">
        <f t="shared" si="13"/>
        <v>57.99820359281437</v>
      </c>
      <c r="V14" s="14">
        <v>44900</v>
      </c>
      <c r="W14" s="14">
        <f t="shared" si="14"/>
        <v>26.886227544910181</v>
      </c>
      <c r="X14" s="14">
        <v>159410</v>
      </c>
      <c r="Y14" s="14">
        <f t="shared" si="15"/>
        <v>95.455089820359277</v>
      </c>
      <c r="Z14" s="14">
        <v>0</v>
      </c>
      <c r="AA14" s="14">
        <f t="shared" si="16"/>
        <v>0</v>
      </c>
      <c r="AB14" s="14">
        <v>166746</v>
      </c>
      <c r="AC14" s="14">
        <f t="shared" si="0"/>
        <v>99.847904191616763</v>
      </c>
      <c r="AD14" s="14">
        <v>0</v>
      </c>
      <c r="AE14" s="14">
        <f t="shared" si="1"/>
        <v>0</v>
      </c>
      <c r="AF14" s="14">
        <v>0</v>
      </c>
      <c r="AG14" s="14">
        <f t="shared" si="2"/>
        <v>0</v>
      </c>
      <c r="AH14" s="14">
        <v>0</v>
      </c>
      <c r="AI14" s="14">
        <f t="shared" si="3"/>
        <v>0</v>
      </c>
      <c r="AJ14" s="14">
        <v>20411</v>
      </c>
      <c r="AK14" s="14">
        <f t="shared" si="4"/>
        <v>12.222155688622754</v>
      </c>
      <c r="AL14" s="15">
        <f t="shared" si="17"/>
        <v>10779337</v>
      </c>
      <c r="AM14" s="14">
        <f t="shared" si="18"/>
        <v>6454.6928143712576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</row>
    <row r="15" spans="1:109" s="2" customFormat="1" x14ac:dyDescent="0.2">
      <c r="A15" s="16">
        <v>12</v>
      </c>
      <c r="B15" s="17" t="s">
        <v>52</v>
      </c>
      <c r="C15" s="13">
        <v>1287</v>
      </c>
      <c r="D15" s="18">
        <v>0</v>
      </c>
      <c r="E15" s="18">
        <f t="shared" si="5"/>
        <v>0</v>
      </c>
      <c r="F15" s="18">
        <v>0</v>
      </c>
      <c r="G15" s="18">
        <f t="shared" si="6"/>
        <v>0</v>
      </c>
      <c r="H15" s="18">
        <v>1443648</v>
      </c>
      <c r="I15" s="18">
        <f t="shared" si="7"/>
        <v>1121.7156177156178</v>
      </c>
      <c r="J15" s="18">
        <v>8389267</v>
      </c>
      <c r="K15" s="18">
        <f t="shared" si="8"/>
        <v>6518.4669774669774</v>
      </c>
      <c r="L15" s="18">
        <v>508817</v>
      </c>
      <c r="M15" s="18">
        <f t="shared" si="9"/>
        <v>395.35120435120433</v>
      </c>
      <c r="N15" s="18">
        <v>313373</v>
      </c>
      <c r="O15" s="18">
        <f t="shared" si="10"/>
        <v>243.49106449106449</v>
      </c>
      <c r="P15" s="18">
        <v>667916</v>
      </c>
      <c r="Q15" s="18">
        <f t="shared" si="11"/>
        <v>518.97125097125092</v>
      </c>
      <c r="R15" s="18">
        <v>1522969</v>
      </c>
      <c r="S15" s="18">
        <f t="shared" si="12"/>
        <v>1183.3480963480963</v>
      </c>
      <c r="T15" s="18">
        <v>133604</v>
      </c>
      <c r="U15" s="18">
        <f t="shared" si="13"/>
        <v>103.81041181041181</v>
      </c>
      <c r="V15" s="18">
        <v>283320</v>
      </c>
      <c r="W15" s="18">
        <f t="shared" si="14"/>
        <v>220.13986013986013</v>
      </c>
      <c r="X15" s="18">
        <v>459234</v>
      </c>
      <c r="Y15" s="18">
        <f t="shared" si="15"/>
        <v>356.82517482517483</v>
      </c>
      <c r="Z15" s="18">
        <v>0</v>
      </c>
      <c r="AA15" s="18">
        <f t="shared" si="16"/>
        <v>0</v>
      </c>
      <c r="AB15" s="18">
        <v>265379</v>
      </c>
      <c r="AC15" s="18">
        <f t="shared" si="0"/>
        <v>206.1996891996892</v>
      </c>
      <c r="AD15" s="18">
        <v>0</v>
      </c>
      <c r="AE15" s="18">
        <f t="shared" si="1"/>
        <v>0</v>
      </c>
      <c r="AF15" s="18">
        <v>0</v>
      </c>
      <c r="AG15" s="18">
        <f t="shared" si="2"/>
        <v>0</v>
      </c>
      <c r="AH15" s="18">
        <v>0</v>
      </c>
      <c r="AI15" s="18">
        <f t="shared" si="3"/>
        <v>0</v>
      </c>
      <c r="AJ15" s="18">
        <v>8663</v>
      </c>
      <c r="AK15" s="18">
        <f t="shared" si="4"/>
        <v>6.7311577311577313</v>
      </c>
      <c r="AL15" s="19">
        <f t="shared" si="17"/>
        <v>13996190</v>
      </c>
      <c r="AM15" s="18">
        <f t="shared" si="18"/>
        <v>10875.050505050505</v>
      </c>
    </row>
    <row r="16" spans="1:109" s="2" customFormat="1" x14ac:dyDescent="0.2">
      <c r="A16" s="16">
        <v>13</v>
      </c>
      <c r="B16" s="17" t="s">
        <v>53</v>
      </c>
      <c r="C16" s="13">
        <v>1555</v>
      </c>
      <c r="D16" s="18">
        <v>0</v>
      </c>
      <c r="E16" s="18">
        <f t="shared" si="5"/>
        <v>0</v>
      </c>
      <c r="F16" s="18">
        <v>0</v>
      </c>
      <c r="G16" s="18">
        <f t="shared" si="6"/>
        <v>0</v>
      </c>
      <c r="H16" s="18">
        <v>999162</v>
      </c>
      <c r="I16" s="18">
        <f t="shared" si="7"/>
        <v>642.54790996784561</v>
      </c>
      <c r="J16" s="18">
        <v>5310354</v>
      </c>
      <c r="K16" s="18">
        <f t="shared" si="8"/>
        <v>3415.0186495176849</v>
      </c>
      <c r="L16" s="18">
        <v>298031</v>
      </c>
      <c r="M16" s="18">
        <f t="shared" si="9"/>
        <v>191.65980707395499</v>
      </c>
      <c r="N16" s="18">
        <v>379631</v>
      </c>
      <c r="O16" s="18">
        <f t="shared" si="10"/>
        <v>244.13569131832799</v>
      </c>
      <c r="P16" s="18">
        <v>612103</v>
      </c>
      <c r="Q16" s="18">
        <f t="shared" si="11"/>
        <v>393.63536977491964</v>
      </c>
      <c r="R16" s="18">
        <v>818330</v>
      </c>
      <c r="S16" s="18">
        <f t="shared" si="12"/>
        <v>526.25723472668813</v>
      </c>
      <c r="T16" s="18">
        <v>70858</v>
      </c>
      <c r="U16" s="18">
        <f t="shared" si="13"/>
        <v>45.567845659163986</v>
      </c>
      <c r="V16" s="18">
        <v>141458</v>
      </c>
      <c r="W16" s="18">
        <f t="shared" si="14"/>
        <v>90.969774919614153</v>
      </c>
      <c r="X16" s="18">
        <v>290897</v>
      </c>
      <c r="Y16" s="18">
        <f t="shared" si="15"/>
        <v>187.07202572347268</v>
      </c>
      <c r="Z16" s="18">
        <v>0</v>
      </c>
      <c r="AA16" s="18">
        <f t="shared" si="16"/>
        <v>0</v>
      </c>
      <c r="AB16" s="18">
        <v>266777</v>
      </c>
      <c r="AC16" s="18">
        <f t="shared" si="0"/>
        <v>171.56077170418007</v>
      </c>
      <c r="AD16" s="18">
        <v>0</v>
      </c>
      <c r="AE16" s="18">
        <f t="shared" si="1"/>
        <v>0</v>
      </c>
      <c r="AF16" s="18">
        <v>0</v>
      </c>
      <c r="AG16" s="18">
        <f t="shared" si="2"/>
        <v>0</v>
      </c>
      <c r="AH16" s="18">
        <v>71831</v>
      </c>
      <c r="AI16" s="18">
        <f t="shared" si="3"/>
        <v>46.193569131832795</v>
      </c>
      <c r="AJ16" s="18">
        <v>271361</v>
      </c>
      <c r="AK16" s="18">
        <f t="shared" si="4"/>
        <v>174.50868167202572</v>
      </c>
      <c r="AL16" s="19">
        <f t="shared" si="17"/>
        <v>9530793</v>
      </c>
      <c r="AM16" s="18">
        <f t="shared" si="18"/>
        <v>6129.1273311897103</v>
      </c>
    </row>
    <row r="17" spans="1:109" s="2" customFormat="1" x14ac:dyDescent="0.2">
      <c r="A17" s="16">
        <v>14</v>
      </c>
      <c r="B17" s="17" t="s">
        <v>54</v>
      </c>
      <c r="C17" s="13">
        <v>2105</v>
      </c>
      <c r="D17" s="18">
        <v>0</v>
      </c>
      <c r="E17" s="18">
        <f t="shared" si="5"/>
        <v>0</v>
      </c>
      <c r="F17" s="18">
        <v>0</v>
      </c>
      <c r="G17" s="18">
        <f t="shared" si="6"/>
        <v>0</v>
      </c>
      <c r="H17" s="18">
        <v>2051937</v>
      </c>
      <c r="I17" s="18">
        <f t="shared" si="7"/>
        <v>974.79192399049884</v>
      </c>
      <c r="J17" s="18">
        <v>7893094</v>
      </c>
      <c r="K17" s="18">
        <f t="shared" si="8"/>
        <v>3749.6883610451305</v>
      </c>
      <c r="L17" s="18">
        <v>764352</v>
      </c>
      <c r="M17" s="18">
        <f t="shared" si="9"/>
        <v>363.11258907363418</v>
      </c>
      <c r="N17" s="18">
        <v>449681</v>
      </c>
      <c r="O17" s="18">
        <f t="shared" si="10"/>
        <v>213.6251781472684</v>
      </c>
      <c r="P17" s="18">
        <v>1140602</v>
      </c>
      <c r="Q17" s="18">
        <f t="shared" si="11"/>
        <v>541.85368171021378</v>
      </c>
      <c r="R17" s="18">
        <v>1360693</v>
      </c>
      <c r="S17" s="18">
        <f t="shared" si="12"/>
        <v>646.40997624703084</v>
      </c>
      <c r="T17" s="18">
        <v>94649</v>
      </c>
      <c r="U17" s="18">
        <f t="shared" si="13"/>
        <v>44.963895486935868</v>
      </c>
      <c r="V17" s="18">
        <v>165640</v>
      </c>
      <c r="W17" s="18">
        <f t="shared" si="14"/>
        <v>78.688836104513058</v>
      </c>
      <c r="X17" s="18">
        <v>33408</v>
      </c>
      <c r="Y17" s="18">
        <f t="shared" si="15"/>
        <v>15.870783847980997</v>
      </c>
      <c r="Z17" s="18">
        <v>0</v>
      </c>
      <c r="AA17" s="18">
        <f t="shared" si="16"/>
        <v>0</v>
      </c>
      <c r="AB17" s="18">
        <v>181700</v>
      </c>
      <c r="AC17" s="18">
        <f t="shared" si="0"/>
        <v>86.318289786223275</v>
      </c>
      <c r="AD17" s="18">
        <v>0</v>
      </c>
      <c r="AE17" s="18">
        <f t="shared" si="1"/>
        <v>0</v>
      </c>
      <c r="AF17" s="18">
        <v>0</v>
      </c>
      <c r="AG17" s="18">
        <f t="shared" si="2"/>
        <v>0</v>
      </c>
      <c r="AH17" s="18">
        <v>66535</v>
      </c>
      <c r="AI17" s="18">
        <f t="shared" si="3"/>
        <v>31.608076009501186</v>
      </c>
      <c r="AJ17" s="18">
        <v>22645</v>
      </c>
      <c r="AK17" s="18">
        <f t="shared" si="4"/>
        <v>10.75771971496437</v>
      </c>
      <c r="AL17" s="19">
        <f t="shared" si="17"/>
        <v>14224936</v>
      </c>
      <c r="AM17" s="18">
        <f t="shared" si="18"/>
        <v>6757.6893111638956</v>
      </c>
    </row>
    <row r="18" spans="1:109" x14ac:dyDescent="0.2">
      <c r="A18" s="20">
        <v>15</v>
      </c>
      <c r="B18" s="21" t="s">
        <v>55</v>
      </c>
      <c r="C18" s="22">
        <v>3876</v>
      </c>
      <c r="D18" s="23">
        <v>0</v>
      </c>
      <c r="E18" s="23">
        <f t="shared" si="5"/>
        <v>0</v>
      </c>
      <c r="F18" s="23">
        <v>0</v>
      </c>
      <c r="G18" s="23">
        <f t="shared" si="6"/>
        <v>0</v>
      </c>
      <c r="H18" s="23">
        <v>2501917</v>
      </c>
      <c r="I18" s="23">
        <f t="shared" si="7"/>
        <v>645.48942208462336</v>
      </c>
      <c r="J18" s="23">
        <v>11410505</v>
      </c>
      <c r="K18" s="23">
        <f t="shared" si="8"/>
        <v>2943.8867389060888</v>
      </c>
      <c r="L18" s="23">
        <v>1264362</v>
      </c>
      <c r="M18" s="23">
        <f t="shared" si="9"/>
        <v>326.202786377709</v>
      </c>
      <c r="N18" s="23">
        <v>809192</v>
      </c>
      <c r="O18" s="23">
        <f t="shared" si="10"/>
        <v>208.76986584107328</v>
      </c>
      <c r="P18" s="23">
        <v>1386062</v>
      </c>
      <c r="Q18" s="23">
        <f t="shared" si="11"/>
        <v>357.60113519091846</v>
      </c>
      <c r="R18" s="23">
        <v>1742556</v>
      </c>
      <c r="S18" s="23">
        <f t="shared" si="12"/>
        <v>449.57585139318883</v>
      </c>
      <c r="T18" s="23">
        <v>240152</v>
      </c>
      <c r="U18" s="23">
        <f t="shared" si="13"/>
        <v>61.958720330237355</v>
      </c>
      <c r="V18" s="23">
        <v>99987</v>
      </c>
      <c r="W18" s="23">
        <f t="shared" si="14"/>
        <v>25.796439628482972</v>
      </c>
      <c r="X18" s="23">
        <v>1244634</v>
      </c>
      <c r="Y18" s="23">
        <f t="shared" si="15"/>
        <v>321.11300309597522</v>
      </c>
      <c r="Z18" s="23">
        <v>0</v>
      </c>
      <c r="AA18" s="23">
        <f t="shared" si="16"/>
        <v>0</v>
      </c>
      <c r="AB18" s="23">
        <v>195077</v>
      </c>
      <c r="AC18" s="23">
        <f t="shared" si="0"/>
        <v>50.329463364293083</v>
      </c>
      <c r="AD18" s="23">
        <v>1524</v>
      </c>
      <c r="AE18" s="23">
        <f t="shared" si="1"/>
        <v>0.39318885448916407</v>
      </c>
      <c r="AF18" s="23">
        <v>0</v>
      </c>
      <c r="AG18" s="23">
        <f t="shared" si="2"/>
        <v>0</v>
      </c>
      <c r="AH18" s="23">
        <v>0</v>
      </c>
      <c r="AI18" s="23">
        <f t="shared" si="3"/>
        <v>0</v>
      </c>
      <c r="AJ18" s="23">
        <v>238441</v>
      </c>
      <c r="AK18" s="23">
        <f t="shared" si="4"/>
        <v>61.517285861713106</v>
      </c>
      <c r="AL18" s="24">
        <f t="shared" si="17"/>
        <v>21134409</v>
      </c>
      <c r="AM18" s="23">
        <f t="shared" si="18"/>
        <v>5452.6339009287922</v>
      </c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</row>
    <row r="19" spans="1:109" x14ac:dyDescent="0.2">
      <c r="A19" s="11">
        <v>16</v>
      </c>
      <c r="B19" s="12" t="s">
        <v>56</v>
      </c>
      <c r="C19" s="13">
        <v>4923</v>
      </c>
      <c r="D19" s="14">
        <v>2132</v>
      </c>
      <c r="E19" s="14">
        <f t="shared" si="5"/>
        <v>0.43306926670729229</v>
      </c>
      <c r="F19" s="14">
        <v>0</v>
      </c>
      <c r="G19" s="14">
        <f t="shared" si="6"/>
        <v>0</v>
      </c>
      <c r="H19" s="14">
        <v>5047555</v>
      </c>
      <c r="I19" s="14">
        <f t="shared" si="7"/>
        <v>1025.300629697339</v>
      </c>
      <c r="J19" s="14">
        <v>27100078</v>
      </c>
      <c r="K19" s="14">
        <f t="shared" si="8"/>
        <v>5504.7893560836892</v>
      </c>
      <c r="L19" s="14">
        <v>1280179</v>
      </c>
      <c r="M19" s="14">
        <f t="shared" si="9"/>
        <v>260.04042250660166</v>
      </c>
      <c r="N19" s="14">
        <v>2104916</v>
      </c>
      <c r="O19" s="14">
        <f t="shared" si="10"/>
        <v>427.5677432459882</v>
      </c>
      <c r="P19" s="14">
        <v>3696016</v>
      </c>
      <c r="Q19" s="14">
        <f t="shared" si="11"/>
        <v>750.76498070282344</v>
      </c>
      <c r="R19" s="14">
        <v>6606048</v>
      </c>
      <c r="S19" s="14">
        <f t="shared" si="12"/>
        <v>1341.8744667885435</v>
      </c>
      <c r="T19" s="14">
        <v>712880</v>
      </c>
      <c r="U19" s="14">
        <f t="shared" si="13"/>
        <v>144.80601259394678</v>
      </c>
      <c r="V19" s="14">
        <v>234192</v>
      </c>
      <c r="W19" s="14">
        <f t="shared" si="14"/>
        <v>47.570993296770261</v>
      </c>
      <c r="X19" s="14">
        <v>1637057</v>
      </c>
      <c r="Y19" s="14">
        <f t="shared" si="15"/>
        <v>332.53239894373348</v>
      </c>
      <c r="Z19" s="14">
        <v>0</v>
      </c>
      <c r="AA19" s="14">
        <f t="shared" si="16"/>
        <v>0</v>
      </c>
      <c r="AB19" s="14">
        <v>528249</v>
      </c>
      <c r="AC19" s="14">
        <f t="shared" si="0"/>
        <v>107.30225472273004</v>
      </c>
      <c r="AD19" s="14">
        <v>0</v>
      </c>
      <c r="AE19" s="14">
        <f t="shared" si="1"/>
        <v>0</v>
      </c>
      <c r="AF19" s="14">
        <v>0</v>
      </c>
      <c r="AG19" s="14">
        <f t="shared" si="2"/>
        <v>0</v>
      </c>
      <c r="AH19" s="14">
        <v>0</v>
      </c>
      <c r="AI19" s="14">
        <f t="shared" si="3"/>
        <v>0</v>
      </c>
      <c r="AJ19" s="14">
        <v>13161</v>
      </c>
      <c r="AK19" s="14">
        <f t="shared" si="4"/>
        <v>2.6733698964046315</v>
      </c>
      <c r="AL19" s="15">
        <f t="shared" si="17"/>
        <v>48962463</v>
      </c>
      <c r="AM19" s="14">
        <f t="shared" si="18"/>
        <v>9945.6556977452765</v>
      </c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</row>
    <row r="20" spans="1:109" s="2" customFormat="1" x14ac:dyDescent="0.2">
      <c r="A20" s="16">
        <v>17</v>
      </c>
      <c r="B20" s="17" t="s">
        <v>57</v>
      </c>
      <c r="C20" s="13">
        <v>42764</v>
      </c>
      <c r="D20" s="18">
        <v>46811</v>
      </c>
      <c r="E20" s="18">
        <f t="shared" si="5"/>
        <v>1.0946356748667103</v>
      </c>
      <c r="F20" s="18">
        <v>306007</v>
      </c>
      <c r="G20" s="18">
        <f t="shared" si="6"/>
        <v>7.1557150874567395</v>
      </c>
      <c r="H20" s="18">
        <v>23203052</v>
      </c>
      <c r="I20" s="18">
        <f t="shared" si="7"/>
        <v>542.58376204283979</v>
      </c>
      <c r="J20" s="18">
        <v>180290893</v>
      </c>
      <c r="K20" s="18">
        <f t="shared" si="8"/>
        <v>4215.9501683659155</v>
      </c>
      <c r="L20" s="18">
        <v>28280953</v>
      </c>
      <c r="M20" s="18">
        <f t="shared" si="9"/>
        <v>661.3261855766533</v>
      </c>
      <c r="N20" s="18">
        <v>10532867</v>
      </c>
      <c r="O20" s="18">
        <f t="shared" si="10"/>
        <v>246.30219343372931</v>
      </c>
      <c r="P20" s="18">
        <v>15007249</v>
      </c>
      <c r="Q20" s="18">
        <f t="shared" si="11"/>
        <v>350.93183518847627</v>
      </c>
      <c r="R20" s="18">
        <v>20089353</v>
      </c>
      <c r="S20" s="18">
        <f t="shared" si="12"/>
        <v>469.77254232532039</v>
      </c>
      <c r="T20" s="18">
        <v>1033633</v>
      </c>
      <c r="U20" s="18">
        <f t="shared" si="13"/>
        <v>24.170634178280796</v>
      </c>
      <c r="V20" s="18">
        <v>1155746</v>
      </c>
      <c r="W20" s="18">
        <f t="shared" si="14"/>
        <v>27.026143485174448</v>
      </c>
      <c r="X20" s="18">
        <v>8796970</v>
      </c>
      <c r="Y20" s="18">
        <f t="shared" si="15"/>
        <v>205.70970910111308</v>
      </c>
      <c r="Z20" s="18">
        <v>0</v>
      </c>
      <c r="AA20" s="18">
        <f t="shared" si="16"/>
        <v>0</v>
      </c>
      <c r="AB20" s="18">
        <v>4227479</v>
      </c>
      <c r="AC20" s="18">
        <f t="shared" si="0"/>
        <v>98.856023758301376</v>
      </c>
      <c r="AD20" s="18">
        <v>649056</v>
      </c>
      <c r="AE20" s="18">
        <f t="shared" si="1"/>
        <v>15.177626040594893</v>
      </c>
      <c r="AF20" s="18">
        <v>0</v>
      </c>
      <c r="AG20" s="18">
        <f t="shared" si="2"/>
        <v>0</v>
      </c>
      <c r="AH20" s="18">
        <v>708900</v>
      </c>
      <c r="AI20" s="18">
        <f t="shared" si="3"/>
        <v>16.57702740622954</v>
      </c>
      <c r="AJ20" s="18">
        <v>1271499</v>
      </c>
      <c r="AK20" s="18">
        <f t="shared" si="4"/>
        <v>29.732929566925453</v>
      </c>
      <c r="AL20" s="19">
        <f t="shared" si="17"/>
        <v>295600468</v>
      </c>
      <c r="AM20" s="18">
        <f t="shared" si="18"/>
        <v>6912.3671312318775</v>
      </c>
    </row>
    <row r="21" spans="1:109" s="2" customFormat="1" x14ac:dyDescent="0.2">
      <c r="A21" s="16">
        <v>18</v>
      </c>
      <c r="B21" s="17" t="s">
        <v>58</v>
      </c>
      <c r="C21" s="13">
        <v>1229</v>
      </c>
      <c r="D21" s="18">
        <v>0</v>
      </c>
      <c r="E21" s="18">
        <f t="shared" si="5"/>
        <v>0</v>
      </c>
      <c r="F21" s="18">
        <v>0</v>
      </c>
      <c r="G21" s="18">
        <f t="shared" si="6"/>
        <v>0</v>
      </c>
      <c r="H21" s="18">
        <v>1399665</v>
      </c>
      <c r="I21" s="18">
        <f t="shared" si="7"/>
        <v>1138.8649308380798</v>
      </c>
      <c r="J21" s="18">
        <v>4362508</v>
      </c>
      <c r="K21" s="18">
        <f t="shared" si="8"/>
        <v>3549.6403580146462</v>
      </c>
      <c r="L21" s="18">
        <v>280174</v>
      </c>
      <c r="M21" s="18">
        <f t="shared" si="9"/>
        <v>227.96908055329536</v>
      </c>
      <c r="N21" s="18">
        <v>162362</v>
      </c>
      <c r="O21" s="18">
        <f t="shared" si="10"/>
        <v>132.10903173311635</v>
      </c>
      <c r="P21" s="18">
        <v>625230</v>
      </c>
      <c r="Q21" s="18">
        <f t="shared" si="11"/>
        <v>508.73067534580963</v>
      </c>
      <c r="R21" s="18">
        <v>769286</v>
      </c>
      <c r="S21" s="18">
        <f t="shared" si="12"/>
        <v>625.94467046379168</v>
      </c>
      <c r="T21" s="18">
        <v>0</v>
      </c>
      <c r="U21" s="18">
        <f t="shared" si="13"/>
        <v>0</v>
      </c>
      <c r="V21" s="18">
        <v>51900</v>
      </c>
      <c r="W21" s="18">
        <f t="shared" si="14"/>
        <v>42.229454841334416</v>
      </c>
      <c r="X21" s="18">
        <v>244389</v>
      </c>
      <c r="Y21" s="18">
        <f t="shared" si="15"/>
        <v>198.85191212367778</v>
      </c>
      <c r="Z21" s="18">
        <v>0</v>
      </c>
      <c r="AA21" s="18">
        <f t="shared" si="16"/>
        <v>0</v>
      </c>
      <c r="AB21" s="18">
        <v>71663</v>
      </c>
      <c r="AC21" s="18">
        <f t="shared" si="0"/>
        <v>58.310008136696503</v>
      </c>
      <c r="AD21" s="18">
        <v>0</v>
      </c>
      <c r="AE21" s="18">
        <f t="shared" si="1"/>
        <v>0</v>
      </c>
      <c r="AF21" s="18">
        <v>324</v>
      </c>
      <c r="AG21" s="18">
        <f t="shared" si="2"/>
        <v>0.26362896663954433</v>
      </c>
      <c r="AH21" s="18">
        <v>0</v>
      </c>
      <c r="AI21" s="18">
        <f t="shared" si="3"/>
        <v>0</v>
      </c>
      <c r="AJ21" s="18">
        <v>255</v>
      </c>
      <c r="AK21" s="18">
        <f t="shared" si="4"/>
        <v>0.20748576078112285</v>
      </c>
      <c r="AL21" s="19">
        <f t="shared" si="17"/>
        <v>7967756</v>
      </c>
      <c r="AM21" s="18">
        <f t="shared" si="18"/>
        <v>6483.121236777868</v>
      </c>
    </row>
    <row r="22" spans="1:109" s="2" customFormat="1" x14ac:dyDescent="0.2">
      <c r="A22" s="16">
        <v>19</v>
      </c>
      <c r="B22" s="17" t="s">
        <v>59</v>
      </c>
      <c r="C22" s="13">
        <v>2114</v>
      </c>
      <c r="D22" s="18">
        <v>0</v>
      </c>
      <c r="E22" s="18">
        <f t="shared" si="5"/>
        <v>0</v>
      </c>
      <c r="F22" s="18">
        <v>0</v>
      </c>
      <c r="G22" s="18">
        <f t="shared" si="6"/>
        <v>0</v>
      </c>
      <c r="H22" s="18">
        <v>1868248</v>
      </c>
      <c r="I22" s="18">
        <f t="shared" si="7"/>
        <v>883.75023651844845</v>
      </c>
      <c r="J22" s="18">
        <v>6095217</v>
      </c>
      <c r="K22" s="18">
        <f t="shared" si="8"/>
        <v>2883.2625354777674</v>
      </c>
      <c r="L22" s="18">
        <v>1945196</v>
      </c>
      <c r="M22" s="18">
        <f t="shared" si="9"/>
        <v>920.14947965941349</v>
      </c>
      <c r="N22" s="18">
        <v>460209</v>
      </c>
      <c r="O22" s="18">
        <f t="shared" si="10"/>
        <v>217.69583727530747</v>
      </c>
      <c r="P22" s="18">
        <v>677677</v>
      </c>
      <c r="Q22" s="18">
        <f t="shared" si="11"/>
        <v>320.56622516556291</v>
      </c>
      <c r="R22" s="18">
        <v>1063124</v>
      </c>
      <c r="S22" s="18">
        <f t="shared" si="12"/>
        <v>502.89687795648058</v>
      </c>
      <c r="T22" s="18">
        <v>107214</v>
      </c>
      <c r="U22" s="18">
        <f t="shared" si="13"/>
        <v>50.716177861873227</v>
      </c>
      <c r="V22" s="18">
        <v>154931</v>
      </c>
      <c r="W22" s="18">
        <f t="shared" si="14"/>
        <v>73.288079470198682</v>
      </c>
      <c r="X22" s="18">
        <v>119652</v>
      </c>
      <c r="Y22" s="18">
        <f t="shared" si="15"/>
        <v>56.599810785241246</v>
      </c>
      <c r="Z22" s="18">
        <v>0</v>
      </c>
      <c r="AA22" s="18">
        <f t="shared" si="16"/>
        <v>0</v>
      </c>
      <c r="AB22" s="18">
        <v>127514</v>
      </c>
      <c r="AC22" s="18">
        <f t="shared" si="0"/>
        <v>60.318826868495741</v>
      </c>
      <c r="AD22" s="18">
        <v>0</v>
      </c>
      <c r="AE22" s="18">
        <f t="shared" si="1"/>
        <v>0</v>
      </c>
      <c r="AF22" s="18">
        <v>0</v>
      </c>
      <c r="AG22" s="18">
        <f t="shared" si="2"/>
        <v>0</v>
      </c>
      <c r="AH22" s="18">
        <v>0</v>
      </c>
      <c r="AI22" s="18">
        <f t="shared" si="3"/>
        <v>0</v>
      </c>
      <c r="AJ22" s="18">
        <v>436277</v>
      </c>
      <c r="AK22" s="18">
        <f t="shared" si="4"/>
        <v>206.37511825922422</v>
      </c>
      <c r="AL22" s="19">
        <f t="shared" si="17"/>
        <v>13055259</v>
      </c>
      <c r="AM22" s="18">
        <f t="shared" si="18"/>
        <v>6175.6192052980132</v>
      </c>
    </row>
    <row r="23" spans="1:109" x14ac:dyDescent="0.2">
      <c r="A23" s="20">
        <v>20</v>
      </c>
      <c r="B23" s="21" t="s">
        <v>60</v>
      </c>
      <c r="C23" s="22">
        <v>5995</v>
      </c>
      <c r="D23" s="23">
        <v>0</v>
      </c>
      <c r="E23" s="23">
        <f t="shared" si="5"/>
        <v>0</v>
      </c>
      <c r="F23" s="23">
        <v>0</v>
      </c>
      <c r="G23" s="23">
        <f t="shared" si="6"/>
        <v>0</v>
      </c>
      <c r="H23" s="23">
        <v>3231481</v>
      </c>
      <c r="I23" s="23">
        <f t="shared" si="7"/>
        <v>539.02935779816517</v>
      </c>
      <c r="J23" s="23">
        <v>20406996</v>
      </c>
      <c r="K23" s="23">
        <f t="shared" si="8"/>
        <v>3404.0026688907424</v>
      </c>
      <c r="L23" s="23">
        <v>2244822</v>
      </c>
      <c r="M23" s="23">
        <f t="shared" si="9"/>
        <v>374.4490408673895</v>
      </c>
      <c r="N23" s="23">
        <v>872917</v>
      </c>
      <c r="O23" s="23">
        <f t="shared" si="10"/>
        <v>145.60750625521268</v>
      </c>
      <c r="P23" s="23">
        <v>2022296</v>
      </c>
      <c r="Q23" s="23">
        <f t="shared" si="11"/>
        <v>337.33044203502919</v>
      </c>
      <c r="R23" s="23">
        <v>2616128</v>
      </c>
      <c r="S23" s="23">
        <f t="shared" si="12"/>
        <v>436.38498748957466</v>
      </c>
      <c r="T23" s="23">
        <v>244737</v>
      </c>
      <c r="U23" s="23">
        <f t="shared" si="13"/>
        <v>40.82351959966639</v>
      </c>
      <c r="V23" s="23">
        <v>617632</v>
      </c>
      <c r="W23" s="23">
        <f t="shared" si="14"/>
        <v>103.02452043369475</v>
      </c>
      <c r="X23" s="23">
        <v>80645</v>
      </c>
      <c r="Y23" s="23">
        <f t="shared" si="15"/>
        <v>13.452043369474563</v>
      </c>
      <c r="Z23" s="23">
        <v>0</v>
      </c>
      <c r="AA23" s="23">
        <f t="shared" si="16"/>
        <v>0</v>
      </c>
      <c r="AB23" s="23">
        <v>439004</v>
      </c>
      <c r="AC23" s="23">
        <f t="shared" si="0"/>
        <v>73.228356964136779</v>
      </c>
      <c r="AD23" s="23">
        <v>0</v>
      </c>
      <c r="AE23" s="23">
        <f t="shared" si="1"/>
        <v>0</v>
      </c>
      <c r="AF23" s="23">
        <v>0</v>
      </c>
      <c r="AG23" s="23">
        <f t="shared" si="2"/>
        <v>0</v>
      </c>
      <c r="AH23" s="23">
        <v>123929</v>
      </c>
      <c r="AI23" s="23">
        <f t="shared" si="3"/>
        <v>20.672060050041701</v>
      </c>
      <c r="AJ23" s="23">
        <v>50856</v>
      </c>
      <c r="AK23" s="23">
        <f t="shared" si="4"/>
        <v>8.4830692243536276</v>
      </c>
      <c r="AL23" s="24">
        <f t="shared" si="17"/>
        <v>32951443</v>
      </c>
      <c r="AM23" s="23">
        <f t="shared" si="18"/>
        <v>5496.4875729774812</v>
      </c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</row>
    <row r="24" spans="1:109" x14ac:dyDescent="0.2">
      <c r="A24" s="11">
        <v>21</v>
      </c>
      <c r="B24" s="12" t="s">
        <v>61</v>
      </c>
      <c r="C24" s="13">
        <v>3175</v>
      </c>
      <c r="D24" s="14">
        <v>0</v>
      </c>
      <c r="E24" s="14">
        <f t="shared" si="5"/>
        <v>0</v>
      </c>
      <c r="F24" s="14">
        <v>0</v>
      </c>
      <c r="G24" s="14">
        <f t="shared" si="6"/>
        <v>0</v>
      </c>
      <c r="H24" s="14">
        <v>2048094</v>
      </c>
      <c r="I24" s="14">
        <f t="shared" si="7"/>
        <v>645.06897637795271</v>
      </c>
      <c r="J24" s="14">
        <v>9532750</v>
      </c>
      <c r="K24" s="14">
        <f t="shared" si="8"/>
        <v>3002.4409448818897</v>
      </c>
      <c r="L24" s="14">
        <v>647607</v>
      </c>
      <c r="M24" s="14">
        <f t="shared" si="9"/>
        <v>203.97070866141732</v>
      </c>
      <c r="N24" s="14">
        <v>548077</v>
      </c>
      <c r="O24" s="14">
        <f t="shared" si="10"/>
        <v>172.62267716535433</v>
      </c>
      <c r="P24" s="14">
        <v>1094535</v>
      </c>
      <c r="Q24" s="14">
        <f t="shared" si="11"/>
        <v>344.73543307086612</v>
      </c>
      <c r="R24" s="14">
        <v>1705261</v>
      </c>
      <c r="S24" s="14">
        <f t="shared" si="12"/>
        <v>537.09007874015742</v>
      </c>
      <c r="T24" s="14">
        <v>96849</v>
      </c>
      <c r="U24" s="14">
        <f t="shared" si="13"/>
        <v>30.503622047244093</v>
      </c>
      <c r="V24" s="14">
        <v>201729</v>
      </c>
      <c r="W24" s="14">
        <f t="shared" si="14"/>
        <v>63.536692913385828</v>
      </c>
      <c r="X24" s="14">
        <v>1020736</v>
      </c>
      <c r="Y24" s="14">
        <f t="shared" si="15"/>
        <v>321.49165354330711</v>
      </c>
      <c r="Z24" s="14">
        <v>0</v>
      </c>
      <c r="AA24" s="14">
        <f t="shared" si="16"/>
        <v>0</v>
      </c>
      <c r="AB24" s="14">
        <v>285081</v>
      </c>
      <c r="AC24" s="14">
        <f t="shared" si="0"/>
        <v>89.789291338582672</v>
      </c>
      <c r="AD24" s="14">
        <v>0</v>
      </c>
      <c r="AE24" s="14">
        <f t="shared" si="1"/>
        <v>0</v>
      </c>
      <c r="AF24" s="14">
        <v>0</v>
      </c>
      <c r="AG24" s="14">
        <f t="shared" si="2"/>
        <v>0</v>
      </c>
      <c r="AH24" s="14">
        <v>72099</v>
      </c>
      <c r="AI24" s="14">
        <f t="shared" si="3"/>
        <v>22.708346456692912</v>
      </c>
      <c r="AJ24" s="14">
        <v>272617</v>
      </c>
      <c r="AK24" s="14">
        <f t="shared" si="4"/>
        <v>85.863622047244093</v>
      </c>
      <c r="AL24" s="15">
        <f t="shared" si="17"/>
        <v>17525435</v>
      </c>
      <c r="AM24" s="14">
        <f t="shared" si="18"/>
        <v>5519.8220472440944</v>
      </c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spans="1:109" s="2" customFormat="1" x14ac:dyDescent="0.2">
      <c r="A25" s="16">
        <v>22</v>
      </c>
      <c r="B25" s="17" t="s">
        <v>62</v>
      </c>
      <c r="C25" s="13">
        <v>3332</v>
      </c>
      <c r="D25" s="18">
        <v>625</v>
      </c>
      <c r="E25" s="18">
        <f t="shared" si="5"/>
        <v>0.18757503001200479</v>
      </c>
      <c r="F25" s="18">
        <v>0</v>
      </c>
      <c r="G25" s="18">
        <f t="shared" si="6"/>
        <v>0</v>
      </c>
      <c r="H25" s="18">
        <v>1847947</v>
      </c>
      <c r="I25" s="18">
        <f t="shared" si="7"/>
        <v>554.60594237695079</v>
      </c>
      <c r="J25" s="18">
        <v>9695239</v>
      </c>
      <c r="K25" s="18">
        <f t="shared" si="8"/>
        <v>2909.7355942376953</v>
      </c>
      <c r="L25" s="18">
        <v>588579</v>
      </c>
      <c r="M25" s="18">
        <f t="shared" si="9"/>
        <v>176.64435774309723</v>
      </c>
      <c r="N25" s="18">
        <v>371814</v>
      </c>
      <c r="O25" s="18">
        <f t="shared" si="10"/>
        <v>111.58883553421369</v>
      </c>
      <c r="P25" s="18">
        <v>670541</v>
      </c>
      <c r="Q25" s="18">
        <f t="shared" si="11"/>
        <v>201.24279711884753</v>
      </c>
      <c r="R25" s="18">
        <v>1725571</v>
      </c>
      <c r="S25" s="18">
        <f t="shared" si="12"/>
        <v>517.87845138055218</v>
      </c>
      <c r="T25" s="18">
        <v>195690</v>
      </c>
      <c r="U25" s="18">
        <f t="shared" si="13"/>
        <v>58.73049219687875</v>
      </c>
      <c r="V25" s="18">
        <v>337532</v>
      </c>
      <c r="W25" s="18">
        <f t="shared" si="14"/>
        <v>101.30012004801921</v>
      </c>
      <c r="X25" s="18">
        <v>165320</v>
      </c>
      <c r="Y25" s="18">
        <f t="shared" si="15"/>
        <v>49.615846338535412</v>
      </c>
      <c r="Z25" s="18">
        <v>0</v>
      </c>
      <c r="AA25" s="18">
        <f t="shared" si="16"/>
        <v>0</v>
      </c>
      <c r="AB25" s="18">
        <v>217137</v>
      </c>
      <c r="AC25" s="18">
        <f t="shared" si="0"/>
        <v>65.167166866746697</v>
      </c>
      <c r="AD25" s="18">
        <v>0</v>
      </c>
      <c r="AE25" s="18">
        <f t="shared" si="1"/>
        <v>0</v>
      </c>
      <c r="AF25" s="18">
        <v>0</v>
      </c>
      <c r="AG25" s="18">
        <f t="shared" si="2"/>
        <v>0</v>
      </c>
      <c r="AH25" s="18">
        <v>21547</v>
      </c>
      <c r="AI25" s="18">
        <f t="shared" si="3"/>
        <v>6.4666866746698677</v>
      </c>
      <c r="AJ25" s="18">
        <v>375624</v>
      </c>
      <c r="AK25" s="18">
        <f t="shared" si="4"/>
        <v>112.73229291716687</v>
      </c>
      <c r="AL25" s="19">
        <f t="shared" si="17"/>
        <v>16213166</v>
      </c>
      <c r="AM25" s="18">
        <f t="shared" si="18"/>
        <v>4865.8961584633853</v>
      </c>
    </row>
    <row r="26" spans="1:109" s="2" customFormat="1" x14ac:dyDescent="0.2">
      <c r="A26" s="16">
        <v>23</v>
      </c>
      <c r="B26" s="17" t="s">
        <v>63</v>
      </c>
      <c r="C26" s="13">
        <v>13652</v>
      </c>
      <c r="D26" s="18">
        <v>26004</v>
      </c>
      <c r="E26" s="18">
        <f t="shared" si="5"/>
        <v>1.9047758570172868</v>
      </c>
      <c r="F26" s="18">
        <v>26336</v>
      </c>
      <c r="G26" s="18">
        <f t="shared" si="6"/>
        <v>1.9290946381482568</v>
      </c>
      <c r="H26" s="18">
        <v>6758225</v>
      </c>
      <c r="I26" s="18">
        <f t="shared" si="7"/>
        <v>495.0355259302666</v>
      </c>
      <c r="J26" s="18">
        <v>50656262</v>
      </c>
      <c r="K26" s="18">
        <f t="shared" si="8"/>
        <v>3710.5377966598298</v>
      </c>
      <c r="L26" s="18">
        <v>4250542</v>
      </c>
      <c r="M26" s="18">
        <f t="shared" si="9"/>
        <v>311.34939935540581</v>
      </c>
      <c r="N26" s="18">
        <v>1996224</v>
      </c>
      <c r="O26" s="18">
        <f t="shared" si="10"/>
        <v>146.222092001172</v>
      </c>
      <c r="P26" s="18">
        <v>3873357</v>
      </c>
      <c r="Q26" s="18">
        <f t="shared" si="11"/>
        <v>283.72084676237915</v>
      </c>
      <c r="R26" s="18">
        <v>6272016</v>
      </c>
      <c r="S26" s="18">
        <f t="shared" si="12"/>
        <v>459.42103721066508</v>
      </c>
      <c r="T26" s="18">
        <v>499805</v>
      </c>
      <c r="U26" s="18">
        <f t="shared" si="13"/>
        <v>36.61038675651919</v>
      </c>
      <c r="V26" s="18">
        <v>772114</v>
      </c>
      <c r="W26" s="18">
        <f t="shared" si="14"/>
        <v>56.556841488426606</v>
      </c>
      <c r="X26" s="18">
        <v>1322492</v>
      </c>
      <c r="Y26" s="18">
        <f t="shared" si="15"/>
        <v>96.871667154995606</v>
      </c>
      <c r="Z26" s="18">
        <v>0</v>
      </c>
      <c r="AA26" s="18">
        <f t="shared" si="16"/>
        <v>0</v>
      </c>
      <c r="AB26" s="18">
        <v>1987724</v>
      </c>
      <c r="AC26" s="18">
        <f t="shared" si="0"/>
        <v>145.59947260474655</v>
      </c>
      <c r="AD26" s="18">
        <v>0</v>
      </c>
      <c r="AE26" s="18">
        <f t="shared" si="1"/>
        <v>0</v>
      </c>
      <c r="AF26" s="18">
        <v>172</v>
      </c>
      <c r="AG26" s="18">
        <f t="shared" si="2"/>
        <v>1.259888661002051E-2</v>
      </c>
      <c r="AH26" s="18">
        <v>221918</v>
      </c>
      <c r="AI26" s="18">
        <f t="shared" si="3"/>
        <v>16.255347201875182</v>
      </c>
      <c r="AJ26" s="18">
        <v>266400</v>
      </c>
      <c r="AK26" s="18">
        <f t="shared" si="4"/>
        <v>19.513624377380605</v>
      </c>
      <c r="AL26" s="19">
        <f t="shared" si="17"/>
        <v>78929591</v>
      </c>
      <c r="AM26" s="18">
        <f t="shared" si="18"/>
        <v>5781.5405068854379</v>
      </c>
    </row>
    <row r="27" spans="1:109" s="2" customFormat="1" x14ac:dyDescent="0.2">
      <c r="A27" s="16">
        <v>24</v>
      </c>
      <c r="B27" s="17" t="s">
        <v>64</v>
      </c>
      <c r="C27" s="13">
        <v>4535</v>
      </c>
      <c r="D27" s="18">
        <v>0</v>
      </c>
      <c r="E27" s="18">
        <f t="shared" si="5"/>
        <v>0</v>
      </c>
      <c r="F27" s="18">
        <v>0</v>
      </c>
      <c r="G27" s="18">
        <f t="shared" si="6"/>
        <v>0</v>
      </c>
      <c r="H27" s="18">
        <v>3697119</v>
      </c>
      <c r="I27" s="18">
        <f t="shared" si="7"/>
        <v>815.24123484013228</v>
      </c>
      <c r="J27" s="18">
        <v>20983557</v>
      </c>
      <c r="K27" s="18">
        <f t="shared" si="8"/>
        <v>4627.0246968026458</v>
      </c>
      <c r="L27" s="18">
        <v>1744443</v>
      </c>
      <c r="M27" s="18">
        <f t="shared" si="9"/>
        <v>384.66218302094819</v>
      </c>
      <c r="N27" s="18">
        <v>1148465</v>
      </c>
      <c r="O27" s="18">
        <f t="shared" si="10"/>
        <v>253.24476295479604</v>
      </c>
      <c r="P27" s="18">
        <v>1596819</v>
      </c>
      <c r="Q27" s="18">
        <f t="shared" si="11"/>
        <v>352.11003307607496</v>
      </c>
      <c r="R27" s="18">
        <v>3207064</v>
      </c>
      <c r="S27" s="18">
        <f t="shared" si="12"/>
        <v>707.18059536934948</v>
      </c>
      <c r="T27" s="18">
        <v>409667</v>
      </c>
      <c r="U27" s="18">
        <f t="shared" si="13"/>
        <v>90.334509371554574</v>
      </c>
      <c r="V27" s="18">
        <v>335150</v>
      </c>
      <c r="W27" s="18">
        <f t="shared" si="14"/>
        <v>73.902976846747521</v>
      </c>
      <c r="X27" s="18">
        <v>866756</v>
      </c>
      <c r="Y27" s="18">
        <f t="shared" si="15"/>
        <v>191.12590959206173</v>
      </c>
      <c r="Z27" s="18">
        <v>0</v>
      </c>
      <c r="AA27" s="18">
        <f t="shared" si="16"/>
        <v>0</v>
      </c>
      <c r="AB27" s="18">
        <v>922072</v>
      </c>
      <c r="AC27" s="18">
        <f t="shared" si="0"/>
        <v>203.32348401323043</v>
      </c>
      <c r="AD27" s="18">
        <v>0</v>
      </c>
      <c r="AE27" s="18">
        <f t="shared" si="1"/>
        <v>0</v>
      </c>
      <c r="AF27" s="18">
        <v>0</v>
      </c>
      <c r="AG27" s="18">
        <f t="shared" si="2"/>
        <v>0</v>
      </c>
      <c r="AH27" s="18">
        <v>0</v>
      </c>
      <c r="AI27" s="18">
        <f t="shared" si="3"/>
        <v>0</v>
      </c>
      <c r="AJ27" s="18">
        <v>58500</v>
      </c>
      <c r="AK27" s="18">
        <f t="shared" si="4"/>
        <v>12.899669239250276</v>
      </c>
      <c r="AL27" s="19">
        <f t="shared" si="17"/>
        <v>34969612</v>
      </c>
      <c r="AM27" s="18">
        <f t="shared" si="18"/>
        <v>7711.0500551267914</v>
      </c>
    </row>
    <row r="28" spans="1:109" x14ac:dyDescent="0.2">
      <c r="A28" s="20">
        <v>25</v>
      </c>
      <c r="B28" s="21" t="s">
        <v>65</v>
      </c>
      <c r="C28" s="22">
        <v>2246</v>
      </c>
      <c r="D28" s="23">
        <v>0</v>
      </c>
      <c r="E28" s="23">
        <f t="shared" si="5"/>
        <v>0</v>
      </c>
      <c r="F28" s="23">
        <v>0</v>
      </c>
      <c r="G28" s="23">
        <f t="shared" si="6"/>
        <v>0</v>
      </c>
      <c r="H28" s="23">
        <v>1603042</v>
      </c>
      <c r="I28" s="23">
        <f t="shared" si="7"/>
        <v>713.73196794300975</v>
      </c>
      <c r="J28" s="23">
        <v>8716651</v>
      </c>
      <c r="K28" s="23">
        <f t="shared" si="8"/>
        <v>3880.9666073018698</v>
      </c>
      <c r="L28" s="23">
        <v>755484</v>
      </c>
      <c r="M28" s="23">
        <f t="shared" si="9"/>
        <v>336.36865538735532</v>
      </c>
      <c r="N28" s="23">
        <v>545089</v>
      </c>
      <c r="O28" s="23">
        <f t="shared" si="10"/>
        <v>242.69323241317898</v>
      </c>
      <c r="P28" s="23">
        <v>910073</v>
      </c>
      <c r="Q28" s="23">
        <f t="shared" si="11"/>
        <v>405.19723953695461</v>
      </c>
      <c r="R28" s="23">
        <v>1730171</v>
      </c>
      <c r="S28" s="23">
        <f t="shared" si="12"/>
        <v>770.33437221727513</v>
      </c>
      <c r="T28" s="23">
        <v>141191</v>
      </c>
      <c r="U28" s="23">
        <f t="shared" si="13"/>
        <v>62.863312555654495</v>
      </c>
      <c r="V28" s="23">
        <v>211144</v>
      </c>
      <c r="W28" s="23">
        <f t="shared" si="14"/>
        <v>94.008904719501331</v>
      </c>
      <c r="X28" s="23">
        <v>80831</v>
      </c>
      <c r="Y28" s="23">
        <f t="shared" si="15"/>
        <v>35.988869100623333</v>
      </c>
      <c r="Z28" s="23">
        <v>0</v>
      </c>
      <c r="AA28" s="23">
        <f t="shared" si="16"/>
        <v>0</v>
      </c>
      <c r="AB28" s="23">
        <v>270256</v>
      </c>
      <c r="AC28" s="23">
        <f t="shared" si="0"/>
        <v>120.32769367764915</v>
      </c>
      <c r="AD28" s="23">
        <v>0</v>
      </c>
      <c r="AE28" s="23">
        <f t="shared" si="1"/>
        <v>0</v>
      </c>
      <c r="AF28" s="23">
        <v>0</v>
      </c>
      <c r="AG28" s="23">
        <f t="shared" si="2"/>
        <v>0</v>
      </c>
      <c r="AH28" s="23">
        <v>0</v>
      </c>
      <c r="AI28" s="23">
        <f t="shared" si="3"/>
        <v>0</v>
      </c>
      <c r="AJ28" s="23">
        <v>608</v>
      </c>
      <c r="AK28" s="23">
        <f t="shared" si="4"/>
        <v>0.27070347284060553</v>
      </c>
      <c r="AL28" s="24">
        <f t="shared" si="17"/>
        <v>14964540</v>
      </c>
      <c r="AM28" s="23">
        <f t="shared" si="18"/>
        <v>6662.7515583259128</v>
      </c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</row>
    <row r="29" spans="1:109" x14ac:dyDescent="0.2">
      <c r="A29" s="11">
        <v>26</v>
      </c>
      <c r="B29" s="12" t="s">
        <v>66</v>
      </c>
      <c r="C29" s="13">
        <v>45253</v>
      </c>
      <c r="D29" s="14">
        <v>103764</v>
      </c>
      <c r="E29" s="14">
        <f t="shared" si="5"/>
        <v>2.2929750513778093</v>
      </c>
      <c r="F29" s="14">
        <v>0</v>
      </c>
      <c r="G29" s="14">
        <f t="shared" si="6"/>
        <v>0</v>
      </c>
      <c r="H29" s="14">
        <v>25081021</v>
      </c>
      <c r="I29" s="14">
        <f t="shared" si="7"/>
        <v>554.23996199147018</v>
      </c>
      <c r="J29" s="14">
        <v>164631837</v>
      </c>
      <c r="K29" s="14">
        <f t="shared" si="8"/>
        <v>3638.0314454290324</v>
      </c>
      <c r="L29" s="14">
        <v>20197752</v>
      </c>
      <c r="M29" s="14">
        <f t="shared" si="9"/>
        <v>446.32956931032197</v>
      </c>
      <c r="N29" s="14">
        <v>11277603</v>
      </c>
      <c r="O29" s="14">
        <f t="shared" si="10"/>
        <v>249.21227321945506</v>
      </c>
      <c r="P29" s="14">
        <v>19087251</v>
      </c>
      <c r="Q29" s="14">
        <f t="shared" si="11"/>
        <v>421.78973769694829</v>
      </c>
      <c r="R29" s="14">
        <v>24037443</v>
      </c>
      <c r="S29" s="14">
        <f t="shared" si="12"/>
        <v>531.178993657879</v>
      </c>
      <c r="T29" s="14">
        <v>1043210</v>
      </c>
      <c r="U29" s="14">
        <f t="shared" si="13"/>
        <v>23.052836276047998</v>
      </c>
      <c r="V29" s="14">
        <v>2865312</v>
      </c>
      <c r="W29" s="14">
        <f t="shared" si="14"/>
        <v>63.317614301814245</v>
      </c>
      <c r="X29" s="14">
        <v>4541031</v>
      </c>
      <c r="Y29" s="14">
        <f t="shared" si="15"/>
        <v>100.34762336198705</v>
      </c>
      <c r="Z29" s="14">
        <v>0</v>
      </c>
      <c r="AA29" s="14">
        <f t="shared" si="16"/>
        <v>0</v>
      </c>
      <c r="AB29" s="14">
        <v>4708012</v>
      </c>
      <c r="AC29" s="14">
        <f t="shared" si="0"/>
        <v>104.03756657017215</v>
      </c>
      <c r="AD29" s="14">
        <v>0</v>
      </c>
      <c r="AE29" s="14">
        <f t="shared" si="1"/>
        <v>0</v>
      </c>
      <c r="AF29" s="14">
        <v>96751</v>
      </c>
      <c r="AG29" s="14">
        <f t="shared" si="2"/>
        <v>2.1380019004264912</v>
      </c>
      <c r="AH29" s="14">
        <v>3970870</v>
      </c>
      <c r="AI29" s="14">
        <f t="shared" si="3"/>
        <v>87.748215587916818</v>
      </c>
      <c r="AJ29" s="14">
        <v>3631135</v>
      </c>
      <c r="AK29" s="14">
        <f t="shared" si="4"/>
        <v>80.240757518838535</v>
      </c>
      <c r="AL29" s="15">
        <f t="shared" si="17"/>
        <v>285272992</v>
      </c>
      <c r="AM29" s="14">
        <f t="shared" si="18"/>
        <v>6303.9575718736878</v>
      </c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</row>
    <row r="30" spans="1:109" s="2" customFormat="1" x14ac:dyDescent="0.2">
      <c r="A30" s="16">
        <v>27</v>
      </c>
      <c r="B30" s="17" t="s">
        <v>67</v>
      </c>
      <c r="C30" s="13">
        <v>5846</v>
      </c>
      <c r="D30" s="18">
        <v>0</v>
      </c>
      <c r="E30" s="18">
        <f t="shared" si="5"/>
        <v>0</v>
      </c>
      <c r="F30" s="18">
        <v>0</v>
      </c>
      <c r="G30" s="18">
        <f t="shared" si="6"/>
        <v>0</v>
      </c>
      <c r="H30" s="18">
        <v>4080750</v>
      </c>
      <c r="I30" s="18">
        <f t="shared" si="7"/>
        <v>698.04139582620599</v>
      </c>
      <c r="J30" s="18">
        <v>19847712</v>
      </c>
      <c r="K30" s="18">
        <f t="shared" si="8"/>
        <v>3395.0927129661309</v>
      </c>
      <c r="L30" s="18">
        <v>2204989</v>
      </c>
      <c r="M30" s="18">
        <f t="shared" si="9"/>
        <v>377.17909681833731</v>
      </c>
      <c r="N30" s="18">
        <v>1021079</v>
      </c>
      <c r="O30" s="18">
        <f t="shared" si="10"/>
        <v>174.66284639069448</v>
      </c>
      <c r="P30" s="18">
        <v>1820743</v>
      </c>
      <c r="Q30" s="18">
        <f t="shared" si="11"/>
        <v>311.45107765993839</v>
      </c>
      <c r="R30" s="18">
        <v>3192431</v>
      </c>
      <c r="S30" s="18">
        <f t="shared" si="12"/>
        <v>546.08809442353743</v>
      </c>
      <c r="T30" s="18">
        <v>456190</v>
      </c>
      <c r="U30" s="18">
        <f t="shared" si="13"/>
        <v>78.034553540882655</v>
      </c>
      <c r="V30" s="18">
        <v>471248</v>
      </c>
      <c r="W30" s="18">
        <f t="shared" si="14"/>
        <v>80.610331850838179</v>
      </c>
      <c r="X30" s="18">
        <v>546619</v>
      </c>
      <c r="Y30" s="18">
        <f t="shared" si="15"/>
        <v>93.50307902839549</v>
      </c>
      <c r="Z30" s="18">
        <v>0</v>
      </c>
      <c r="AA30" s="18">
        <f t="shared" si="16"/>
        <v>0</v>
      </c>
      <c r="AB30" s="18">
        <v>675604</v>
      </c>
      <c r="AC30" s="18">
        <f t="shared" si="0"/>
        <v>115.56688333903524</v>
      </c>
      <c r="AD30" s="18">
        <v>0</v>
      </c>
      <c r="AE30" s="18">
        <f t="shared" si="1"/>
        <v>0</v>
      </c>
      <c r="AF30" s="18">
        <v>0</v>
      </c>
      <c r="AG30" s="18">
        <f t="shared" si="2"/>
        <v>0</v>
      </c>
      <c r="AH30" s="18">
        <v>21016</v>
      </c>
      <c r="AI30" s="18">
        <f t="shared" si="3"/>
        <v>3.5949367088607596</v>
      </c>
      <c r="AJ30" s="18">
        <v>169370</v>
      </c>
      <c r="AK30" s="18">
        <f t="shared" si="4"/>
        <v>28.971946630174479</v>
      </c>
      <c r="AL30" s="19">
        <f t="shared" si="17"/>
        <v>34507751</v>
      </c>
      <c r="AM30" s="18">
        <f t="shared" si="18"/>
        <v>5902.7969551830311</v>
      </c>
    </row>
    <row r="31" spans="1:109" s="2" customFormat="1" x14ac:dyDescent="0.2">
      <c r="A31" s="16">
        <v>28</v>
      </c>
      <c r="B31" s="17" t="s">
        <v>68</v>
      </c>
      <c r="C31" s="13">
        <v>30218</v>
      </c>
      <c r="D31" s="18">
        <v>428800</v>
      </c>
      <c r="E31" s="18">
        <f t="shared" si="5"/>
        <v>14.190217751009332</v>
      </c>
      <c r="F31" s="18">
        <v>0</v>
      </c>
      <c r="G31" s="18">
        <f t="shared" si="6"/>
        <v>0</v>
      </c>
      <c r="H31" s="18">
        <v>13338882</v>
      </c>
      <c r="I31" s="18">
        <f t="shared" si="7"/>
        <v>441.42173538950294</v>
      </c>
      <c r="J31" s="18">
        <v>109463790</v>
      </c>
      <c r="K31" s="18">
        <f t="shared" si="8"/>
        <v>3622.4697200344167</v>
      </c>
      <c r="L31" s="18">
        <v>13797288</v>
      </c>
      <c r="M31" s="18">
        <f t="shared" si="9"/>
        <v>456.59170031107288</v>
      </c>
      <c r="N31" s="18">
        <v>6483325</v>
      </c>
      <c r="O31" s="18">
        <f t="shared" si="10"/>
        <v>214.5517572307896</v>
      </c>
      <c r="P31" s="18">
        <v>11740627</v>
      </c>
      <c r="Q31" s="18">
        <f t="shared" si="11"/>
        <v>388.53090872989611</v>
      </c>
      <c r="R31" s="18">
        <v>12435854</v>
      </c>
      <c r="S31" s="18">
        <f t="shared" si="12"/>
        <v>411.53795750876958</v>
      </c>
      <c r="T31" s="18">
        <v>2313700</v>
      </c>
      <c r="U31" s="18">
        <f t="shared" si="13"/>
        <v>76.566946852869151</v>
      </c>
      <c r="V31" s="18">
        <v>2062889</v>
      </c>
      <c r="W31" s="18">
        <f t="shared" si="14"/>
        <v>68.266893904295458</v>
      </c>
      <c r="X31" s="18">
        <v>1760531</v>
      </c>
      <c r="Y31" s="18">
        <f t="shared" si="15"/>
        <v>58.261003375471574</v>
      </c>
      <c r="Z31" s="18">
        <v>501884</v>
      </c>
      <c r="AA31" s="18">
        <f t="shared" si="16"/>
        <v>16.608776226090409</v>
      </c>
      <c r="AB31" s="18">
        <v>3938407</v>
      </c>
      <c r="AC31" s="18">
        <f t="shared" si="0"/>
        <v>130.33314580713483</v>
      </c>
      <c r="AD31" s="18">
        <v>0</v>
      </c>
      <c r="AE31" s="18">
        <f t="shared" si="1"/>
        <v>0</v>
      </c>
      <c r="AF31" s="18">
        <v>15299</v>
      </c>
      <c r="AG31" s="18">
        <f t="shared" si="2"/>
        <v>0.50628764312661323</v>
      </c>
      <c r="AH31" s="18">
        <v>798652</v>
      </c>
      <c r="AI31" s="18">
        <f t="shared" si="3"/>
        <v>26.429677675557613</v>
      </c>
      <c r="AJ31" s="18">
        <v>1389473</v>
      </c>
      <c r="AK31" s="18">
        <f t="shared" si="4"/>
        <v>45.981633463498575</v>
      </c>
      <c r="AL31" s="19">
        <f t="shared" si="17"/>
        <v>180469401</v>
      </c>
      <c r="AM31" s="18">
        <f t="shared" si="18"/>
        <v>5972.2483619035011</v>
      </c>
    </row>
    <row r="32" spans="1:109" s="2" customFormat="1" x14ac:dyDescent="0.2">
      <c r="A32" s="16">
        <v>29</v>
      </c>
      <c r="B32" s="17" t="s">
        <v>69</v>
      </c>
      <c r="C32" s="13">
        <v>14426</v>
      </c>
      <c r="D32" s="18">
        <v>0</v>
      </c>
      <c r="E32" s="18">
        <f t="shared" si="5"/>
        <v>0</v>
      </c>
      <c r="F32" s="18">
        <v>0</v>
      </c>
      <c r="G32" s="18">
        <f t="shared" si="6"/>
        <v>0</v>
      </c>
      <c r="H32" s="18">
        <v>7984323</v>
      </c>
      <c r="I32" s="18">
        <f t="shared" si="7"/>
        <v>553.46755857479548</v>
      </c>
      <c r="J32" s="18">
        <v>49314137</v>
      </c>
      <c r="K32" s="18">
        <f t="shared" si="8"/>
        <v>3418.4206987383891</v>
      </c>
      <c r="L32" s="18">
        <v>6964566</v>
      </c>
      <c r="M32" s="18">
        <f t="shared" si="9"/>
        <v>482.77873284347703</v>
      </c>
      <c r="N32" s="18">
        <v>2392735</v>
      </c>
      <c r="O32" s="18">
        <f t="shared" si="10"/>
        <v>165.8626784971579</v>
      </c>
      <c r="P32" s="18">
        <v>5621092</v>
      </c>
      <c r="Q32" s="18">
        <f t="shared" si="11"/>
        <v>389.65007625121308</v>
      </c>
      <c r="R32" s="18">
        <v>6870792</v>
      </c>
      <c r="S32" s="18">
        <f t="shared" si="12"/>
        <v>476.2783862470539</v>
      </c>
      <c r="T32" s="18">
        <v>1133213</v>
      </c>
      <c r="U32" s="18">
        <f t="shared" si="13"/>
        <v>78.553514487730482</v>
      </c>
      <c r="V32" s="18">
        <v>1913576</v>
      </c>
      <c r="W32" s="18">
        <f t="shared" si="14"/>
        <v>132.64771939553583</v>
      </c>
      <c r="X32" s="18">
        <v>962499</v>
      </c>
      <c r="Y32" s="18">
        <f t="shared" si="15"/>
        <v>66.719742132261189</v>
      </c>
      <c r="Z32" s="18">
        <v>0</v>
      </c>
      <c r="AA32" s="18">
        <f t="shared" si="16"/>
        <v>0</v>
      </c>
      <c r="AB32" s="18">
        <v>880202</v>
      </c>
      <c r="AC32" s="18">
        <f t="shared" si="0"/>
        <v>61.014972965478997</v>
      </c>
      <c r="AD32" s="18">
        <v>14996</v>
      </c>
      <c r="AE32" s="18">
        <f t="shared" si="1"/>
        <v>1.0395119922362401</v>
      </c>
      <c r="AF32" s="18">
        <v>1161</v>
      </c>
      <c r="AG32" s="18">
        <f t="shared" si="2"/>
        <v>8.0479689449604874E-2</v>
      </c>
      <c r="AH32" s="18">
        <v>75517</v>
      </c>
      <c r="AI32" s="18">
        <f t="shared" si="3"/>
        <v>5.2347844170248159</v>
      </c>
      <c r="AJ32" s="18">
        <v>147152</v>
      </c>
      <c r="AK32" s="18">
        <f t="shared" si="4"/>
        <v>10.20047137113545</v>
      </c>
      <c r="AL32" s="19">
        <f t="shared" si="17"/>
        <v>84275961</v>
      </c>
      <c r="AM32" s="18">
        <f t="shared" si="18"/>
        <v>5841.9493276029389</v>
      </c>
    </row>
    <row r="33" spans="1:109" x14ac:dyDescent="0.2">
      <c r="A33" s="20">
        <v>30</v>
      </c>
      <c r="B33" s="21" t="s">
        <v>70</v>
      </c>
      <c r="C33" s="22">
        <v>2649</v>
      </c>
      <c r="D33" s="23">
        <v>0</v>
      </c>
      <c r="E33" s="23">
        <f t="shared" si="5"/>
        <v>0</v>
      </c>
      <c r="F33" s="23">
        <v>0</v>
      </c>
      <c r="G33" s="23">
        <f t="shared" si="6"/>
        <v>0</v>
      </c>
      <c r="H33" s="23">
        <v>1660600</v>
      </c>
      <c r="I33" s="23">
        <f t="shared" si="7"/>
        <v>626.878067195168</v>
      </c>
      <c r="J33" s="23">
        <v>8525865</v>
      </c>
      <c r="K33" s="23">
        <f t="shared" si="8"/>
        <v>3218.5220838052096</v>
      </c>
      <c r="L33" s="23">
        <v>250115</v>
      </c>
      <c r="M33" s="23">
        <f t="shared" si="9"/>
        <v>94.41864854662137</v>
      </c>
      <c r="N33" s="23">
        <v>463802</v>
      </c>
      <c r="O33" s="23">
        <f t="shared" si="10"/>
        <v>175.08569271423178</v>
      </c>
      <c r="P33" s="23">
        <v>908154</v>
      </c>
      <c r="Q33" s="23">
        <f t="shared" si="11"/>
        <v>342.82899207248016</v>
      </c>
      <c r="R33" s="23">
        <v>1216704</v>
      </c>
      <c r="S33" s="23">
        <f t="shared" si="12"/>
        <v>459.30690826727067</v>
      </c>
      <c r="T33" s="23">
        <v>0</v>
      </c>
      <c r="U33" s="23">
        <f t="shared" si="13"/>
        <v>0</v>
      </c>
      <c r="V33" s="23">
        <v>163231</v>
      </c>
      <c r="W33" s="23">
        <f t="shared" si="14"/>
        <v>61.619856549641376</v>
      </c>
      <c r="X33" s="23">
        <v>386289</v>
      </c>
      <c r="Y33" s="23">
        <f t="shared" si="15"/>
        <v>145.82446206115515</v>
      </c>
      <c r="Z33" s="23">
        <v>0</v>
      </c>
      <c r="AA33" s="23">
        <f t="shared" si="16"/>
        <v>0</v>
      </c>
      <c r="AB33" s="23">
        <v>404365</v>
      </c>
      <c r="AC33" s="23">
        <f t="shared" si="0"/>
        <v>152.64816912042281</v>
      </c>
      <c r="AD33" s="23">
        <v>0</v>
      </c>
      <c r="AE33" s="23">
        <f t="shared" si="1"/>
        <v>0</v>
      </c>
      <c r="AF33" s="23">
        <v>0</v>
      </c>
      <c r="AG33" s="23">
        <f t="shared" si="2"/>
        <v>0</v>
      </c>
      <c r="AH33" s="23">
        <v>329119</v>
      </c>
      <c r="AI33" s="23">
        <f t="shared" si="3"/>
        <v>124.24273310683277</v>
      </c>
      <c r="AJ33" s="23">
        <v>49894</v>
      </c>
      <c r="AK33" s="23">
        <f t="shared" si="4"/>
        <v>18.83503208758022</v>
      </c>
      <c r="AL33" s="24">
        <f t="shared" si="17"/>
        <v>14358138</v>
      </c>
      <c r="AM33" s="23">
        <f t="shared" si="18"/>
        <v>5420.2106455266139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1:109" x14ac:dyDescent="0.2">
      <c r="A34" s="11">
        <v>31</v>
      </c>
      <c r="B34" s="12" t="s">
        <v>71</v>
      </c>
      <c r="C34" s="13">
        <v>6663</v>
      </c>
      <c r="D34" s="14">
        <v>118914</v>
      </c>
      <c r="E34" s="14">
        <f t="shared" si="5"/>
        <v>17.846915803692031</v>
      </c>
      <c r="F34" s="14">
        <v>0</v>
      </c>
      <c r="G34" s="14">
        <f t="shared" si="6"/>
        <v>0</v>
      </c>
      <c r="H34" s="14">
        <v>3827845</v>
      </c>
      <c r="I34" s="14">
        <f t="shared" si="7"/>
        <v>574.49272099654809</v>
      </c>
      <c r="J34" s="14">
        <v>25029404</v>
      </c>
      <c r="K34" s="14">
        <f t="shared" si="8"/>
        <v>3756.4766621641902</v>
      </c>
      <c r="L34" s="14">
        <v>1902968</v>
      </c>
      <c r="M34" s="14">
        <f t="shared" si="9"/>
        <v>285.60228125469007</v>
      </c>
      <c r="N34" s="14">
        <v>1309395</v>
      </c>
      <c r="O34" s="14">
        <f t="shared" si="10"/>
        <v>196.5173345339937</v>
      </c>
      <c r="P34" s="14">
        <v>1672606</v>
      </c>
      <c r="Q34" s="14">
        <f t="shared" si="11"/>
        <v>251.02896593126221</v>
      </c>
      <c r="R34" s="14">
        <v>3184570</v>
      </c>
      <c r="S34" s="14">
        <f t="shared" si="12"/>
        <v>477.94837160438243</v>
      </c>
      <c r="T34" s="14">
        <v>353619</v>
      </c>
      <c r="U34" s="14">
        <f t="shared" si="13"/>
        <v>53.072039621791987</v>
      </c>
      <c r="V34" s="14">
        <v>319025</v>
      </c>
      <c r="W34" s="14">
        <f t="shared" si="14"/>
        <v>47.880084046225427</v>
      </c>
      <c r="X34" s="14">
        <v>2241942</v>
      </c>
      <c r="Y34" s="14">
        <f t="shared" si="15"/>
        <v>336.47636199909948</v>
      </c>
      <c r="Z34" s="14">
        <v>0</v>
      </c>
      <c r="AA34" s="14">
        <f t="shared" si="16"/>
        <v>0</v>
      </c>
      <c r="AB34" s="14">
        <v>593478</v>
      </c>
      <c r="AC34" s="14">
        <f t="shared" si="0"/>
        <v>89.070688878883388</v>
      </c>
      <c r="AD34" s="14">
        <v>0</v>
      </c>
      <c r="AE34" s="14">
        <f t="shared" si="1"/>
        <v>0</v>
      </c>
      <c r="AF34" s="14">
        <v>0</v>
      </c>
      <c r="AG34" s="14">
        <f t="shared" si="2"/>
        <v>0</v>
      </c>
      <c r="AH34" s="14">
        <v>103892</v>
      </c>
      <c r="AI34" s="14">
        <f t="shared" si="3"/>
        <v>15.592375806693681</v>
      </c>
      <c r="AJ34" s="14">
        <v>194626</v>
      </c>
      <c r="AK34" s="14">
        <f t="shared" si="4"/>
        <v>29.209965481014557</v>
      </c>
      <c r="AL34" s="15">
        <f t="shared" si="17"/>
        <v>40852284</v>
      </c>
      <c r="AM34" s="14">
        <f t="shared" si="18"/>
        <v>6131.2147681224669</v>
      </c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1:109" s="2" customFormat="1" x14ac:dyDescent="0.2">
      <c r="A35" s="16">
        <v>32</v>
      </c>
      <c r="B35" s="17" t="s">
        <v>72</v>
      </c>
      <c r="C35" s="13">
        <v>24468</v>
      </c>
      <c r="D35" s="18">
        <v>0</v>
      </c>
      <c r="E35" s="18">
        <f t="shared" si="5"/>
        <v>0</v>
      </c>
      <c r="F35" s="18">
        <v>0</v>
      </c>
      <c r="G35" s="18">
        <f t="shared" si="6"/>
        <v>0</v>
      </c>
      <c r="H35" s="18">
        <v>10270040</v>
      </c>
      <c r="I35" s="18">
        <f t="shared" si="7"/>
        <v>419.73352950792872</v>
      </c>
      <c r="J35" s="18">
        <v>81734847</v>
      </c>
      <c r="K35" s="18">
        <f t="shared" si="8"/>
        <v>3340.479279058362</v>
      </c>
      <c r="L35" s="18">
        <v>8124786</v>
      </c>
      <c r="M35" s="18">
        <f t="shared" si="9"/>
        <v>332.05762628739581</v>
      </c>
      <c r="N35" s="18">
        <v>3270074</v>
      </c>
      <c r="O35" s="18">
        <f t="shared" si="10"/>
        <v>133.64696746771293</v>
      </c>
      <c r="P35" s="18">
        <v>7786831</v>
      </c>
      <c r="Q35" s="18">
        <f t="shared" si="11"/>
        <v>318.245504332189</v>
      </c>
      <c r="R35" s="18">
        <v>10969314</v>
      </c>
      <c r="S35" s="18">
        <f t="shared" si="12"/>
        <v>448.31265326140266</v>
      </c>
      <c r="T35" s="18">
        <v>1759139</v>
      </c>
      <c r="U35" s="18">
        <f t="shared" si="13"/>
        <v>71.895496158247511</v>
      </c>
      <c r="V35" s="18">
        <v>1235021</v>
      </c>
      <c r="W35" s="18">
        <f t="shared" si="14"/>
        <v>50.474946869380418</v>
      </c>
      <c r="X35" s="18">
        <v>1147955</v>
      </c>
      <c r="Y35" s="18">
        <f t="shared" si="15"/>
        <v>46.916584927251918</v>
      </c>
      <c r="Z35" s="18">
        <v>0</v>
      </c>
      <c r="AA35" s="18">
        <f t="shared" si="16"/>
        <v>0</v>
      </c>
      <c r="AB35" s="18">
        <v>2560310</v>
      </c>
      <c r="AC35" s="18">
        <f t="shared" si="0"/>
        <v>104.63912048389733</v>
      </c>
      <c r="AD35" s="18">
        <v>0</v>
      </c>
      <c r="AE35" s="18">
        <f t="shared" si="1"/>
        <v>0</v>
      </c>
      <c r="AF35" s="18">
        <v>0</v>
      </c>
      <c r="AG35" s="18">
        <f t="shared" si="2"/>
        <v>0</v>
      </c>
      <c r="AH35" s="18">
        <v>1028284</v>
      </c>
      <c r="AI35" s="18">
        <f t="shared" si="3"/>
        <v>42.025666176230175</v>
      </c>
      <c r="AJ35" s="18">
        <v>616239</v>
      </c>
      <c r="AK35" s="18">
        <f t="shared" si="4"/>
        <v>25.185507601765572</v>
      </c>
      <c r="AL35" s="19">
        <f t="shared" si="17"/>
        <v>130502840</v>
      </c>
      <c r="AM35" s="18">
        <f t="shared" si="18"/>
        <v>5333.6128821317643</v>
      </c>
    </row>
    <row r="36" spans="1:109" s="2" customFormat="1" x14ac:dyDescent="0.2">
      <c r="A36" s="16">
        <v>33</v>
      </c>
      <c r="B36" s="17" t="s">
        <v>73</v>
      </c>
      <c r="C36" s="13">
        <v>1957</v>
      </c>
      <c r="D36" s="18">
        <v>45163</v>
      </c>
      <c r="E36" s="18">
        <f t="shared" si="5"/>
        <v>23.077669902912621</v>
      </c>
      <c r="F36" s="18">
        <v>0</v>
      </c>
      <c r="G36" s="18">
        <f t="shared" si="6"/>
        <v>0</v>
      </c>
      <c r="H36" s="18">
        <v>1704622</v>
      </c>
      <c r="I36" s="18">
        <f t="shared" si="7"/>
        <v>871.03832396525297</v>
      </c>
      <c r="J36" s="18">
        <v>5833313</v>
      </c>
      <c r="K36" s="18">
        <f t="shared" si="8"/>
        <v>2980.7424629535003</v>
      </c>
      <c r="L36" s="18">
        <v>524610</v>
      </c>
      <c r="M36" s="18">
        <f t="shared" si="9"/>
        <v>268.06847215125191</v>
      </c>
      <c r="N36" s="18">
        <v>451912</v>
      </c>
      <c r="O36" s="18">
        <f t="shared" si="10"/>
        <v>230.92079713847727</v>
      </c>
      <c r="P36" s="18">
        <v>1043690</v>
      </c>
      <c r="Q36" s="18">
        <f t="shared" si="11"/>
        <v>533.31119059785385</v>
      </c>
      <c r="R36" s="18">
        <v>915741</v>
      </c>
      <c r="S36" s="18">
        <f t="shared" si="12"/>
        <v>467.93101686254471</v>
      </c>
      <c r="T36" s="18">
        <v>101246</v>
      </c>
      <c r="U36" s="18">
        <f t="shared" si="13"/>
        <v>51.735309146653037</v>
      </c>
      <c r="V36" s="18">
        <v>172274</v>
      </c>
      <c r="W36" s="18">
        <f t="shared" si="14"/>
        <v>88.029637199795602</v>
      </c>
      <c r="X36" s="18">
        <v>280694</v>
      </c>
      <c r="Y36" s="18">
        <f t="shared" si="15"/>
        <v>143.43076136944302</v>
      </c>
      <c r="Z36" s="18">
        <v>0</v>
      </c>
      <c r="AA36" s="18">
        <f t="shared" si="16"/>
        <v>0</v>
      </c>
      <c r="AB36" s="18">
        <v>158044</v>
      </c>
      <c r="AC36" s="18">
        <f t="shared" si="0"/>
        <v>80.758303525804806</v>
      </c>
      <c r="AD36" s="18">
        <v>0</v>
      </c>
      <c r="AE36" s="18">
        <f t="shared" si="1"/>
        <v>0</v>
      </c>
      <c r="AF36" s="18">
        <v>0</v>
      </c>
      <c r="AG36" s="18">
        <f t="shared" si="2"/>
        <v>0</v>
      </c>
      <c r="AH36" s="18">
        <v>528</v>
      </c>
      <c r="AI36" s="18">
        <f t="shared" si="3"/>
        <v>0.26980071538068473</v>
      </c>
      <c r="AJ36" s="18">
        <v>161376</v>
      </c>
      <c r="AK36" s="18">
        <f t="shared" si="4"/>
        <v>82.460909555442001</v>
      </c>
      <c r="AL36" s="19">
        <f t="shared" si="17"/>
        <v>11393213</v>
      </c>
      <c r="AM36" s="18">
        <f t="shared" si="18"/>
        <v>5821.7746550843131</v>
      </c>
    </row>
    <row r="37" spans="1:109" s="2" customFormat="1" x14ac:dyDescent="0.2">
      <c r="A37" s="16">
        <v>34</v>
      </c>
      <c r="B37" s="17" t="s">
        <v>74</v>
      </c>
      <c r="C37" s="13">
        <v>4512</v>
      </c>
      <c r="D37" s="18">
        <v>0</v>
      </c>
      <c r="E37" s="18">
        <f t="shared" si="5"/>
        <v>0</v>
      </c>
      <c r="F37" s="18">
        <v>0</v>
      </c>
      <c r="G37" s="18">
        <f t="shared" si="6"/>
        <v>0</v>
      </c>
      <c r="H37" s="18">
        <v>2440994</v>
      </c>
      <c r="I37" s="18">
        <f t="shared" si="7"/>
        <v>541.0004432624113</v>
      </c>
      <c r="J37" s="18">
        <v>17279727</v>
      </c>
      <c r="K37" s="18">
        <f t="shared" si="8"/>
        <v>3829.7267287234044</v>
      </c>
      <c r="L37" s="18">
        <v>2762265</v>
      </c>
      <c r="M37" s="18">
        <f t="shared" si="9"/>
        <v>612.20412234042556</v>
      </c>
      <c r="N37" s="18">
        <v>746995</v>
      </c>
      <c r="O37" s="18">
        <f t="shared" si="10"/>
        <v>165.55740248226951</v>
      </c>
      <c r="P37" s="18">
        <v>1609034</v>
      </c>
      <c r="Q37" s="18">
        <f t="shared" si="11"/>
        <v>356.61214539007091</v>
      </c>
      <c r="R37" s="18">
        <v>1410514</v>
      </c>
      <c r="S37" s="18">
        <f t="shared" si="12"/>
        <v>312.61391843971631</v>
      </c>
      <c r="T37" s="18">
        <v>276270</v>
      </c>
      <c r="U37" s="18">
        <f t="shared" si="13"/>
        <v>61.230053191489361</v>
      </c>
      <c r="V37" s="18">
        <v>333262</v>
      </c>
      <c r="W37" s="18">
        <f t="shared" si="14"/>
        <v>73.861258865248232</v>
      </c>
      <c r="X37" s="18">
        <v>385859</v>
      </c>
      <c r="Y37" s="18">
        <f t="shared" si="15"/>
        <v>85.518395390070921</v>
      </c>
      <c r="Z37" s="18">
        <v>62011</v>
      </c>
      <c r="AA37" s="18">
        <f t="shared" si="16"/>
        <v>13.743572695035461</v>
      </c>
      <c r="AB37" s="18">
        <v>442704</v>
      </c>
      <c r="AC37" s="18">
        <f t="shared" si="0"/>
        <v>98.11702127659575</v>
      </c>
      <c r="AD37" s="18">
        <v>0</v>
      </c>
      <c r="AE37" s="18">
        <f t="shared" si="1"/>
        <v>0</v>
      </c>
      <c r="AF37" s="18">
        <v>0</v>
      </c>
      <c r="AG37" s="18">
        <f t="shared" si="2"/>
        <v>0</v>
      </c>
      <c r="AH37" s="18">
        <v>51377</v>
      </c>
      <c r="AI37" s="18">
        <f t="shared" si="3"/>
        <v>11.386746453900709</v>
      </c>
      <c r="AJ37" s="18">
        <v>129563</v>
      </c>
      <c r="AK37" s="18">
        <f t="shared" si="4"/>
        <v>28.71520390070922</v>
      </c>
      <c r="AL37" s="19">
        <f t="shared" si="17"/>
        <v>27930575</v>
      </c>
      <c r="AM37" s="18">
        <f t="shared" si="18"/>
        <v>6190.2870124113479</v>
      </c>
    </row>
    <row r="38" spans="1:109" x14ac:dyDescent="0.2">
      <c r="A38" s="20">
        <v>35</v>
      </c>
      <c r="B38" s="21" t="s">
        <v>75</v>
      </c>
      <c r="C38" s="22">
        <v>6805</v>
      </c>
      <c r="D38" s="23">
        <v>0</v>
      </c>
      <c r="E38" s="23">
        <f t="shared" si="5"/>
        <v>0</v>
      </c>
      <c r="F38" s="23">
        <v>0</v>
      </c>
      <c r="G38" s="23">
        <f t="shared" si="6"/>
        <v>0</v>
      </c>
      <c r="H38" s="23">
        <v>3086407</v>
      </c>
      <c r="I38" s="23">
        <f t="shared" si="7"/>
        <v>453.54988978692137</v>
      </c>
      <c r="J38" s="23">
        <v>25782090</v>
      </c>
      <c r="K38" s="23">
        <f t="shared" si="8"/>
        <v>3788.6980161645847</v>
      </c>
      <c r="L38" s="23">
        <v>1664957</v>
      </c>
      <c r="M38" s="23">
        <f t="shared" si="9"/>
        <v>244.66671565025717</v>
      </c>
      <c r="N38" s="23">
        <v>939149</v>
      </c>
      <c r="O38" s="23">
        <f t="shared" si="10"/>
        <v>138.008670095518</v>
      </c>
      <c r="P38" s="23">
        <v>1793328</v>
      </c>
      <c r="Q38" s="23">
        <f t="shared" si="11"/>
        <v>263.53093313739896</v>
      </c>
      <c r="R38" s="23">
        <v>2396695</v>
      </c>
      <c r="S38" s="23">
        <f t="shared" si="12"/>
        <v>352.19617927994125</v>
      </c>
      <c r="T38" s="23">
        <v>308181</v>
      </c>
      <c r="U38" s="23">
        <f t="shared" si="13"/>
        <v>45.287435709037474</v>
      </c>
      <c r="V38" s="23">
        <v>571223</v>
      </c>
      <c r="W38" s="23">
        <f t="shared" si="14"/>
        <v>83.941660543717859</v>
      </c>
      <c r="X38" s="23">
        <v>179239</v>
      </c>
      <c r="Y38" s="23">
        <f t="shared" si="15"/>
        <v>26.33930933137399</v>
      </c>
      <c r="Z38" s="23">
        <v>0</v>
      </c>
      <c r="AA38" s="23">
        <f t="shared" si="16"/>
        <v>0</v>
      </c>
      <c r="AB38" s="23">
        <v>596992</v>
      </c>
      <c r="AC38" s="23">
        <f t="shared" si="0"/>
        <v>87.728434974283616</v>
      </c>
      <c r="AD38" s="23">
        <v>0</v>
      </c>
      <c r="AE38" s="23">
        <f t="shared" si="1"/>
        <v>0</v>
      </c>
      <c r="AF38" s="23">
        <v>0</v>
      </c>
      <c r="AG38" s="23">
        <f t="shared" si="2"/>
        <v>0</v>
      </c>
      <c r="AH38" s="23">
        <v>0</v>
      </c>
      <c r="AI38" s="23">
        <f t="shared" si="3"/>
        <v>0</v>
      </c>
      <c r="AJ38" s="23">
        <v>326759</v>
      </c>
      <c r="AK38" s="23">
        <f t="shared" si="4"/>
        <v>48.017487141807493</v>
      </c>
      <c r="AL38" s="24">
        <f t="shared" si="17"/>
        <v>37645020</v>
      </c>
      <c r="AM38" s="23">
        <f t="shared" si="18"/>
        <v>5531.9647318148418</v>
      </c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</row>
    <row r="39" spans="1:109" x14ac:dyDescent="0.2">
      <c r="A39" s="11">
        <v>36</v>
      </c>
      <c r="B39" s="12" t="s">
        <v>76</v>
      </c>
      <c r="C39" s="13">
        <v>10493</v>
      </c>
      <c r="D39" s="14">
        <v>0</v>
      </c>
      <c r="E39" s="14">
        <f t="shared" si="5"/>
        <v>0</v>
      </c>
      <c r="F39" s="14">
        <v>225671</v>
      </c>
      <c r="G39" s="14">
        <f t="shared" si="6"/>
        <v>21.506814066520537</v>
      </c>
      <c r="H39" s="14">
        <v>9034887</v>
      </c>
      <c r="I39" s="14">
        <f t="shared" si="7"/>
        <v>861.03945487467831</v>
      </c>
      <c r="J39" s="14">
        <v>40350628</v>
      </c>
      <c r="K39" s="14">
        <f t="shared" si="8"/>
        <v>3845.4806061183644</v>
      </c>
      <c r="L39" s="14">
        <v>3595650</v>
      </c>
      <c r="M39" s="14">
        <f t="shared" si="9"/>
        <v>342.67130467931003</v>
      </c>
      <c r="N39" s="14">
        <v>2611572</v>
      </c>
      <c r="O39" s="14">
        <f t="shared" si="10"/>
        <v>248.88706756885543</v>
      </c>
      <c r="P39" s="14">
        <v>3393965</v>
      </c>
      <c r="Q39" s="14">
        <f t="shared" si="11"/>
        <v>323.45039550176307</v>
      </c>
      <c r="R39" s="14">
        <v>2053284</v>
      </c>
      <c r="S39" s="14">
        <f t="shared" si="12"/>
        <v>195.6813113504241</v>
      </c>
      <c r="T39" s="14">
        <v>140284</v>
      </c>
      <c r="U39" s="14">
        <f t="shared" si="13"/>
        <v>13.369293814924236</v>
      </c>
      <c r="V39" s="14">
        <v>1844654</v>
      </c>
      <c r="W39" s="14">
        <f t="shared" si="14"/>
        <v>175.79853235490327</v>
      </c>
      <c r="X39" s="14">
        <v>2652062</v>
      </c>
      <c r="Y39" s="14">
        <f t="shared" si="15"/>
        <v>252.74583055370246</v>
      </c>
      <c r="Z39" s="14">
        <v>0</v>
      </c>
      <c r="AA39" s="14">
        <f t="shared" si="16"/>
        <v>0</v>
      </c>
      <c r="AB39" s="14">
        <v>1233166</v>
      </c>
      <c r="AC39" s="14">
        <f t="shared" si="0"/>
        <v>117.52272943867339</v>
      </c>
      <c r="AD39" s="14">
        <v>0</v>
      </c>
      <c r="AE39" s="14">
        <f t="shared" si="1"/>
        <v>0</v>
      </c>
      <c r="AF39" s="14">
        <v>0</v>
      </c>
      <c r="AG39" s="14">
        <f t="shared" si="2"/>
        <v>0</v>
      </c>
      <c r="AH39" s="14">
        <v>66759</v>
      </c>
      <c r="AI39" s="14">
        <f t="shared" si="3"/>
        <v>6.3622414943295533</v>
      </c>
      <c r="AJ39" s="14">
        <v>2397958</v>
      </c>
      <c r="AK39" s="14">
        <f t="shared" si="4"/>
        <v>228.52930525111978</v>
      </c>
      <c r="AL39" s="15">
        <f t="shared" si="17"/>
        <v>69600540</v>
      </c>
      <c r="AM39" s="14">
        <f t="shared" si="18"/>
        <v>6633.0448870675691</v>
      </c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</row>
    <row r="40" spans="1:109" s="2" customFormat="1" x14ac:dyDescent="0.2">
      <c r="A40" s="16">
        <v>37</v>
      </c>
      <c r="B40" s="17" t="s">
        <v>77</v>
      </c>
      <c r="C40" s="13">
        <v>19680</v>
      </c>
      <c r="D40" s="18">
        <v>28656</v>
      </c>
      <c r="E40" s="18">
        <f t="shared" si="5"/>
        <v>1.4560975609756097</v>
      </c>
      <c r="F40" s="18">
        <v>0</v>
      </c>
      <c r="G40" s="18">
        <f t="shared" si="6"/>
        <v>0</v>
      </c>
      <c r="H40" s="18">
        <v>12004397</v>
      </c>
      <c r="I40" s="18">
        <f t="shared" si="7"/>
        <v>609.97952235772357</v>
      </c>
      <c r="J40" s="18">
        <v>69360686</v>
      </c>
      <c r="K40" s="18">
        <f t="shared" si="8"/>
        <v>3524.4251016260164</v>
      </c>
      <c r="L40" s="18">
        <v>7818971</v>
      </c>
      <c r="M40" s="18">
        <f t="shared" si="9"/>
        <v>397.3054369918699</v>
      </c>
      <c r="N40" s="18">
        <v>4353050</v>
      </c>
      <c r="O40" s="18">
        <f t="shared" si="10"/>
        <v>221.1915650406504</v>
      </c>
      <c r="P40" s="18">
        <v>5344225</v>
      </c>
      <c r="Q40" s="18">
        <f t="shared" si="11"/>
        <v>271.55614837398372</v>
      </c>
      <c r="R40" s="18">
        <v>13387549</v>
      </c>
      <c r="S40" s="18">
        <f t="shared" si="12"/>
        <v>680.26163617886175</v>
      </c>
      <c r="T40" s="18">
        <v>1281287</v>
      </c>
      <c r="U40" s="18">
        <f t="shared" si="13"/>
        <v>65.106046747967483</v>
      </c>
      <c r="V40" s="18">
        <v>1822626</v>
      </c>
      <c r="W40" s="18">
        <f t="shared" si="14"/>
        <v>92.613109756097558</v>
      </c>
      <c r="X40" s="18">
        <v>1886332</v>
      </c>
      <c r="Y40" s="18">
        <f t="shared" si="15"/>
        <v>95.850203252032514</v>
      </c>
      <c r="Z40" s="18">
        <v>0</v>
      </c>
      <c r="AA40" s="18">
        <f t="shared" si="16"/>
        <v>0</v>
      </c>
      <c r="AB40" s="18">
        <v>1836200</v>
      </c>
      <c r="AC40" s="18">
        <f t="shared" si="0"/>
        <v>93.302845528455279</v>
      </c>
      <c r="AD40" s="18">
        <v>23069</v>
      </c>
      <c r="AE40" s="18">
        <f t="shared" si="1"/>
        <v>1.1722052845528455</v>
      </c>
      <c r="AF40" s="18">
        <v>0</v>
      </c>
      <c r="AG40" s="18">
        <f t="shared" si="2"/>
        <v>0</v>
      </c>
      <c r="AH40" s="18">
        <v>910584</v>
      </c>
      <c r="AI40" s="18">
        <f t="shared" si="3"/>
        <v>46.269512195121948</v>
      </c>
      <c r="AJ40" s="18">
        <v>422968</v>
      </c>
      <c r="AK40" s="18">
        <f t="shared" si="4"/>
        <v>21.492276422764228</v>
      </c>
      <c r="AL40" s="19">
        <f t="shared" si="17"/>
        <v>120480600</v>
      </c>
      <c r="AM40" s="18">
        <f t="shared" si="18"/>
        <v>6121.9817073170734</v>
      </c>
    </row>
    <row r="41" spans="1:109" s="2" customFormat="1" x14ac:dyDescent="0.2">
      <c r="A41" s="16">
        <v>38</v>
      </c>
      <c r="B41" s="17" t="s">
        <v>78</v>
      </c>
      <c r="C41" s="13">
        <v>3822</v>
      </c>
      <c r="D41" s="18">
        <v>0</v>
      </c>
      <c r="E41" s="18">
        <f t="shared" si="5"/>
        <v>0</v>
      </c>
      <c r="F41" s="18">
        <v>0</v>
      </c>
      <c r="G41" s="18">
        <f t="shared" si="6"/>
        <v>0</v>
      </c>
      <c r="H41" s="18">
        <v>3560294</v>
      </c>
      <c r="I41" s="18">
        <f t="shared" si="7"/>
        <v>931.52642595499742</v>
      </c>
      <c r="J41" s="18">
        <f>16683790-[1]Hurricane!H7</f>
        <v>16467667</v>
      </c>
      <c r="K41" s="18">
        <f t="shared" si="8"/>
        <v>4308.6517530088959</v>
      </c>
      <c r="L41" s="18">
        <v>1740241</v>
      </c>
      <c r="M41" s="18">
        <f t="shared" si="9"/>
        <v>455.32208267922556</v>
      </c>
      <c r="N41" s="18">
        <v>1747825</v>
      </c>
      <c r="O41" s="18">
        <f t="shared" si="10"/>
        <v>457.30638409209837</v>
      </c>
      <c r="P41" s="18">
        <v>2521323</v>
      </c>
      <c r="Q41" s="18">
        <f t="shared" si="11"/>
        <v>659.6868131868132</v>
      </c>
      <c r="R41" s="18">
        <v>3283653</v>
      </c>
      <c r="S41" s="18">
        <f t="shared" si="12"/>
        <v>859.14521193092617</v>
      </c>
      <c r="T41" s="18">
        <v>782780</v>
      </c>
      <c r="U41" s="18">
        <f t="shared" si="13"/>
        <v>204.80900052328624</v>
      </c>
      <c r="V41" s="18">
        <v>380443</v>
      </c>
      <c r="W41" s="18">
        <f t="shared" si="14"/>
        <v>99.540293040293037</v>
      </c>
      <c r="X41" s="18">
        <v>813922</v>
      </c>
      <c r="Y41" s="18">
        <f t="shared" si="15"/>
        <v>212.9570905285191</v>
      </c>
      <c r="Z41" s="18">
        <v>0</v>
      </c>
      <c r="AA41" s="18">
        <f t="shared" si="16"/>
        <v>0</v>
      </c>
      <c r="AB41" s="18">
        <v>773404</v>
      </c>
      <c r="AC41" s="18">
        <f t="shared" si="0"/>
        <v>202.35583464154894</v>
      </c>
      <c r="AD41" s="18">
        <v>0</v>
      </c>
      <c r="AE41" s="18">
        <f t="shared" si="1"/>
        <v>0</v>
      </c>
      <c r="AF41" s="18">
        <v>0</v>
      </c>
      <c r="AG41" s="18">
        <f t="shared" si="2"/>
        <v>0</v>
      </c>
      <c r="AH41" s="18">
        <v>3656</v>
      </c>
      <c r="AI41" s="18">
        <f t="shared" si="3"/>
        <v>0.95656724228152801</v>
      </c>
      <c r="AJ41" s="18">
        <v>93217</v>
      </c>
      <c r="AK41" s="18">
        <f t="shared" si="4"/>
        <v>24.389586603872317</v>
      </c>
      <c r="AL41" s="19">
        <f t="shared" si="17"/>
        <v>32168425</v>
      </c>
      <c r="AM41" s="18">
        <f t="shared" si="18"/>
        <v>8416.6470434327584</v>
      </c>
    </row>
    <row r="42" spans="1:109" s="2" customFormat="1" x14ac:dyDescent="0.2">
      <c r="A42" s="16">
        <v>39</v>
      </c>
      <c r="B42" s="17" t="s">
        <v>79</v>
      </c>
      <c r="C42" s="13">
        <v>2817</v>
      </c>
      <c r="D42" s="18">
        <v>0</v>
      </c>
      <c r="E42" s="18">
        <f t="shared" si="5"/>
        <v>0</v>
      </c>
      <c r="F42" s="18">
        <v>0</v>
      </c>
      <c r="G42" s="18">
        <f t="shared" si="6"/>
        <v>0</v>
      </c>
      <c r="H42" s="18">
        <v>1761747</v>
      </c>
      <c r="I42" s="18">
        <f t="shared" si="7"/>
        <v>625.39829605963791</v>
      </c>
      <c r="J42" s="18">
        <v>8862265</v>
      </c>
      <c r="K42" s="18">
        <f t="shared" si="8"/>
        <v>3145.9939652112175</v>
      </c>
      <c r="L42" s="18">
        <v>847459</v>
      </c>
      <c r="M42" s="18">
        <f t="shared" si="9"/>
        <v>300.83741569045083</v>
      </c>
      <c r="N42" s="18">
        <v>728485</v>
      </c>
      <c r="O42" s="18">
        <f t="shared" si="10"/>
        <v>258.60312389066382</v>
      </c>
      <c r="P42" s="18">
        <v>867802</v>
      </c>
      <c r="Q42" s="18">
        <f t="shared" si="11"/>
        <v>308.05892793752218</v>
      </c>
      <c r="R42" s="18">
        <v>1164280</v>
      </c>
      <c r="S42" s="18">
        <f t="shared" si="12"/>
        <v>413.30493432729855</v>
      </c>
      <c r="T42" s="18">
        <v>150490</v>
      </c>
      <c r="U42" s="18">
        <f t="shared" si="13"/>
        <v>53.422080227192048</v>
      </c>
      <c r="V42" s="18">
        <v>182465</v>
      </c>
      <c r="W42" s="18">
        <f t="shared" si="14"/>
        <v>64.772807951721688</v>
      </c>
      <c r="X42" s="18">
        <v>361219</v>
      </c>
      <c r="Y42" s="18">
        <f t="shared" si="15"/>
        <v>128.22825701100462</v>
      </c>
      <c r="Z42" s="18">
        <v>0</v>
      </c>
      <c r="AA42" s="18">
        <f t="shared" si="16"/>
        <v>0</v>
      </c>
      <c r="AB42" s="18">
        <v>738385</v>
      </c>
      <c r="AC42" s="18">
        <f t="shared" si="0"/>
        <v>262.11750088746896</v>
      </c>
      <c r="AD42" s="18">
        <v>0</v>
      </c>
      <c r="AE42" s="18">
        <f t="shared" si="1"/>
        <v>0</v>
      </c>
      <c r="AF42" s="18">
        <v>0</v>
      </c>
      <c r="AG42" s="18">
        <f t="shared" si="2"/>
        <v>0</v>
      </c>
      <c r="AH42" s="18">
        <v>0</v>
      </c>
      <c r="AI42" s="18">
        <f t="shared" si="3"/>
        <v>0</v>
      </c>
      <c r="AJ42" s="18">
        <v>581393</v>
      </c>
      <c r="AK42" s="18">
        <f t="shared" si="4"/>
        <v>206.38729144479944</v>
      </c>
      <c r="AL42" s="19">
        <f t="shared" si="17"/>
        <v>16245990</v>
      </c>
      <c r="AM42" s="18">
        <f t="shared" si="18"/>
        <v>5767.1246006389774</v>
      </c>
    </row>
    <row r="43" spans="1:109" x14ac:dyDescent="0.2">
      <c r="A43" s="20">
        <v>40</v>
      </c>
      <c r="B43" s="21" t="s">
        <v>80</v>
      </c>
      <c r="C43" s="22">
        <v>24046</v>
      </c>
      <c r="D43" s="23">
        <v>227743</v>
      </c>
      <c r="E43" s="23">
        <f t="shared" si="5"/>
        <v>9.4711386509190714</v>
      </c>
      <c r="F43" s="23">
        <v>0</v>
      </c>
      <c r="G43" s="23">
        <f t="shared" si="6"/>
        <v>0</v>
      </c>
      <c r="H43" s="23">
        <v>11567829</v>
      </c>
      <c r="I43" s="23">
        <f t="shared" si="7"/>
        <v>481.07082259003579</v>
      </c>
      <c r="J43" s="23">
        <v>79268083</v>
      </c>
      <c r="K43" s="23">
        <f t="shared" si="8"/>
        <v>3296.5184646094986</v>
      </c>
      <c r="L43" s="23">
        <v>5890488</v>
      </c>
      <c r="M43" s="23">
        <f t="shared" si="9"/>
        <v>244.96747899858605</v>
      </c>
      <c r="N43" s="23">
        <v>2813936</v>
      </c>
      <c r="O43" s="23">
        <f t="shared" si="10"/>
        <v>117.02303917491474</v>
      </c>
      <c r="P43" s="23">
        <v>9507148</v>
      </c>
      <c r="Q43" s="23">
        <f t="shared" si="11"/>
        <v>395.37336771188558</v>
      </c>
      <c r="R43" s="23">
        <v>10489671</v>
      </c>
      <c r="S43" s="23">
        <f t="shared" si="12"/>
        <v>436.23351077102222</v>
      </c>
      <c r="T43" s="23">
        <v>1259651</v>
      </c>
      <c r="U43" s="23">
        <f t="shared" si="13"/>
        <v>52.385053647176242</v>
      </c>
      <c r="V43" s="23">
        <v>1086052</v>
      </c>
      <c r="W43" s="23">
        <f t="shared" si="14"/>
        <v>45.165599268069535</v>
      </c>
      <c r="X43" s="23">
        <v>1379297</v>
      </c>
      <c r="Y43" s="23">
        <f t="shared" si="15"/>
        <v>57.3607668635116</v>
      </c>
      <c r="Z43" s="23">
        <v>5699</v>
      </c>
      <c r="AA43" s="23">
        <f t="shared" si="16"/>
        <v>0.23700407552191632</v>
      </c>
      <c r="AB43" s="23">
        <v>1614288</v>
      </c>
      <c r="AC43" s="23">
        <f t="shared" si="0"/>
        <v>67.133327788405552</v>
      </c>
      <c r="AD43" s="23">
        <v>4008</v>
      </c>
      <c r="AE43" s="23">
        <f t="shared" si="1"/>
        <v>0.16668052898610997</v>
      </c>
      <c r="AF43" s="23">
        <v>2511</v>
      </c>
      <c r="AG43" s="23">
        <f t="shared" si="2"/>
        <v>0.10442485236629793</v>
      </c>
      <c r="AH43" s="23">
        <v>566921</v>
      </c>
      <c r="AI43" s="23">
        <f t="shared" si="3"/>
        <v>23.576520003326955</v>
      </c>
      <c r="AJ43" s="23">
        <v>279775</v>
      </c>
      <c r="AK43" s="23">
        <f t="shared" si="4"/>
        <v>11.634991266738751</v>
      </c>
      <c r="AL43" s="24">
        <f t="shared" si="17"/>
        <v>125963100</v>
      </c>
      <c r="AM43" s="23">
        <f t="shared" si="18"/>
        <v>5238.4221908009649</v>
      </c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</row>
    <row r="44" spans="1:109" x14ac:dyDescent="0.2">
      <c r="A44" s="11">
        <v>41</v>
      </c>
      <c r="B44" s="12" t="s">
        <v>81</v>
      </c>
      <c r="C44" s="13">
        <v>1523</v>
      </c>
      <c r="D44" s="14">
        <v>37648</v>
      </c>
      <c r="E44" s="14">
        <f t="shared" si="5"/>
        <v>24.71963230466185</v>
      </c>
      <c r="F44" s="14">
        <v>0</v>
      </c>
      <c r="G44" s="14">
        <f t="shared" si="6"/>
        <v>0</v>
      </c>
      <c r="H44" s="14">
        <v>1590977</v>
      </c>
      <c r="I44" s="14">
        <f t="shared" si="7"/>
        <v>1044.6336178594879</v>
      </c>
      <c r="J44" s="14">
        <v>10506549</v>
      </c>
      <c r="K44" s="14">
        <f t="shared" si="8"/>
        <v>6898.5876559422195</v>
      </c>
      <c r="L44" s="14">
        <v>1203220</v>
      </c>
      <c r="M44" s="14">
        <f t="shared" si="9"/>
        <v>790.03282994090614</v>
      </c>
      <c r="N44" s="14">
        <v>833803</v>
      </c>
      <c r="O44" s="14">
        <f t="shared" si="10"/>
        <v>547.47406434668414</v>
      </c>
      <c r="P44" s="14">
        <v>1351936</v>
      </c>
      <c r="Q44" s="14">
        <f t="shared" si="11"/>
        <v>887.67957977675644</v>
      </c>
      <c r="R44" s="14">
        <v>2321902</v>
      </c>
      <c r="S44" s="14">
        <f t="shared" si="12"/>
        <v>1524.5581089954037</v>
      </c>
      <c r="T44" s="14">
        <v>137622</v>
      </c>
      <c r="U44" s="14">
        <f t="shared" si="13"/>
        <v>90.362442547603408</v>
      </c>
      <c r="V44" s="14">
        <v>95276</v>
      </c>
      <c r="W44" s="14">
        <f t="shared" si="14"/>
        <v>62.558108995403806</v>
      </c>
      <c r="X44" s="14">
        <v>898884</v>
      </c>
      <c r="Y44" s="14">
        <f t="shared" si="15"/>
        <v>590.20617202889036</v>
      </c>
      <c r="Z44" s="14">
        <v>0</v>
      </c>
      <c r="AA44" s="14">
        <f t="shared" si="16"/>
        <v>0</v>
      </c>
      <c r="AB44" s="14">
        <v>100046</v>
      </c>
      <c r="AC44" s="14">
        <f t="shared" si="0"/>
        <v>65.690085357846357</v>
      </c>
      <c r="AD44" s="14">
        <v>0</v>
      </c>
      <c r="AE44" s="14">
        <f t="shared" si="1"/>
        <v>0</v>
      </c>
      <c r="AF44" s="14">
        <v>0</v>
      </c>
      <c r="AG44" s="14">
        <f t="shared" si="2"/>
        <v>0</v>
      </c>
      <c r="AH44" s="14">
        <v>0</v>
      </c>
      <c r="AI44" s="14">
        <f t="shared" si="3"/>
        <v>0</v>
      </c>
      <c r="AJ44" s="14">
        <v>0</v>
      </c>
      <c r="AK44" s="14">
        <f t="shared" si="4"/>
        <v>0</v>
      </c>
      <c r="AL44" s="15">
        <f t="shared" si="17"/>
        <v>19077863</v>
      </c>
      <c r="AM44" s="14">
        <f t="shared" si="18"/>
        <v>12526.502298095864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</row>
    <row r="45" spans="1:109" s="2" customFormat="1" x14ac:dyDescent="0.2">
      <c r="A45" s="16">
        <v>42</v>
      </c>
      <c r="B45" s="17" t="s">
        <v>82</v>
      </c>
      <c r="C45" s="13">
        <v>3349</v>
      </c>
      <c r="D45" s="18">
        <v>0</v>
      </c>
      <c r="E45" s="18">
        <f t="shared" si="5"/>
        <v>0</v>
      </c>
      <c r="F45" s="18">
        <v>0</v>
      </c>
      <c r="G45" s="18">
        <f t="shared" si="6"/>
        <v>0</v>
      </c>
      <c r="H45" s="18">
        <v>3258254</v>
      </c>
      <c r="I45" s="18">
        <f t="shared" si="7"/>
        <v>972.90355329949239</v>
      </c>
      <c r="J45" s="18">
        <v>12953500</v>
      </c>
      <c r="K45" s="18">
        <f t="shared" si="8"/>
        <v>3867.8710062705286</v>
      </c>
      <c r="L45" s="18">
        <v>635059</v>
      </c>
      <c r="M45" s="18">
        <f t="shared" si="9"/>
        <v>189.62645565840549</v>
      </c>
      <c r="N45" s="18">
        <v>826109</v>
      </c>
      <c r="O45" s="18">
        <f t="shared" si="10"/>
        <v>246.67333532397731</v>
      </c>
      <c r="P45" s="18">
        <v>1082048</v>
      </c>
      <c r="Q45" s="18">
        <f t="shared" si="11"/>
        <v>323.09584950731562</v>
      </c>
      <c r="R45" s="18">
        <v>2096922</v>
      </c>
      <c r="S45" s="18">
        <f t="shared" si="12"/>
        <v>626.13377127500746</v>
      </c>
      <c r="T45" s="18">
        <v>188854</v>
      </c>
      <c r="U45" s="18">
        <f t="shared" si="13"/>
        <v>56.391161540758432</v>
      </c>
      <c r="V45" s="18">
        <v>86661</v>
      </c>
      <c r="W45" s="18">
        <f t="shared" si="14"/>
        <v>25.876679605852495</v>
      </c>
      <c r="X45" s="18">
        <v>452736</v>
      </c>
      <c r="Y45" s="18">
        <f t="shared" si="15"/>
        <v>135.18542848611526</v>
      </c>
      <c r="Z45" s="18">
        <v>0</v>
      </c>
      <c r="AA45" s="18">
        <f t="shared" si="16"/>
        <v>0</v>
      </c>
      <c r="AB45" s="18">
        <v>464648</v>
      </c>
      <c r="AC45" s="18">
        <f t="shared" si="0"/>
        <v>138.74231113765302</v>
      </c>
      <c r="AD45" s="18">
        <v>0</v>
      </c>
      <c r="AE45" s="18">
        <f t="shared" si="1"/>
        <v>0</v>
      </c>
      <c r="AF45" s="18">
        <v>0</v>
      </c>
      <c r="AG45" s="18">
        <f t="shared" si="2"/>
        <v>0</v>
      </c>
      <c r="AH45" s="18">
        <v>169227</v>
      </c>
      <c r="AI45" s="18">
        <f t="shared" si="3"/>
        <v>50.530606151089877</v>
      </c>
      <c r="AJ45" s="18">
        <v>41830</v>
      </c>
      <c r="AK45" s="18">
        <f t="shared" si="4"/>
        <v>12.490295610630039</v>
      </c>
      <c r="AL45" s="19">
        <f t="shared" si="17"/>
        <v>22255848</v>
      </c>
      <c r="AM45" s="18">
        <f t="shared" si="18"/>
        <v>6645.5204538668258</v>
      </c>
    </row>
    <row r="46" spans="1:109" s="2" customFormat="1" x14ac:dyDescent="0.2">
      <c r="A46" s="16">
        <v>43</v>
      </c>
      <c r="B46" s="17" t="s">
        <v>83</v>
      </c>
      <c r="C46" s="13">
        <v>4296</v>
      </c>
      <c r="D46" s="18">
        <v>0</v>
      </c>
      <c r="E46" s="18">
        <f t="shared" si="5"/>
        <v>0</v>
      </c>
      <c r="F46" s="18">
        <v>0</v>
      </c>
      <c r="G46" s="18">
        <f t="shared" si="6"/>
        <v>0</v>
      </c>
      <c r="H46" s="18">
        <v>2722952</v>
      </c>
      <c r="I46" s="18">
        <f t="shared" si="7"/>
        <v>633.83426443202984</v>
      </c>
      <c r="J46" s="18">
        <v>17162362</v>
      </c>
      <c r="K46" s="18">
        <f t="shared" si="8"/>
        <v>3994.9632216014897</v>
      </c>
      <c r="L46" s="18">
        <v>817369</v>
      </c>
      <c r="M46" s="18">
        <f t="shared" si="9"/>
        <v>190.26280260707634</v>
      </c>
      <c r="N46" s="18">
        <v>790830</v>
      </c>
      <c r="O46" s="18">
        <f t="shared" si="10"/>
        <v>184.08519553072625</v>
      </c>
      <c r="P46" s="18">
        <v>2358218</v>
      </c>
      <c r="Q46" s="18">
        <f t="shared" si="11"/>
        <v>548.93342644320296</v>
      </c>
      <c r="R46" s="18">
        <v>2839479</v>
      </c>
      <c r="S46" s="18">
        <f t="shared" si="12"/>
        <v>660.95879888268155</v>
      </c>
      <c r="T46" s="18">
        <v>0</v>
      </c>
      <c r="U46" s="18">
        <f t="shared" si="13"/>
        <v>0</v>
      </c>
      <c r="V46" s="18">
        <v>307988</v>
      </c>
      <c r="W46" s="18">
        <f t="shared" si="14"/>
        <v>71.691806331471142</v>
      </c>
      <c r="X46" s="18">
        <v>235356</v>
      </c>
      <c r="Y46" s="18">
        <f t="shared" si="15"/>
        <v>54.784916201117319</v>
      </c>
      <c r="Z46" s="18">
        <v>0</v>
      </c>
      <c r="AA46" s="18">
        <f t="shared" si="16"/>
        <v>0</v>
      </c>
      <c r="AB46" s="18">
        <v>896433</v>
      </c>
      <c r="AC46" s="18">
        <f t="shared" si="0"/>
        <v>208.66689944134077</v>
      </c>
      <c r="AD46" s="18">
        <v>0</v>
      </c>
      <c r="AE46" s="18">
        <f t="shared" si="1"/>
        <v>0</v>
      </c>
      <c r="AF46" s="18">
        <v>0</v>
      </c>
      <c r="AG46" s="18">
        <f t="shared" si="2"/>
        <v>0</v>
      </c>
      <c r="AH46" s="18">
        <v>0</v>
      </c>
      <c r="AI46" s="18">
        <f t="shared" si="3"/>
        <v>0</v>
      </c>
      <c r="AJ46" s="18">
        <v>305644</v>
      </c>
      <c r="AK46" s="18">
        <f t="shared" si="4"/>
        <v>71.146182495344505</v>
      </c>
      <c r="AL46" s="19">
        <f t="shared" si="17"/>
        <v>28436631</v>
      </c>
      <c r="AM46" s="18">
        <f t="shared" si="18"/>
        <v>6619.3275139664802</v>
      </c>
    </row>
    <row r="47" spans="1:109" s="2" customFormat="1" x14ac:dyDescent="0.2">
      <c r="A47" s="16">
        <v>44</v>
      </c>
      <c r="B47" s="17" t="s">
        <v>84</v>
      </c>
      <c r="C47" s="13">
        <v>5916</v>
      </c>
      <c r="D47" s="18">
        <v>0</v>
      </c>
      <c r="E47" s="18">
        <f t="shared" si="5"/>
        <v>0</v>
      </c>
      <c r="F47" s="18">
        <v>0</v>
      </c>
      <c r="G47" s="18">
        <f t="shared" si="6"/>
        <v>0</v>
      </c>
      <c r="H47" s="18">
        <f>3658376-[1]Hurricane!G8</f>
        <v>3286931</v>
      </c>
      <c r="I47" s="18">
        <f t="shared" si="7"/>
        <v>555.60023664638265</v>
      </c>
      <c r="J47" s="18">
        <f>17974267-[1]Hurricane!H8</f>
        <v>13476056</v>
      </c>
      <c r="K47" s="18">
        <f t="shared" si="8"/>
        <v>2277.8999323867479</v>
      </c>
      <c r="L47" s="18">
        <f>2613989-[1]Hurricane!I8</f>
        <v>2325284</v>
      </c>
      <c r="M47" s="18">
        <f t="shared" si="9"/>
        <v>393.05003380662612</v>
      </c>
      <c r="N47" s="18">
        <f>979962-[1]Hurricane!J8</f>
        <v>926637</v>
      </c>
      <c r="O47" s="18">
        <f t="shared" si="10"/>
        <v>156.63235294117646</v>
      </c>
      <c r="P47" s="18">
        <f>2023495-[1]Hurricane!K8</f>
        <v>1829746</v>
      </c>
      <c r="Q47" s="18">
        <f t="shared" si="11"/>
        <v>309.28769438810008</v>
      </c>
      <c r="R47" s="18">
        <f>2676072-[1]Hurricane!L8</f>
        <v>2172271</v>
      </c>
      <c r="S47" s="18">
        <f t="shared" si="12"/>
        <v>367.18576741041244</v>
      </c>
      <c r="T47" s="18">
        <v>457034</v>
      </c>
      <c r="U47" s="18">
        <f t="shared" si="13"/>
        <v>77.253887762001355</v>
      </c>
      <c r="V47" s="18">
        <f>342663-[1]Hurricane!N8</f>
        <v>225827</v>
      </c>
      <c r="W47" s="18">
        <f t="shared" si="14"/>
        <v>38.172244759972955</v>
      </c>
      <c r="X47" s="18">
        <f>550899-[1]Hurricane!O8</f>
        <v>499661</v>
      </c>
      <c r="Y47" s="18">
        <f t="shared" si="15"/>
        <v>84.459263015551045</v>
      </c>
      <c r="Z47" s="18">
        <v>0</v>
      </c>
      <c r="AA47" s="18">
        <f t="shared" si="16"/>
        <v>0</v>
      </c>
      <c r="AB47" s="18">
        <f>584433-[1]Hurricane!Q8</f>
        <v>473840</v>
      </c>
      <c r="AC47" s="18">
        <f t="shared" si="0"/>
        <v>80.0946585530764</v>
      </c>
      <c r="AD47" s="18">
        <v>0</v>
      </c>
      <c r="AE47" s="18">
        <f t="shared" si="1"/>
        <v>0</v>
      </c>
      <c r="AF47" s="18">
        <v>0</v>
      </c>
      <c r="AG47" s="18">
        <f t="shared" si="2"/>
        <v>0</v>
      </c>
      <c r="AH47" s="18">
        <v>0</v>
      </c>
      <c r="AI47" s="18">
        <f t="shared" si="3"/>
        <v>0</v>
      </c>
      <c r="AJ47" s="18">
        <v>55526</v>
      </c>
      <c r="AK47" s="18">
        <f t="shared" si="4"/>
        <v>9.3857336037863419</v>
      </c>
      <c r="AL47" s="19">
        <f t="shared" si="17"/>
        <v>25728813</v>
      </c>
      <c r="AM47" s="18">
        <f t="shared" si="18"/>
        <v>4349.0218052738337</v>
      </c>
    </row>
    <row r="48" spans="1:109" x14ac:dyDescent="0.2">
      <c r="A48" s="20">
        <v>45</v>
      </c>
      <c r="B48" s="21" t="s">
        <v>85</v>
      </c>
      <c r="C48" s="22">
        <v>9780</v>
      </c>
      <c r="D48" s="23">
        <v>0</v>
      </c>
      <c r="E48" s="23">
        <f t="shared" si="5"/>
        <v>0</v>
      </c>
      <c r="F48" s="23">
        <v>144988</v>
      </c>
      <c r="G48" s="23">
        <f t="shared" si="6"/>
        <v>14.824948875255624</v>
      </c>
      <c r="H48" s="23">
        <v>6002571</v>
      </c>
      <c r="I48" s="23">
        <f t="shared" si="7"/>
        <v>613.75981595092026</v>
      </c>
      <c r="J48" s="23">
        <v>46873886</v>
      </c>
      <c r="K48" s="23">
        <f t="shared" si="8"/>
        <v>4792.8308793456035</v>
      </c>
      <c r="L48" s="23">
        <v>3664618</v>
      </c>
      <c r="M48" s="23">
        <f t="shared" si="9"/>
        <v>374.70531697341511</v>
      </c>
      <c r="N48" s="23">
        <v>3211366</v>
      </c>
      <c r="O48" s="23">
        <f t="shared" si="10"/>
        <v>328.36053169734151</v>
      </c>
      <c r="P48" s="23">
        <v>5504801</v>
      </c>
      <c r="Q48" s="23">
        <f t="shared" si="11"/>
        <v>562.86308793456033</v>
      </c>
      <c r="R48" s="23">
        <v>7306673</v>
      </c>
      <c r="S48" s="23">
        <f t="shared" si="12"/>
        <v>747.10357873210637</v>
      </c>
      <c r="T48" s="23">
        <v>437104</v>
      </c>
      <c r="U48" s="23">
        <f t="shared" si="13"/>
        <v>44.69366053169734</v>
      </c>
      <c r="V48" s="23">
        <v>1326015</v>
      </c>
      <c r="W48" s="23">
        <f t="shared" si="14"/>
        <v>135.58435582822085</v>
      </c>
      <c r="X48" s="23">
        <v>5273125</v>
      </c>
      <c r="Y48" s="23">
        <f t="shared" si="15"/>
        <v>539.17433537832312</v>
      </c>
      <c r="Z48" s="23">
        <v>0</v>
      </c>
      <c r="AA48" s="23">
        <f t="shared" si="16"/>
        <v>0</v>
      </c>
      <c r="AB48" s="23">
        <v>1404217</v>
      </c>
      <c r="AC48" s="23">
        <f t="shared" si="0"/>
        <v>143.58047034764826</v>
      </c>
      <c r="AD48" s="23">
        <v>33787</v>
      </c>
      <c r="AE48" s="23">
        <f t="shared" si="1"/>
        <v>3.4547034764826177</v>
      </c>
      <c r="AF48" s="23">
        <v>4111</v>
      </c>
      <c r="AG48" s="23">
        <f t="shared" si="2"/>
        <v>0.42034764826175869</v>
      </c>
      <c r="AH48" s="23">
        <v>294777</v>
      </c>
      <c r="AI48" s="23">
        <f t="shared" si="3"/>
        <v>30.140797546012269</v>
      </c>
      <c r="AJ48" s="23">
        <v>776337</v>
      </c>
      <c r="AK48" s="23">
        <f t="shared" si="4"/>
        <v>79.38006134969325</v>
      </c>
      <c r="AL48" s="24">
        <f t="shared" si="17"/>
        <v>82258376</v>
      </c>
      <c r="AM48" s="23">
        <f t="shared" si="18"/>
        <v>8410.8768916155423</v>
      </c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</row>
    <row r="49" spans="1:109" x14ac:dyDescent="0.2">
      <c r="A49" s="11">
        <v>46</v>
      </c>
      <c r="B49" s="12" t="s">
        <v>86</v>
      </c>
      <c r="C49" s="13">
        <v>809</v>
      </c>
      <c r="D49" s="14">
        <v>0</v>
      </c>
      <c r="E49" s="14">
        <f t="shared" si="5"/>
        <v>0</v>
      </c>
      <c r="F49" s="14">
        <v>0</v>
      </c>
      <c r="G49" s="14">
        <f t="shared" si="6"/>
        <v>0</v>
      </c>
      <c r="H49" s="14">
        <v>862236</v>
      </c>
      <c r="I49" s="14">
        <f t="shared" si="7"/>
        <v>1065.8046971569838</v>
      </c>
      <c r="J49" s="14">
        <v>2470316</v>
      </c>
      <c r="K49" s="14">
        <f t="shared" si="8"/>
        <v>3053.5426452410384</v>
      </c>
      <c r="L49" s="14">
        <v>286663</v>
      </c>
      <c r="M49" s="14">
        <f t="shared" si="9"/>
        <v>354.34239802224971</v>
      </c>
      <c r="N49" s="14">
        <v>232227</v>
      </c>
      <c r="O49" s="14">
        <f t="shared" si="10"/>
        <v>287.05438813349815</v>
      </c>
      <c r="P49" s="14">
        <v>233080</v>
      </c>
      <c r="Q49" s="14">
        <f t="shared" si="11"/>
        <v>288.1087762669963</v>
      </c>
      <c r="R49" s="14">
        <v>472113</v>
      </c>
      <c r="S49" s="14">
        <f t="shared" si="12"/>
        <v>583.57601977750312</v>
      </c>
      <c r="T49" s="14">
        <v>23653</v>
      </c>
      <c r="U49" s="14">
        <f t="shared" si="13"/>
        <v>29.237330037082817</v>
      </c>
      <c r="V49" s="14">
        <v>0</v>
      </c>
      <c r="W49" s="14">
        <f t="shared" si="14"/>
        <v>0</v>
      </c>
      <c r="X49" s="14">
        <v>503102</v>
      </c>
      <c r="Y49" s="14">
        <f t="shared" si="15"/>
        <v>621.88133498145862</v>
      </c>
      <c r="Z49" s="14">
        <v>0</v>
      </c>
      <c r="AA49" s="14">
        <f t="shared" si="16"/>
        <v>0</v>
      </c>
      <c r="AB49" s="14">
        <v>88890</v>
      </c>
      <c r="AC49" s="14">
        <f t="shared" si="0"/>
        <v>109.87639060568603</v>
      </c>
      <c r="AD49" s="14">
        <v>0</v>
      </c>
      <c r="AE49" s="14">
        <f t="shared" si="1"/>
        <v>0</v>
      </c>
      <c r="AF49" s="14">
        <v>0</v>
      </c>
      <c r="AG49" s="14">
        <f t="shared" si="2"/>
        <v>0</v>
      </c>
      <c r="AH49" s="14">
        <v>0</v>
      </c>
      <c r="AI49" s="14">
        <f t="shared" si="3"/>
        <v>0</v>
      </c>
      <c r="AJ49" s="14">
        <v>60444</v>
      </c>
      <c r="AK49" s="14">
        <f t="shared" si="4"/>
        <v>74.714462299134738</v>
      </c>
      <c r="AL49" s="15">
        <f t="shared" si="17"/>
        <v>5232724</v>
      </c>
      <c r="AM49" s="14">
        <f t="shared" si="18"/>
        <v>6468.138442521632</v>
      </c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</row>
    <row r="50" spans="1:109" s="2" customFormat="1" x14ac:dyDescent="0.2">
      <c r="A50" s="16">
        <v>47</v>
      </c>
      <c r="B50" s="17" t="s">
        <v>87</v>
      </c>
      <c r="C50" s="13">
        <v>3825</v>
      </c>
      <c r="D50" s="18">
        <v>0</v>
      </c>
      <c r="E50" s="18">
        <f t="shared" si="5"/>
        <v>0</v>
      </c>
      <c r="F50" s="18">
        <v>0</v>
      </c>
      <c r="G50" s="18">
        <f t="shared" si="6"/>
        <v>0</v>
      </c>
      <c r="H50" s="18">
        <v>3253720</v>
      </c>
      <c r="I50" s="18">
        <f t="shared" si="7"/>
        <v>850.64575163398695</v>
      </c>
      <c r="J50" s="18">
        <v>17110555</v>
      </c>
      <c r="K50" s="18">
        <f t="shared" si="8"/>
        <v>4473.3477124183009</v>
      </c>
      <c r="L50" s="18">
        <v>1286114</v>
      </c>
      <c r="M50" s="18">
        <f t="shared" si="9"/>
        <v>336.23895424836599</v>
      </c>
      <c r="N50" s="18">
        <v>858067</v>
      </c>
      <c r="O50" s="18">
        <f t="shared" si="10"/>
        <v>224.33124183006535</v>
      </c>
      <c r="P50" s="18">
        <v>1606800</v>
      </c>
      <c r="Q50" s="18">
        <f t="shared" si="11"/>
        <v>420.07843137254901</v>
      </c>
      <c r="R50" s="18">
        <v>1649532</v>
      </c>
      <c r="S50" s="18">
        <f t="shared" si="12"/>
        <v>431.25019607843137</v>
      </c>
      <c r="T50" s="18">
        <v>680733</v>
      </c>
      <c r="U50" s="18">
        <f t="shared" si="13"/>
        <v>177.96941176470588</v>
      </c>
      <c r="V50" s="18">
        <v>558152</v>
      </c>
      <c r="W50" s="18">
        <f t="shared" si="14"/>
        <v>145.92209150326798</v>
      </c>
      <c r="X50" s="18">
        <v>317298</v>
      </c>
      <c r="Y50" s="18">
        <f t="shared" si="15"/>
        <v>82.953725490196078</v>
      </c>
      <c r="Z50" s="18">
        <v>0</v>
      </c>
      <c r="AA50" s="18">
        <f t="shared" si="16"/>
        <v>0</v>
      </c>
      <c r="AB50" s="18">
        <v>561533</v>
      </c>
      <c r="AC50" s="18">
        <f t="shared" si="0"/>
        <v>146.80601307189542</v>
      </c>
      <c r="AD50" s="18">
        <v>0</v>
      </c>
      <c r="AE50" s="18">
        <f t="shared" si="1"/>
        <v>0</v>
      </c>
      <c r="AF50" s="18">
        <v>0</v>
      </c>
      <c r="AG50" s="18">
        <f t="shared" si="2"/>
        <v>0</v>
      </c>
      <c r="AH50" s="18">
        <v>0</v>
      </c>
      <c r="AI50" s="18">
        <f t="shared" si="3"/>
        <v>0</v>
      </c>
      <c r="AJ50" s="18">
        <v>492865</v>
      </c>
      <c r="AK50" s="18">
        <f t="shared" si="4"/>
        <v>128.85359477124183</v>
      </c>
      <c r="AL50" s="19">
        <f t="shared" si="17"/>
        <v>28375369</v>
      </c>
      <c r="AM50" s="18">
        <f t="shared" si="18"/>
        <v>7418.3971241830068</v>
      </c>
    </row>
    <row r="51" spans="1:109" s="2" customFormat="1" x14ac:dyDescent="0.2">
      <c r="A51" s="16">
        <v>48</v>
      </c>
      <c r="B51" s="17" t="s">
        <v>88</v>
      </c>
      <c r="C51" s="13">
        <v>6222</v>
      </c>
      <c r="D51" s="18">
        <v>0</v>
      </c>
      <c r="E51" s="18">
        <f t="shared" si="5"/>
        <v>0</v>
      </c>
      <c r="F51" s="18">
        <v>0</v>
      </c>
      <c r="G51" s="18">
        <f t="shared" si="6"/>
        <v>0</v>
      </c>
      <c r="H51" s="18">
        <v>4159580</v>
      </c>
      <c r="I51" s="18">
        <f t="shared" si="7"/>
        <v>668.52780456444873</v>
      </c>
      <c r="J51" s="18">
        <v>26423000</v>
      </c>
      <c r="K51" s="18">
        <f t="shared" si="8"/>
        <v>4246.705239472838</v>
      </c>
      <c r="L51" s="18">
        <v>2625069</v>
      </c>
      <c r="M51" s="18">
        <f t="shared" si="9"/>
        <v>421.90115718418514</v>
      </c>
      <c r="N51" s="18">
        <v>1535216</v>
      </c>
      <c r="O51" s="18">
        <f t="shared" si="10"/>
        <v>246.73995499839279</v>
      </c>
      <c r="P51" s="18">
        <v>1969597</v>
      </c>
      <c r="Q51" s="18">
        <f t="shared" si="11"/>
        <v>316.5536804885889</v>
      </c>
      <c r="R51" s="18">
        <v>3453284</v>
      </c>
      <c r="S51" s="18">
        <f t="shared" si="12"/>
        <v>555.01189328190287</v>
      </c>
      <c r="T51" s="18">
        <v>725843</v>
      </c>
      <c r="U51" s="18">
        <f t="shared" si="13"/>
        <v>116.6575056252009</v>
      </c>
      <c r="V51" s="18">
        <v>716301</v>
      </c>
      <c r="W51" s="18">
        <f t="shared" si="14"/>
        <v>115.12391513982642</v>
      </c>
      <c r="X51" s="18">
        <v>510958</v>
      </c>
      <c r="Y51" s="18">
        <f t="shared" si="15"/>
        <v>82.121182899389268</v>
      </c>
      <c r="Z51" s="18">
        <v>0</v>
      </c>
      <c r="AA51" s="18">
        <f t="shared" si="16"/>
        <v>0</v>
      </c>
      <c r="AB51" s="18">
        <v>1134141</v>
      </c>
      <c r="AC51" s="18">
        <f t="shared" si="0"/>
        <v>182.27917068466732</v>
      </c>
      <c r="AD51" s="18">
        <v>0</v>
      </c>
      <c r="AE51" s="18">
        <f t="shared" si="1"/>
        <v>0</v>
      </c>
      <c r="AF51" s="18">
        <v>0</v>
      </c>
      <c r="AG51" s="18">
        <f t="shared" si="2"/>
        <v>0</v>
      </c>
      <c r="AH51" s="18">
        <v>143720</v>
      </c>
      <c r="AI51" s="18">
        <f t="shared" si="3"/>
        <v>23.098682095789137</v>
      </c>
      <c r="AJ51" s="18">
        <v>0</v>
      </c>
      <c r="AK51" s="18">
        <f t="shared" si="4"/>
        <v>0</v>
      </c>
      <c r="AL51" s="19">
        <f t="shared" si="17"/>
        <v>43396709</v>
      </c>
      <c r="AM51" s="18">
        <f t="shared" si="18"/>
        <v>6974.7201864352301</v>
      </c>
    </row>
    <row r="52" spans="1:109" s="2" customFormat="1" x14ac:dyDescent="0.2">
      <c r="A52" s="16">
        <v>49</v>
      </c>
      <c r="B52" s="17" t="s">
        <v>89</v>
      </c>
      <c r="C52" s="13">
        <v>14926</v>
      </c>
      <c r="D52" s="18">
        <v>0</v>
      </c>
      <c r="E52" s="18">
        <f t="shared" si="5"/>
        <v>0</v>
      </c>
      <c r="F52" s="18">
        <v>0</v>
      </c>
      <c r="G52" s="18">
        <f t="shared" si="6"/>
        <v>0</v>
      </c>
      <c r="H52" s="18">
        <v>8308884</v>
      </c>
      <c r="I52" s="18">
        <f t="shared" si="7"/>
        <v>556.67184778239312</v>
      </c>
      <c r="J52" s="18">
        <v>48825086</v>
      </c>
      <c r="K52" s="18">
        <f t="shared" si="8"/>
        <v>3271.1433739782929</v>
      </c>
      <c r="L52" s="18">
        <v>4825933</v>
      </c>
      <c r="M52" s="18">
        <f t="shared" si="9"/>
        <v>323.32393139488141</v>
      </c>
      <c r="N52" s="18">
        <v>2476487</v>
      </c>
      <c r="O52" s="18">
        <f t="shared" si="10"/>
        <v>165.91766045826074</v>
      </c>
      <c r="P52" s="18">
        <v>6581828</v>
      </c>
      <c r="Q52" s="18">
        <f t="shared" si="11"/>
        <v>440.96395551386843</v>
      </c>
      <c r="R52" s="18">
        <v>7953189</v>
      </c>
      <c r="S52" s="18">
        <f t="shared" si="12"/>
        <v>532.84128366608604</v>
      </c>
      <c r="T52" s="18">
        <v>1361739</v>
      </c>
      <c r="U52" s="18">
        <f t="shared" si="13"/>
        <v>91.232681227388454</v>
      </c>
      <c r="V52" s="18">
        <v>1255317</v>
      </c>
      <c r="W52" s="18">
        <f t="shared" si="14"/>
        <v>84.102706686319181</v>
      </c>
      <c r="X52" s="18">
        <v>579225</v>
      </c>
      <c r="Y52" s="18">
        <f t="shared" si="15"/>
        <v>38.806445129304571</v>
      </c>
      <c r="Z52" s="18">
        <v>11590</v>
      </c>
      <c r="AA52" s="18">
        <f t="shared" si="16"/>
        <v>0.77649738710974137</v>
      </c>
      <c r="AB52" s="18">
        <v>1866111</v>
      </c>
      <c r="AC52" s="18">
        <f t="shared" si="0"/>
        <v>125.02418598418866</v>
      </c>
      <c r="AD52" s="18">
        <v>0</v>
      </c>
      <c r="AE52" s="18">
        <f t="shared" si="1"/>
        <v>0</v>
      </c>
      <c r="AF52" s="18">
        <v>0</v>
      </c>
      <c r="AG52" s="18">
        <f t="shared" si="2"/>
        <v>0</v>
      </c>
      <c r="AH52" s="18">
        <v>606086</v>
      </c>
      <c r="AI52" s="18">
        <f t="shared" si="3"/>
        <v>40.606056545625087</v>
      </c>
      <c r="AJ52" s="18">
        <v>506818</v>
      </c>
      <c r="AK52" s="18">
        <f t="shared" si="4"/>
        <v>33.955379874045292</v>
      </c>
      <c r="AL52" s="19">
        <f t="shared" si="17"/>
        <v>85158293</v>
      </c>
      <c r="AM52" s="18">
        <f t="shared" si="18"/>
        <v>5705.366005627764</v>
      </c>
    </row>
    <row r="53" spans="1:109" x14ac:dyDescent="0.2">
      <c r="A53" s="20">
        <v>50</v>
      </c>
      <c r="B53" s="21" t="s">
        <v>90</v>
      </c>
      <c r="C53" s="22">
        <v>8503</v>
      </c>
      <c r="D53" s="23">
        <v>0</v>
      </c>
      <c r="E53" s="23">
        <f t="shared" si="5"/>
        <v>0</v>
      </c>
      <c r="F53" s="23">
        <v>0</v>
      </c>
      <c r="G53" s="23">
        <f t="shared" si="6"/>
        <v>0</v>
      </c>
      <c r="H53" s="23">
        <v>4252565</v>
      </c>
      <c r="I53" s="23">
        <f t="shared" si="7"/>
        <v>500.12524991179583</v>
      </c>
      <c r="J53" s="23">
        <v>27824387</v>
      </c>
      <c r="K53" s="23">
        <f t="shared" si="8"/>
        <v>3272.3023638715749</v>
      </c>
      <c r="L53" s="23">
        <v>3210011</v>
      </c>
      <c r="M53" s="23">
        <f t="shared" si="9"/>
        <v>377.51511231330119</v>
      </c>
      <c r="N53" s="23">
        <v>1662058</v>
      </c>
      <c r="O53" s="23">
        <f t="shared" si="10"/>
        <v>195.46724685405152</v>
      </c>
      <c r="P53" s="23">
        <v>2574917</v>
      </c>
      <c r="Q53" s="23">
        <f t="shared" si="11"/>
        <v>302.82453251793487</v>
      </c>
      <c r="R53" s="23">
        <v>5575918</v>
      </c>
      <c r="S53" s="23">
        <f t="shared" si="12"/>
        <v>655.75890862048686</v>
      </c>
      <c r="T53" s="23">
        <v>639225</v>
      </c>
      <c r="U53" s="23">
        <f t="shared" si="13"/>
        <v>75.176408326473009</v>
      </c>
      <c r="V53" s="23">
        <v>759573</v>
      </c>
      <c r="W53" s="23">
        <f t="shared" si="14"/>
        <v>89.330001176055504</v>
      </c>
      <c r="X53" s="23">
        <v>800393</v>
      </c>
      <c r="Y53" s="23">
        <f t="shared" si="15"/>
        <v>94.130659767141012</v>
      </c>
      <c r="Z53" s="23">
        <v>0</v>
      </c>
      <c r="AA53" s="23">
        <f t="shared" si="16"/>
        <v>0</v>
      </c>
      <c r="AB53" s="23">
        <v>1067983</v>
      </c>
      <c r="AC53" s="23">
        <f t="shared" si="0"/>
        <v>125.60072915441609</v>
      </c>
      <c r="AD53" s="23">
        <v>0</v>
      </c>
      <c r="AE53" s="23">
        <f t="shared" si="1"/>
        <v>0</v>
      </c>
      <c r="AF53" s="23">
        <v>0</v>
      </c>
      <c r="AG53" s="23">
        <f t="shared" si="2"/>
        <v>0</v>
      </c>
      <c r="AH53" s="23">
        <v>59132</v>
      </c>
      <c r="AI53" s="23">
        <f t="shared" si="3"/>
        <v>6.9542514406679992</v>
      </c>
      <c r="AJ53" s="23">
        <v>71872</v>
      </c>
      <c r="AK53" s="23">
        <f t="shared" si="4"/>
        <v>8.4525461601787608</v>
      </c>
      <c r="AL53" s="24">
        <f t="shared" si="17"/>
        <v>48498034</v>
      </c>
      <c r="AM53" s="23">
        <f t="shared" si="18"/>
        <v>5703.6380101140776</v>
      </c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</row>
    <row r="54" spans="1:109" x14ac:dyDescent="0.2">
      <c r="A54" s="11">
        <v>51</v>
      </c>
      <c r="B54" s="12" t="s">
        <v>91</v>
      </c>
      <c r="C54" s="13">
        <v>9465</v>
      </c>
      <c r="D54" s="14">
        <v>64594</v>
      </c>
      <c r="E54" s="14">
        <f t="shared" si="5"/>
        <v>6.8245113576333862</v>
      </c>
      <c r="F54" s="14">
        <v>0</v>
      </c>
      <c r="G54" s="14">
        <f t="shared" si="6"/>
        <v>0</v>
      </c>
      <c r="H54" s="14">
        <v>6181031</v>
      </c>
      <c r="I54" s="14">
        <f t="shared" si="7"/>
        <v>653.04078182778653</v>
      </c>
      <c r="J54" s="14">
        <v>35220452</v>
      </c>
      <c r="K54" s="14">
        <f t="shared" si="8"/>
        <v>3721.1254094030637</v>
      </c>
      <c r="L54" s="14">
        <v>3849988</v>
      </c>
      <c r="M54" s="14">
        <f t="shared" si="9"/>
        <v>406.76048600105651</v>
      </c>
      <c r="N54" s="14">
        <v>2173159</v>
      </c>
      <c r="O54" s="14">
        <f t="shared" si="10"/>
        <v>229.59947173798204</v>
      </c>
      <c r="P54" s="14">
        <v>4179124</v>
      </c>
      <c r="Q54" s="14">
        <f t="shared" si="11"/>
        <v>441.53449550977285</v>
      </c>
      <c r="R54" s="14">
        <v>4621677</v>
      </c>
      <c r="S54" s="14">
        <f t="shared" si="12"/>
        <v>488.29128367670364</v>
      </c>
      <c r="T54" s="14">
        <v>1085388</v>
      </c>
      <c r="U54" s="14">
        <f t="shared" si="13"/>
        <v>114.67385103011094</v>
      </c>
      <c r="V54" s="14">
        <v>731643</v>
      </c>
      <c r="W54" s="14">
        <f t="shared" si="14"/>
        <v>77.299841521394612</v>
      </c>
      <c r="X54" s="14">
        <v>352797</v>
      </c>
      <c r="Y54" s="14">
        <f t="shared" si="15"/>
        <v>37.273851030110933</v>
      </c>
      <c r="Z54" s="14">
        <v>0</v>
      </c>
      <c r="AA54" s="14">
        <f t="shared" si="16"/>
        <v>0</v>
      </c>
      <c r="AB54" s="14">
        <v>1265419</v>
      </c>
      <c r="AC54" s="14">
        <f t="shared" si="0"/>
        <v>133.694558901215</v>
      </c>
      <c r="AD54" s="14">
        <v>6277</v>
      </c>
      <c r="AE54" s="14">
        <f t="shared" si="1"/>
        <v>0.66318013734812464</v>
      </c>
      <c r="AF54" s="14">
        <v>0</v>
      </c>
      <c r="AG54" s="14">
        <f t="shared" si="2"/>
        <v>0</v>
      </c>
      <c r="AH54" s="14">
        <v>205059</v>
      </c>
      <c r="AI54" s="14">
        <f t="shared" si="3"/>
        <v>21.664976228209191</v>
      </c>
      <c r="AJ54" s="14">
        <v>226150</v>
      </c>
      <c r="AK54" s="14">
        <f t="shared" si="4"/>
        <v>23.893291072371895</v>
      </c>
      <c r="AL54" s="15">
        <f t="shared" si="17"/>
        <v>60162758</v>
      </c>
      <c r="AM54" s="14">
        <f t="shared" si="18"/>
        <v>6356.3399894347594</v>
      </c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</row>
    <row r="55" spans="1:109" s="2" customFormat="1" x14ac:dyDescent="0.2">
      <c r="A55" s="16">
        <v>52</v>
      </c>
      <c r="B55" s="17" t="s">
        <v>92</v>
      </c>
      <c r="C55" s="13">
        <v>36651</v>
      </c>
      <c r="D55" s="18">
        <v>0</v>
      </c>
      <c r="E55" s="18">
        <f t="shared" si="5"/>
        <v>0</v>
      </c>
      <c r="F55" s="18">
        <v>0</v>
      </c>
      <c r="G55" s="18">
        <f t="shared" si="6"/>
        <v>0</v>
      </c>
      <c r="H55" s="18">
        <v>20003531</v>
      </c>
      <c r="I55" s="18">
        <f t="shared" si="7"/>
        <v>545.78404409156644</v>
      </c>
      <c r="J55" s="18">
        <v>145742758</v>
      </c>
      <c r="K55" s="18">
        <f t="shared" si="8"/>
        <v>3976.5015415677608</v>
      </c>
      <c r="L55" s="18">
        <v>18300825</v>
      </c>
      <c r="M55" s="18">
        <f t="shared" si="9"/>
        <v>499.32675779651305</v>
      </c>
      <c r="N55" s="18">
        <v>7502756</v>
      </c>
      <c r="O55" s="18">
        <f t="shared" si="10"/>
        <v>204.70808436331887</v>
      </c>
      <c r="P55" s="18">
        <v>18341903</v>
      </c>
      <c r="Q55" s="18">
        <f t="shared" si="11"/>
        <v>500.44754576955609</v>
      </c>
      <c r="R55" s="18">
        <v>24210109</v>
      </c>
      <c r="S55" s="18">
        <f t="shared" si="12"/>
        <v>660.55793839185833</v>
      </c>
      <c r="T55" s="18">
        <v>3692808</v>
      </c>
      <c r="U55" s="18">
        <f t="shared" si="13"/>
        <v>100.75599574363592</v>
      </c>
      <c r="V55" s="18">
        <v>1853873</v>
      </c>
      <c r="W55" s="18">
        <f t="shared" si="14"/>
        <v>50.581784944476276</v>
      </c>
      <c r="X55" s="18">
        <v>4759802</v>
      </c>
      <c r="Y55" s="18">
        <f t="shared" si="15"/>
        <v>129.86827098851327</v>
      </c>
      <c r="Z55" s="18">
        <v>0</v>
      </c>
      <c r="AA55" s="18">
        <f t="shared" si="16"/>
        <v>0</v>
      </c>
      <c r="AB55" s="18">
        <v>4256185</v>
      </c>
      <c r="AC55" s="18">
        <f t="shared" si="0"/>
        <v>116.12739079424846</v>
      </c>
      <c r="AD55" s="18">
        <v>0</v>
      </c>
      <c r="AE55" s="18">
        <f t="shared" si="1"/>
        <v>0</v>
      </c>
      <c r="AF55" s="18">
        <v>0</v>
      </c>
      <c r="AG55" s="18">
        <f t="shared" si="2"/>
        <v>0</v>
      </c>
      <c r="AH55" s="18">
        <v>1455523</v>
      </c>
      <c r="AI55" s="18">
        <f t="shared" si="3"/>
        <v>39.713050121415513</v>
      </c>
      <c r="AJ55" s="18">
        <v>332510</v>
      </c>
      <c r="AK55" s="18">
        <f t="shared" si="4"/>
        <v>9.0723309050230547</v>
      </c>
      <c r="AL55" s="19">
        <f t="shared" si="17"/>
        <v>250452583</v>
      </c>
      <c r="AM55" s="18">
        <f t="shared" si="18"/>
        <v>6833.4447354778858</v>
      </c>
    </row>
    <row r="56" spans="1:109" s="2" customFormat="1" x14ac:dyDescent="0.2">
      <c r="A56" s="16">
        <v>53</v>
      </c>
      <c r="B56" s="17" t="s">
        <v>93</v>
      </c>
      <c r="C56" s="13">
        <v>19400</v>
      </c>
      <c r="D56" s="18">
        <v>0</v>
      </c>
      <c r="E56" s="18">
        <f t="shared" si="5"/>
        <v>0</v>
      </c>
      <c r="F56" s="18">
        <v>69254</v>
      </c>
      <c r="G56" s="18">
        <f t="shared" si="6"/>
        <v>3.5697938144329897</v>
      </c>
      <c r="H56" s="18">
        <v>9382356</v>
      </c>
      <c r="I56" s="18">
        <f t="shared" si="7"/>
        <v>483.62659793814436</v>
      </c>
      <c r="J56" s="18">
        <v>61785288</v>
      </c>
      <c r="K56" s="18">
        <f t="shared" si="8"/>
        <v>3184.8086597938145</v>
      </c>
      <c r="L56" s="18">
        <v>5293512</v>
      </c>
      <c r="M56" s="18">
        <f t="shared" si="9"/>
        <v>272.86144329896905</v>
      </c>
      <c r="N56" s="18">
        <v>2818067</v>
      </c>
      <c r="O56" s="18">
        <f t="shared" si="10"/>
        <v>145.2611855670103</v>
      </c>
      <c r="P56" s="18">
        <v>5828315</v>
      </c>
      <c r="Q56" s="18">
        <f t="shared" si="11"/>
        <v>300.42860824742269</v>
      </c>
      <c r="R56" s="18">
        <v>9154872</v>
      </c>
      <c r="S56" s="18">
        <f t="shared" si="12"/>
        <v>471.90061855670103</v>
      </c>
      <c r="T56" s="18">
        <v>1570728</v>
      </c>
      <c r="U56" s="18">
        <f t="shared" si="13"/>
        <v>80.965360824742262</v>
      </c>
      <c r="V56" s="18">
        <v>1254768</v>
      </c>
      <c r="W56" s="18">
        <f t="shared" si="14"/>
        <v>64.678762886597937</v>
      </c>
      <c r="X56" s="18">
        <v>2334480</v>
      </c>
      <c r="Y56" s="18">
        <f t="shared" si="15"/>
        <v>120.33402061855671</v>
      </c>
      <c r="Z56" s="18">
        <v>1732</v>
      </c>
      <c r="AA56" s="18">
        <f t="shared" si="16"/>
        <v>8.9278350515463914E-2</v>
      </c>
      <c r="AB56" s="18">
        <v>2547521</v>
      </c>
      <c r="AC56" s="18">
        <f t="shared" si="0"/>
        <v>131.31551546391754</v>
      </c>
      <c r="AD56" s="18">
        <v>0</v>
      </c>
      <c r="AE56" s="18">
        <f t="shared" si="1"/>
        <v>0</v>
      </c>
      <c r="AF56" s="18">
        <v>7710</v>
      </c>
      <c r="AG56" s="18">
        <f t="shared" si="2"/>
        <v>0.39742268041237111</v>
      </c>
      <c r="AH56" s="18">
        <v>961153</v>
      </c>
      <c r="AI56" s="18">
        <f t="shared" si="3"/>
        <v>49.543969072164948</v>
      </c>
      <c r="AJ56" s="18">
        <v>817541</v>
      </c>
      <c r="AK56" s="18">
        <f t="shared" si="4"/>
        <v>42.141288659793815</v>
      </c>
      <c r="AL56" s="19">
        <f t="shared" si="17"/>
        <v>103827297</v>
      </c>
      <c r="AM56" s="18">
        <f t="shared" si="18"/>
        <v>5351.922525773196</v>
      </c>
    </row>
    <row r="57" spans="1:109" s="2" customFormat="1" x14ac:dyDescent="0.2">
      <c r="A57" s="16">
        <v>54</v>
      </c>
      <c r="B57" s="17" t="s">
        <v>94</v>
      </c>
      <c r="C57" s="13">
        <v>676</v>
      </c>
      <c r="D57" s="18">
        <v>0</v>
      </c>
      <c r="E57" s="18">
        <f t="shared" si="5"/>
        <v>0</v>
      </c>
      <c r="F57" s="18">
        <v>11073</v>
      </c>
      <c r="G57" s="18">
        <f t="shared" si="6"/>
        <v>16.380177514792898</v>
      </c>
      <c r="H57" s="18">
        <v>993639</v>
      </c>
      <c r="I57" s="18">
        <f t="shared" si="7"/>
        <v>1469.8801775147929</v>
      </c>
      <c r="J57" s="18">
        <v>2348188</v>
      </c>
      <c r="K57" s="18">
        <f t="shared" si="8"/>
        <v>3473.6508875739646</v>
      </c>
      <c r="L57" s="18">
        <v>230839</v>
      </c>
      <c r="M57" s="18">
        <f t="shared" si="9"/>
        <v>341.47781065088759</v>
      </c>
      <c r="N57" s="18">
        <v>193580</v>
      </c>
      <c r="O57" s="18">
        <f t="shared" si="10"/>
        <v>286.3609467455621</v>
      </c>
      <c r="P57" s="18">
        <v>506540</v>
      </c>
      <c r="Q57" s="18">
        <f t="shared" si="11"/>
        <v>749.31952662721892</v>
      </c>
      <c r="R57" s="18">
        <v>525301</v>
      </c>
      <c r="S57" s="18">
        <f t="shared" si="12"/>
        <v>777.07248520710061</v>
      </c>
      <c r="T57" s="18">
        <v>0</v>
      </c>
      <c r="U57" s="18">
        <f t="shared" si="13"/>
        <v>0</v>
      </c>
      <c r="V57" s="18">
        <v>43453</v>
      </c>
      <c r="W57" s="18">
        <f t="shared" si="14"/>
        <v>64.279585798816569</v>
      </c>
      <c r="X57" s="18">
        <v>112084</v>
      </c>
      <c r="Y57" s="18">
        <f t="shared" si="15"/>
        <v>165.80473372781066</v>
      </c>
      <c r="Z57" s="18">
        <v>0</v>
      </c>
      <c r="AA57" s="18">
        <f t="shared" si="16"/>
        <v>0</v>
      </c>
      <c r="AB57" s="18">
        <v>30430</v>
      </c>
      <c r="AC57" s="18">
        <f t="shared" si="0"/>
        <v>45.014792899408285</v>
      </c>
      <c r="AD57" s="18">
        <v>0</v>
      </c>
      <c r="AE57" s="18">
        <f t="shared" si="1"/>
        <v>0</v>
      </c>
      <c r="AF57" s="18">
        <v>0</v>
      </c>
      <c r="AG57" s="18">
        <f t="shared" si="2"/>
        <v>0</v>
      </c>
      <c r="AH57" s="18">
        <v>0</v>
      </c>
      <c r="AI57" s="18">
        <f t="shared" si="3"/>
        <v>0</v>
      </c>
      <c r="AJ57" s="18">
        <v>38886</v>
      </c>
      <c r="AK57" s="18">
        <f t="shared" si="4"/>
        <v>57.523668639053255</v>
      </c>
      <c r="AL57" s="19">
        <f t="shared" si="17"/>
        <v>5034013</v>
      </c>
      <c r="AM57" s="18">
        <f t="shared" si="18"/>
        <v>7446.7647928994083</v>
      </c>
    </row>
    <row r="58" spans="1:109" x14ac:dyDescent="0.2">
      <c r="A58" s="20">
        <v>55</v>
      </c>
      <c r="B58" s="21" t="s">
        <v>95</v>
      </c>
      <c r="C58" s="22">
        <v>18722</v>
      </c>
      <c r="D58" s="23">
        <v>46462</v>
      </c>
      <c r="E58" s="23">
        <f t="shared" si="5"/>
        <v>2.4816793077662642</v>
      </c>
      <c r="F58" s="23">
        <v>0</v>
      </c>
      <c r="G58" s="23">
        <f t="shared" si="6"/>
        <v>0</v>
      </c>
      <c r="H58" s="23">
        <v>8073075</v>
      </c>
      <c r="I58" s="23">
        <f t="shared" si="7"/>
        <v>431.20793718619808</v>
      </c>
      <c r="J58" s="23">
        <v>62734242</v>
      </c>
      <c r="K58" s="23">
        <f t="shared" si="8"/>
        <v>3350.8301463518856</v>
      </c>
      <c r="L58" s="23">
        <v>7898623</v>
      </c>
      <c r="M58" s="23">
        <f t="shared" si="9"/>
        <v>421.88991560730693</v>
      </c>
      <c r="N58" s="23">
        <v>2200222</v>
      </c>
      <c r="O58" s="23">
        <f t="shared" si="10"/>
        <v>117.52067086849695</v>
      </c>
      <c r="P58" s="23">
        <v>4747006</v>
      </c>
      <c r="Q58" s="23">
        <f t="shared" si="11"/>
        <v>253.55229142185664</v>
      </c>
      <c r="R58" s="23">
        <v>8133710</v>
      </c>
      <c r="S58" s="23">
        <f t="shared" si="12"/>
        <v>434.44664031620556</v>
      </c>
      <c r="T58" s="23">
        <v>759914</v>
      </c>
      <c r="U58" s="23">
        <f t="shared" si="13"/>
        <v>40.589360111099239</v>
      </c>
      <c r="V58" s="23">
        <v>973319</v>
      </c>
      <c r="W58" s="23">
        <f t="shared" si="14"/>
        <v>51.987982053199445</v>
      </c>
      <c r="X58" s="23">
        <v>823184</v>
      </c>
      <c r="Y58" s="23">
        <f t="shared" si="15"/>
        <v>43.96880675141545</v>
      </c>
      <c r="Z58" s="23">
        <v>0</v>
      </c>
      <c r="AA58" s="23">
        <f t="shared" si="16"/>
        <v>0</v>
      </c>
      <c r="AB58" s="23">
        <v>1752719</v>
      </c>
      <c r="AC58" s="23">
        <f t="shared" si="0"/>
        <v>93.618149770323683</v>
      </c>
      <c r="AD58" s="23">
        <v>14943</v>
      </c>
      <c r="AE58" s="23">
        <f t="shared" si="1"/>
        <v>0.79815190684755899</v>
      </c>
      <c r="AF58" s="23">
        <v>26650</v>
      </c>
      <c r="AG58" s="23">
        <f t="shared" si="2"/>
        <v>1.4234590321546843</v>
      </c>
      <c r="AH58" s="23">
        <v>171051</v>
      </c>
      <c r="AI58" s="23">
        <f t="shared" si="3"/>
        <v>9.1363636363636367</v>
      </c>
      <c r="AJ58" s="23">
        <v>146806</v>
      </c>
      <c r="AK58" s="23">
        <f t="shared" si="4"/>
        <v>7.8413631022326671</v>
      </c>
      <c r="AL58" s="24">
        <f t="shared" si="17"/>
        <v>98501926</v>
      </c>
      <c r="AM58" s="23">
        <f t="shared" si="18"/>
        <v>5261.2929174233523</v>
      </c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</row>
    <row r="59" spans="1:109" x14ac:dyDescent="0.2">
      <c r="A59" s="11">
        <v>56</v>
      </c>
      <c r="B59" s="12" t="s">
        <v>96</v>
      </c>
      <c r="C59" s="13">
        <v>2590</v>
      </c>
      <c r="D59" s="14">
        <v>0</v>
      </c>
      <c r="E59" s="14">
        <f t="shared" si="5"/>
        <v>0</v>
      </c>
      <c r="F59" s="14">
        <v>37033</v>
      </c>
      <c r="G59" s="14">
        <f t="shared" si="6"/>
        <v>14.298455598455599</v>
      </c>
      <c r="H59" s="14">
        <v>1978635</v>
      </c>
      <c r="I59" s="14">
        <f t="shared" si="7"/>
        <v>763.95173745173747</v>
      </c>
      <c r="J59" s="14">
        <v>9087437</v>
      </c>
      <c r="K59" s="14">
        <f t="shared" si="8"/>
        <v>3508.6629343629343</v>
      </c>
      <c r="L59" s="14">
        <v>552738</v>
      </c>
      <c r="M59" s="14">
        <f t="shared" si="9"/>
        <v>213.41235521235521</v>
      </c>
      <c r="N59" s="14">
        <v>453391</v>
      </c>
      <c r="O59" s="14">
        <f t="shared" si="10"/>
        <v>175.05444015444016</v>
      </c>
      <c r="P59" s="14">
        <v>774580</v>
      </c>
      <c r="Q59" s="14">
        <f t="shared" si="11"/>
        <v>299.06563706563708</v>
      </c>
      <c r="R59" s="14">
        <v>2060862</v>
      </c>
      <c r="S59" s="14">
        <f t="shared" si="12"/>
        <v>795.69961389961395</v>
      </c>
      <c r="T59" s="14">
        <v>244801</v>
      </c>
      <c r="U59" s="14">
        <f t="shared" si="13"/>
        <v>94.517760617760615</v>
      </c>
      <c r="V59" s="14">
        <v>142617</v>
      </c>
      <c r="W59" s="14">
        <f t="shared" si="14"/>
        <v>55.064478764478764</v>
      </c>
      <c r="X59" s="14">
        <v>162293</v>
      </c>
      <c r="Y59" s="14">
        <f t="shared" si="15"/>
        <v>62.661389961389965</v>
      </c>
      <c r="Z59" s="14">
        <v>0</v>
      </c>
      <c r="AA59" s="14">
        <f t="shared" si="16"/>
        <v>0</v>
      </c>
      <c r="AB59" s="14">
        <v>351244</v>
      </c>
      <c r="AC59" s="14">
        <f t="shared" si="0"/>
        <v>135.61544401544401</v>
      </c>
      <c r="AD59" s="14">
        <v>0</v>
      </c>
      <c r="AE59" s="14">
        <f t="shared" si="1"/>
        <v>0</v>
      </c>
      <c r="AF59" s="14">
        <v>0</v>
      </c>
      <c r="AG59" s="14">
        <f t="shared" si="2"/>
        <v>0</v>
      </c>
      <c r="AH59" s="14">
        <v>0</v>
      </c>
      <c r="AI59" s="14">
        <f t="shared" si="3"/>
        <v>0</v>
      </c>
      <c r="AJ59" s="14">
        <v>8879</v>
      </c>
      <c r="AK59" s="14">
        <f t="shared" si="4"/>
        <v>3.4281853281853283</v>
      </c>
      <c r="AL59" s="15">
        <f t="shared" si="17"/>
        <v>15854510</v>
      </c>
      <c r="AM59" s="14">
        <f t="shared" si="18"/>
        <v>6121.4324324324325</v>
      </c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spans="1:109" s="2" customFormat="1" x14ac:dyDescent="0.2">
      <c r="A60" s="16">
        <v>57</v>
      </c>
      <c r="B60" s="17" t="s">
        <v>97</v>
      </c>
      <c r="C60" s="13">
        <v>9186</v>
      </c>
      <c r="D60" s="18">
        <v>126196</v>
      </c>
      <c r="E60" s="18">
        <f t="shared" si="5"/>
        <v>13.737861963858045</v>
      </c>
      <c r="F60" s="18">
        <v>113014</v>
      </c>
      <c r="G60" s="18">
        <f t="shared" si="6"/>
        <v>12.302852166340083</v>
      </c>
      <c r="H60" s="18">
        <v>5203514</v>
      </c>
      <c r="I60" s="18">
        <f t="shared" si="7"/>
        <v>566.46135423470503</v>
      </c>
      <c r="J60" s="18">
        <v>32525529</v>
      </c>
      <c r="K60" s="18">
        <f t="shared" si="8"/>
        <v>3540.7717178314829</v>
      </c>
      <c r="L60" s="18">
        <v>3798691</v>
      </c>
      <c r="M60" s="18">
        <f t="shared" si="9"/>
        <v>413.53048116699324</v>
      </c>
      <c r="N60" s="18">
        <v>1418682</v>
      </c>
      <c r="O60" s="18">
        <f t="shared" si="10"/>
        <v>154.43958197256694</v>
      </c>
      <c r="P60" s="18">
        <v>2065092</v>
      </c>
      <c r="Q60" s="18">
        <f t="shared" si="11"/>
        <v>224.80862181580667</v>
      </c>
      <c r="R60" s="18">
        <v>4278101</v>
      </c>
      <c r="S60" s="18">
        <f t="shared" si="12"/>
        <v>465.71968212497279</v>
      </c>
      <c r="T60" s="18">
        <v>536992</v>
      </c>
      <c r="U60" s="18">
        <f t="shared" si="13"/>
        <v>58.457652950141522</v>
      </c>
      <c r="V60" s="18">
        <v>779893</v>
      </c>
      <c r="W60" s="18">
        <f t="shared" si="14"/>
        <v>84.900174178097103</v>
      </c>
      <c r="X60" s="18">
        <v>390671</v>
      </c>
      <c r="Y60" s="18">
        <f t="shared" si="15"/>
        <v>42.528957108643588</v>
      </c>
      <c r="Z60" s="18">
        <v>0</v>
      </c>
      <c r="AA60" s="18">
        <f t="shared" si="16"/>
        <v>0</v>
      </c>
      <c r="AB60" s="18">
        <v>862404</v>
      </c>
      <c r="AC60" s="18">
        <f t="shared" si="0"/>
        <v>93.882429784454601</v>
      </c>
      <c r="AD60" s="18">
        <v>0</v>
      </c>
      <c r="AE60" s="18">
        <f t="shared" si="1"/>
        <v>0</v>
      </c>
      <c r="AF60" s="18">
        <v>0</v>
      </c>
      <c r="AG60" s="18">
        <f t="shared" si="2"/>
        <v>0</v>
      </c>
      <c r="AH60" s="18">
        <v>141676</v>
      </c>
      <c r="AI60" s="18">
        <f t="shared" si="3"/>
        <v>15.423035053342042</v>
      </c>
      <c r="AJ60" s="18">
        <v>204071</v>
      </c>
      <c r="AK60" s="18">
        <f t="shared" si="4"/>
        <v>22.215436533855868</v>
      </c>
      <c r="AL60" s="19">
        <f t="shared" si="17"/>
        <v>52444526</v>
      </c>
      <c r="AM60" s="18">
        <f t="shared" si="18"/>
        <v>5709.1798388852603</v>
      </c>
    </row>
    <row r="61" spans="1:109" s="2" customFormat="1" x14ac:dyDescent="0.2">
      <c r="A61" s="16">
        <v>58</v>
      </c>
      <c r="B61" s="17" t="s">
        <v>98</v>
      </c>
      <c r="C61" s="13">
        <v>9993</v>
      </c>
      <c r="D61" s="18">
        <v>0</v>
      </c>
      <c r="E61" s="18">
        <f t="shared" si="5"/>
        <v>0</v>
      </c>
      <c r="F61" s="18">
        <v>0</v>
      </c>
      <c r="G61" s="18">
        <f t="shared" si="6"/>
        <v>0</v>
      </c>
      <c r="H61" s="18">
        <v>5589547</v>
      </c>
      <c r="I61" s="18">
        <f t="shared" si="7"/>
        <v>559.34624236965874</v>
      </c>
      <c r="J61" s="18">
        <v>32337618</v>
      </c>
      <c r="K61" s="18">
        <f t="shared" si="8"/>
        <v>3236.0270189132393</v>
      </c>
      <c r="L61" s="18">
        <v>2867810</v>
      </c>
      <c r="M61" s="18">
        <f t="shared" si="9"/>
        <v>286.98188732112476</v>
      </c>
      <c r="N61" s="18">
        <v>1587033</v>
      </c>
      <c r="O61" s="18">
        <f t="shared" si="10"/>
        <v>158.81447012909035</v>
      </c>
      <c r="P61" s="18">
        <v>3230721</v>
      </c>
      <c r="Q61" s="18">
        <f t="shared" si="11"/>
        <v>323.29840888622033</v>
      </c>
      <c r="R61" s="18">
        <v>5997899</v>
      </c>
      <c r="S61" s="18">
        <f t="shared" si="12"/>
        <v>600.21004703292306</v>
      </c>
      <c r="T61" s="18">
        <v>798797</v>
      </c>
      <c r="U61" s="18">
        <f t="shared" si="13"/>
        <v>79.935654958470934</v>
      </c>
      <c r="V61" s="18">
        <v>464370</v>
      </c>
      <c r="W61" s="18">
        <f t="shared" si="14"/>
        <v>46.469528670069046</v>
      </c>
      <c r="X61" s="18">
        <v>790591</v>
      </c>
      <c r="Y61" s="18">
        <f t="shared" si="15"/>
        <v>79.114480136095267</v>
      </c>
      <c r="Z61" s="18">
        <v>0</v>
      </c>
      <c r="AA61" s="18">
        <f t="shared" si="16"/>
        <v>0</v>
      </c>
      <c r="AB61" s="18">
        <v>959689</v>
      </c>
      <c r="AC61" s="18">
        <f t="shared" si="0"/>
        <v>96.036125287701395</v>
      </c>
      <c r="AD61" s="18">
        <v>0</v>
      </c>
      <c r="AE61" s="18">
        <f t="shared" si="1"/>
        <v>0</v>
      </c>
      <c r="AF61" s="18">
        <v>0</v>
      </c>
      <c r="AG61" s="18">
        <f t="shared" si="2"/>
        <v>0</v>
      </c>
      <c r="AH61" s="18">
        <v>214672</v>
      </c>
      <c r="AI61" s="18">
        <f t="shared" si="3"/>
        <v>21.482237566296408</v>
      </c>
      <c r="AJ61" s="18">
        <v>89433</v>
      </c>
      <c r="AK61" s="18">
        <f t="shared" si="4"/>
        <v>8.9495646952866998</v>
      </c>
      <c r="AL61" s="19">
        <f t="shared" si="17"/>
        <v>54928180</v>
      </c>
      <c r="AM61" s="18">
        <f t="shared" si="18"/>
        <v>5496.6656659661767</v>
      </c>
    </row>
    <row r="62" spans="1:109" s="2" customFormat="1" x14ac:dyDescent="0.2">
      <c r="A62" s="16">
        <v>59</v>
      </c>
      <c r="B62" s="17" t="s">
        <v>99</v>
      </c>
      <c r="C62" s="13">
        <v>5328</v>
      </c>
      <c r="D62" s="18">
        <v>0</v>
      </c>
      <c r="E62" s="18">
        <f t="shared" si="5"/>
        <v>0</v>
      </c>
      <c r="F62" s="18">
        <v>0</v>
      </c>
      <c r="G62" s="18">
        <f t="shared" si="6"/>
        <v>0</v>
      </c>
      <c r="H62" s="18">
        <v>2156618</v>
      </c>
      <c r="I62" s="18">
        <f t="shared" si="7"/>
        <v>404.77064564564563</v>
      </c>
      <c r="J62" s="18">
        <v>16899021</v>
      </c>
      <c r="K62" s="18">
        <f t="shared" si="8"/>
        <v>3171.7381756756758</v>
      </c>
      <c r="L62" s="18">
        <v>1971573</v>
      </c>
      <c r="M62" s="18">
        <f t="shared" si="9"/>
        <v>370.03997747747746</v>
      </c>
      <c r="N62" s="18">
        <v>996566</v>
      </c>
      <c r="O62" s="18">
        <f t="shared" si="10"/>
        <v>187.04316816816817</v>
      </c>
      <c r="P62" s="18">
        <v>2067953</v>
      </c>
      <c r="Q62" s="18">
        <f t="shared" si="11"/>
        <v>388.12931681681681</v>
      </c>
      <c r="R62" s="18">
        <v>3007201</v>
      </c>
      <c r="S62" s="18">
        <f t="shared" si="12"/>
        <v>564.41460210210209</v>
      </c>
      <c r="T62" s="18">
        <v>258937</v>
      </c>
      <c r="U62" s="18">
        <f t="shared" si="13"/>
        <v>48.599286786786784</v>
      </c>
      <c r="V62" s="18">
        <v>176880</v>
      </c>
      <c r="W62" s="18">
        <f t="shared" si="14"/>
        <v>33.198198198198199</v>
      </c>
      <c r="X62" s="18">
        <v>218794</v>
      </c>
      <c r="Y62" s="18">
        <f t="shared" si="15"/>
        <v>41.06493993993994</v>
      </c>
      <c r="Z62" s="18">
        <v>0</v>
      </c>
      <c r="AA62" s="18">
        <f t="shared" si="16"/>
        <v>0</v>
      </c>
      <c r="AB62" s="18">
        <v>627495</v>
      </c>
      <c r="AC62" s="18">
        <f t="shared" si="0"/>
        <v>117.77308558558559</v>
      </c>
      <c r="AD62" s="18">
        <v>0</v>
      </c>
      <c r="AE62" s="18">
        <f t="shared" si="1"/>
        <v>0</v>
      </c>
      <c r="AF62" s="18">
        <v>0</v>
      </c>
      <c r="AG62" s="18">
        <f t="shared" si="2"/>
        <v>0</v>
      </c>
      <c r="AH62" s="18">
        <v>326871</v>
      </c>
      <c r="AI62" s="18">
        <f t="shared" si="3"/>
        <v>61.349662162162161</v>
      </c>
      <c r="AJ62" s="18">
        <v>39537</v>
      </c>
      <c r="AK62" s="18">
        <f t="shared" si="4"/>
        <v>7.4206081081081079</v>
      </c>
      <c r="AL62" s="19">
        <f t="shared" si="17"/>
        <v>28747446</v>
      </c>
      <c r="AM62" s="18">
        <f t="shared" si="18"/>
        <v>5395.541666666667</v>
      </c>
    </row>
    <row r="63" spans="1:109" x14ac:dyDescent="0.2">
      <c r="A63" s="20">
        <v>60</v>
      </c>
      <c r="B63" s="21" t="s">
        <v>100</v>
      </c>
      <c r="C63" s="22">
        <v>7054</v>
      </c>
      <c r="D63" s="23">
        <v>0</v>
      </c>
      <c r="E63" s="23">
        <f t="shared" si="5"/>
        <v>0</v>
      </c>
      <c r="F63" s="23">
        <v>0</v>
      </c>
      <c r="G63" s="23">
        <f t="shared" si="6"/>
        <v>0</v>
      </c>
      <c r="H63" s="23">
        <v>4197683</v>
      </c>
      <c r="I63" s="23">
        <f t="shared" si="7"/>
        <v>595.07839523674511</v>
      </c>
      <c r="J63" s="23">
        <v>25284660</v>
      </c>
      <c r="K63" s="23">
        <f t="shared" si="8"/>
        <v>3584.4428692940178</v>
      </c>
      <c r="L63" s="23">
        <v>2481925</v>
      </c>
      <c r="M63" s="23">
        <f t="shared" si="9"/>
        <v>351.84647008789341</v>
      </c>
      <c r="N63" s="23">
        <v>868624</v>
      </c>
      <c r="O63" s="23">
        <f t="shared" si="10"/>
        <v>123.13921179472639</v>
      </c>
      <c r="P63" s="23">
        <v>2507683</v>
      </c>
      <c r="Q63" s="23">
        <f t="shared" si="11"/>
        <v>355.49801531046216</v>
      </c>
      <c r="R63" s="23">
        <v>3840133</v>
      </c>
      <c r="S63" s="23">
        <f t="shared" si="12"/>
        <v>544.39084207541816</v>
      </c>
      <c r="T63" s="23">
        <v>520414</v>
      </c>
      <c r="U63" s="23">
        <f t="shared" si="13"/>
        <v>73.77573008222285</v>
      </c>
      <c r="V63" s="23">
        <v>459827</v>
      </c>
      <c r="W63" s="23">
        <f t="shared" si="14"/>
        <v>65.186702580096394</v>
      </c>
      <c r="X63" s="23">
        <v>199278</v>
      </c>
      <c r="Y63" s="23">
        <f t="shared" si="15"/>
        <v>28.250354408846047</v>
      </c>
      <c r="Z63" s="23">
        <v>0</v>
      </c>
      <c r="AA63" s="23">
        <f t="shared" si="16"/>
        <v>0</v>
      </c>
      <c r="AB63" s="23">
        <v>101086</v>
      </c>
      <c r="AC63" s="23">
        <f t="shared" si="0"/>
        <v>14.330309044513751</v>
      </c>
      <c r="AD63" s="23">
        <v>0</v>
      </c>
      <c r="AE63" s="23">
        <f t="shared" si="1"/>
        <v>0</v>
      </c>
      <c r="AF63" s="23">
        <v>0</v>
      </c>
      <c r="AG63" s="23">
        <f t="shared" si="2"/>
        <v>0</v>
      </c>
      <c r="AH63" s="23">
        <v>129925</v>
      </c>
      <c r="AI63" s="23">
        <f t="shared" si="3"/>
        <v>18.418627728948113</v>
      </c>
      <c r="AJ63" s="23">
        <v>127249</v>
      </c>
      <c r="AK63" s="23">
        <f t="shared" si="4"/>
        <v>18.039268500141763</v>
      </c>
      <c r="AL63" s="24">
        <f t="shared" si="17"/>
        <v>40718487</v>
      </c>
      <c r="AM63" s="23">
        <f t="shared" si="18"/>
        <v>5772.3967961440321</v>
      </c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spans="1:109" x14ac:dyDescent="0.2">
      <c r="A64" s="11">
        <v>61</v>
      </c>
      <c r="B64" s="12" t="s">
        <v>101</v>
      </c>
      <c r="C64" s="13">
        <v>3810</v>
      </c>
      <c r="D64" s="14">
        <v>0</v>
      </c>
      <c r="E64" s="14">
        <f t="shared" si="5"/>
        <v>0</v>
      </c>
      <c r="F64" s="14">
        <v>1200</v>
      </c>
      <c r="G64" s="14">
        <f t="shared" si="6"/>
        <v>0.31496062992125984</v>
      </c>
      <c r="H64" s="14">
        <v>2670603</v>
      </c>
      <c r="I64" s="14">
        <f t="shared" si="7"/>
        <v>700.94566929133862</v>
      </c>
      <c r="J64" s="14">
        <v>14903076</v>
      </c>
      <c r="K64" s="14">
        <f t="shared" si="8"/>
        <v>3911.5685039370078</v>
      </c>
      <c r="L64" s="14">
        <v>1523956</v>
      </c>
      <c r="M64" s="14">
        <f t="shared" si="9"/>
        <v>399.98845144356955</v>
      </c>
      <c r="N64" s="14">
        <v>661215</v>
      </c>
      <c r="O64" s="14">
        <f t="shared" si="10"/>
        <v>173.54724409448818</v>
      </c>
      <c r="P64" s="14">
        <v>1859109</v>
      </c>
      <c r="Q64" s="14">
        <f t="shared" si="11"/>
        <v>487.95511811023624</v>
      </c>
      <c r="R64" s="14">
        <v>1234120</v>
      </c>
      <c r="S64" s="14">
        <f t="shared" si="12"/>
        <v>323.91601049868768</v>
      </c>
      <c r="T64" s="14">
        <v>244277</v>
      </c>
      <c r="U64" s="14">
        <f t="shared" si="13"/>
        <v>64.114698162729653</v>
      </c>
      <c r="V64" s="14">
        <v>175453</v>
      </c>
      <c r="W64" s="14">
        <f t="shared" si="14"/>
        <v>46.050656167979</v>
      </c>
      <c r="X64" s="14">
        <v>149190</v>
      </c>
      <c r="Y64" s="14">
        <f t="shared" si="15"/>
        <v>39.15748031496063</v>
      </c>
      <c r="Z64" s="14">
        <v>0</v>
      </c>
      <c r="AA64" s="14">
        <f t="shared" si="16"/>
        <v>0</v>
      </c>
      <c r="AB64" s="14">
        <v>582218</v>
      </c>
      <c r="AC64" s="14">
        <f t="shared" si="0"/>
        <v>152.81312335958006</v>
      </c>
      <c r="AD64" s="14">
        <v>69420</v>
      </c>
      <c r="AE64" s="14">
        <f t="shared" si="1"/>
        <v>18.220472440944881</v>
      </c>
      <c r="AF64" s="14">
        <v>8972</v>
      </c>
      <c r="AG64" s="14">
        <f t="shared" si="2"/>
        <v>2.3548556430446195</v>
      </c>
      <c r="AH64" s="14">
        <v>19293</v>
      </c>
      <c r="AI64" s="14">
        <f t="shared" si="3"/>
        <v>5.0637795275590554</v>
      </c>
      <c r="AJ64" s="14">
        <v>8300</v>
      </c>
      <c r="AK64" s="14">
        <f t="shared" si="4"/>
        <v>2.1784776902887137</v>
      </c>
      <c r="AL64" s="15">
        <f t="shared" si="17"/>
        <v>24110402</v>
      </c>
      <c r="AM64" s="14">
        <f t="shared" si="18"/>
        <v>6328.1895013123358</v>
      </c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s="2" customFormat="1" x14ac:dyDescent="0.2">
      <c r="A65" s="16">
        <v>62</v>
      </c>
      <c r="B65" s="17" t="s">
        <v>102</v>
      </c>
      <c r="C65" s="13">
        <v>2219</v>
      </c>
      <c r="D65" s="18">
        <v>0</v>
      </c>
      <c r="E65" s="18">
        <f t="shared" si="5"/>
        <v>0</v>
      </c>
      <c r="F65" s="18">
        <v>16451</v>
      </c>
      <c r="G65" s="18">
        <f t="shared" si="6"/>
        <v>7.4136998648039656</v>
      </c>
      <c r="H65" s="18">
        <v>1525465</v>
      </c>
      <c r="I65" s="18">
        <f t="shared" si="7"/>
        <v>687.45606128886891</v>
      </c>
      <c r="J65" s="18">
        <v>7388600</v>
      </c>
      <c r="K65" s="18">
        <f t="shared" si="8"/>
        <v>3329.6980621901757</v>
      </c>
      <c r="L65" s="18">
        <v>603107</v>
      </c>
      <c r="M65" s="18">
        <f t="shared" si="9"/>
        <v>271.79224876070305</v>
      </c>
      <c r="N65" s="18">
        <v>370835</v>
      </c>
      <c r="O65" s="18">
        <f t="shared" si="10"/>
        <v>167.11807120324471</v>
      </c>
      <c r="P65" s="18">
        <v>500555</v>
      </c>
      <c r="Q65" s="18">
        <f t="shared" si="11"/>
        <v>225.57683641279857</v>
      </c>
      <c r="R65" s="18">
        <v>1247288</v>
      </c>
      <c r="S65" s="18">
        <f t="shared" si="12"/>
        <v>562.09463722397481</v>
      </c>
      <c r="T65" s="18">
        <v>112300</v>
      </c>
      <c r="U65" s="18">
        <f t="shared" si="13"/>
        <v>50.608382154123476</v>
      </c>
      <c r="V65" s="18">
        <v>88994</v>
      </c>
      <c r="W65" s="18">
        <f t="shared" si="14"/>
        <v>40.105452906714739</v>
      </c>
      <c r="X65" s="18">
        <v>0</v>
      </c>
      <c r="Y65" s="18">
        <f t="shared" si="15"/>
        <v>0</v>
      </c>
      <c r="Z65" s="18">
        <v>0</v>
      </c>
      <c r="AA65" s="18">
        <f t="shared" si="16"/>
        <v>0</v>
      </c>
      <c r="AB65" s="18">
        <v>127713</v>
      </c>
      <c r="AC65" s="18">
        <f t="shared" si="0"/>
        <v>57.554303740423613</v>
      </c>
      <c r="AD65" s="18">
        <v>0</v>
      </c>
      <c r="AE65" s="18">
        <f t="shared" si="1"/>
        <v>0</v>
      </c>
      <c r="AF65" s="18">
        <v>0</v>
      </c>
      <c r="AG65" s="18">
        <f t="shared" si="2"/>
        <v>0</v>
      </c>
      <c r="AH65" s="18">
        <v>15083</v>
      </c>
      <c r="AI65" s="18">
        <f t="shared" si="3"/>
        <v>6.797205948625507</v>
      </c>
      <c r="AJ65" s="18">
        <v>38168</v>
      </c>
      <c r="AK65" s="18">
        <f t="shared" si="4"/>
        <v>17.200540784136997</v>
      </c>
      <c r="AL65" s="19">
        <f t="shared" si="17"/>
        <v>12034559</v>
      </c>
      <c r="AM65" s="18">
        <f t="shared" si="18"/>
        <v>5423.4155024785941</v>
      </c>
    </row>
    <row r="66" spans="1:109" s="2" customFormat="1" x14ac:dyDescent="0.2">
      <c r="A66" s="16">
        <v>63</v>
      </c>
      <c r="B66" s="17" t="s">
        <v>103</v>
      </c>
      <c r="C66" s="13">
        <v>2243</v>
      </c>
      <c r="D66" s="18">
        <v>0</v>
      </c>
      <c r="E66" s="18">
        <f t="shared" si="5"/>
        <v>0</v>
      </c>
      <c r="F66" s="18">
        <v>2713</v>
      </c>
      <c r="G66" s="18">
        <f t="shared" si="6"/>
        <v>1.2095407935800266</v>
      </c>
      <c r="H66" s="18">
        <v>2254223</v>
      </c>
      <c r="I66" s="18">
        <f t="shared" si="7"/>
        <v>1005.0035666518056</v>
      </c>
      <c r="J66" s="18">
        <v>10502359</v>
      </c>
      <c r="K66" s="18">
        <f t="shared" si="8"/>
        <v>4682.2822113241191</v>
      </c>
      <c r="L66" s="18">
        <v>692042</v>
      </c>
      <c r="M66" s="18">
        <f t="shared" si="9"/>
        <v>308.5341061078912</v>
      </c>
      <c r="N66" s="18">
        <v>1294445</v>
      </c>
      <c r="O66" s="18">
        <f t="shared" si="10"/>
        <v>577.1043245653143</v>
      </c>
      <c r="P66" s="18">
        <v>586437</v>
      </c>
      <c r="Q66" s="18">
        <f t="shared" si="11"/>
        <v>261.45207311636199</v>
      </c>
      <c r="R66" s="18">
        <v>1215935</v>
      </c>
      <c r="S66" s="18">
        <f t="shared" si="12"/>
        <v>542.10209540793585</v>
      </c>
      <c r="T66" s="18">
        <v>177215</v>
      </c>
      <c r="U66" s="18">
        <f t="shared" si="13"/>
        <v>79.008024966562644</v>
      </c>
      <c r="V66" s="18">
        <v>88410</v>
      </c>
      <c r="W66" s="18">
        <f t="shared" si="14"/>
        <v>39.415960766830139</v>
      </c>
      <c r="X66" s="18">
        <v>454023</v>
      </c>
      <c r="Y66" s="18">
        <f t="shared" si="15"/>
        <v>202.41774409273296</v>
      </c>
      <c r="Z66" s="18">
        <v>0</v>
      </c>
      <c r="AA66" s="18">
        <f t="shared" si="16"/>
        <v>0</v>
      </c>
      <c r="AB66" s="18">
        <v>218425</v>
      </c>
      <c r="AC66" s="18">
        <f t="shared" si="0"/>
        <v>97.380740080249666</v>
      </c>
      <c r="AD66" s="18">
        <v>0</v>
      </c>
      <c r="AE66" s="18">
        <f t="shared" si="1"/>
        <v>0</v>
      </c>
      <c r="AF66" s="18">
        <v>0</v>
      </c>
      <c r="AG66" s="18">
        <f t="shared" si="2"/>
        <v>0</v>
      </c>
      <c r="AH66" s="18">
        <v>91379</v>
      </c>
      <c r="AI66" s="18">
        <f t="shared" si="3"/>
        <v>40.739634418189922</v>
      </c>
      <c r="AJ66" s="18">
        <v>218734</v>
      </c>
      <c r="AK66" s="18">
        <f t="shared" si="4"/>
        <v>97.518502006241647</v>
      </c>
      <c r="AL66" s="19">
        <f>D66+F66+H66+J66+L66+N66+P66+R66+T66+V66+X66+Z66+AB66+AD66+AF66+AH66+AJ66</f>
        <v>17796340</v>
      </c>
      <c r="AM66" s="18">
        <f t="shared" si="18"/>
        <v>7934.1685242978156</v>
      </c>
    </row>
    <row r="67" spans="1:109" s="2" customFormat="1" x14ac:dyDescent="0.2">
      <c r="A67" s="16">
        <v>64</v>
      </c>
      <c r="B67" s="17" t="s">
        <v>104</v>
      </c>
      <c r="C67" s="13">
        <v>2566</v>
      </c>
      <c r="D67" s="18">
        <v>50191</v>
      </c>
      <c r="E67" s="18">
        <f t="shared" si="5"/>
        <v>19.560015588464537</v>
      </c>
      <c r="F67" s="18">
        <v>0</v>
      </c>
      <c r="G67" s="18">
        <f t="shared" si="6"/>
        <v>0</v>
      </c>
      <c r="H67" s="18">
        <v>1784781</v>
      </c>
      <c r="I67" s="18">
        <f t="shared" si="7"/>
        <v>695.54988308651593</v>
      </c>
      <c r="J67" s="18">
        <v>8341398</v>
      </c>
      <c r="K67" s="18">
        <f t="shared" si="8"/>
        <v>3250.7396726422448</v>
      </c>
      <c r="L67" s="18">
        <v>654850</v>
      </c>
      <c r="M67" s="18">
        <f t="shared" si="9"/>
        <v>255.20265003897117</v>
      </c>
      <c r="N67" s="18">
        <v>478478</v>
      </c>
      <c r="O67" s="18">
        <f t="shared" si="10"/>
        <v>186.4684333593141</v>
      </c>
      <c r="P67" s="18">
        <v>854791</v>
      </c>
      <c r="Q67" s="18">
        <f t="shared" si="11"/>
        <v>333.1219797349961</v>
      </c>
      <c r="R67" s="18">
        <v>1434356</v>
      </c>
      <c r="S67" s="18">
        <f t="shared" si="12"/>
        <v>558.98519095869062</v>
      </c>
      <c r="T67" s="18">
        <v>0</v>
      </c>
      <c r="U67" s="18">
        <f t="shared" si="13"/>
        <v>0</v>
      </c>
      <c r="V67" s="18">
        <v>87359</v>
      </c>
      <c r="W67" s="18">
        <f t="shared" si="14"/>
        <v>34.044816835541702</v>
      </c>
      <c r="X67" s="18">
        <v>174346</v>
      </c>
      <c r="Y67" s="18">
        <f t="shared" si="15"/>
        <v>67.944660950896335</v>
      </c>
      <c r="Z67" s="18">
        <v>0</v>
      </c>
      <c r="AA67" s="18">
        <f t="shared" si="16"/>
        <v>0</v>
      </c>
      <c r="AB67" s="18">
        <v>181431</v>
      </c>
      <c r="AC67" s="18">
        <f t="shared" si="0"/>
        <v>70.70576773187841</v>
      </c>
      <c r="AD67" s="18">
        <v>0</v>
      </c>
      <c r="AE67" s="18">
        <f t="shared" si="1"/>
        <v>0</v>
      </c>
      <c r="AF67" s="18">
        <v>0</v>
      </c>
      <c r="AG67" s="18">
        <f t="shared" si="2"/>
        <v>0</v>
      </c>
      <c r="AH67" s="18">
        <v>0</v>
      </c>
      <c r="AI67" s="18">
        <f t="shared" si="3"/>
        <v>0</v>
      </c>
      <c r="AJ67" s="18">
        <v>12403</v>
      </c>
      <c r="AK67" s="18">
        <f t="shared" si="4"/>
        <v>4.8335931410756041</v>
      </c>
      <c r="AL67" s="19">
        <f t="shared" si="17"/>
        <v>14054384</v>
      </c>
      <c r="AM67" s="18">
        <f t="shared" si="18"/>
        <v>5477.1566640685896</v>
      </c>
    </row>
    <row r="68" spans="1:109" x14ac:dyDescent="0.2">
      <c r="A68" s="20">
        <v>65</v>
      </c>
      <c r="B68" s="21" t="s">
        <v>105</v>
      </c>
      <c r="C68" s="22">
        <v>8818</v>
      </c>
      <c r="D68" s="23">
        <v>0</v>
      </c>
      <c r="E68" s="23">
        <f t="shared" si="5"/>
        <v>0</v>
      </c>
      <c r="F68" s="23">
        <v>0</v>
      </c>
      <c r="G68" s="23">
        <f t="shared" si="6"/>
        <v>0</v>
      </c>
      <c r="H68" s="23">
        <v>5457628</v>
      </c>
      <c r="I68" s="23">
        <f t="shared" si="7"/>
        <v>618.91902925833517</v>
      </c>
      <c r="J68" s="23">
        <v>35353341</v>
      </c>
      <c r="K68" s="23">
        <f t="shared" si="8"/>
        <v>4009.2244273077795</v>
      </c>
      <c r="L68" s="23">
        <v>3578688</v>
      </c>
      <c r="M68" s="23">
        <f t="shared" si="9"/>
        <v>405.83896575187117</v>
      </c>
      <c r="N68" s="23">
        <v>2273313</v>
      </c>
      <c r="O68" s="23">
        <f t="shared" si="10"/>
        <v>257.80369698344293</v>
      </c>
      <c r="P68" s="23">
        <v>4810388</v>
      </c>
      <c r="Q68" s="23">
        <f t="shared" si="11"/>
        <v>545.51916534361533</v>
      </c>
      <c r="R68" s="23">
        <v>4840958</v>
      </c>
      <c r="S68" s="23">
        <f t="shared" si="12"/>
        <v>548.98593785438879</v>
      </c>
      <c r="T68" s="23">
        <v>289813</v>
      </c>
      <c r="U68" s="23">
        <f t="shared" si="13"/>
        <v>32.866069403492858</v>
      </c>
      <c r="V68" s="23">
        <v>260241</v>
      </c>
      <c r="W68" s="23">
        <f t="shared" si="14"/>
        <v>29.512474484009978</v>
      </c>
      <c r="X68" s="23">
        <v>3361236</v>
      </c>
      <c r="Y68" s="23">
        <f t="shared" si="15"/>
        <v>381.17895214334317</v>
      </c>
      <c r="Z68" s="23">
        <v>0</v>
      </c>
      <c r="AA68" s="23">
        <f t="shared" si="16"/>
        <v>0</v>
      </c>
      <c r="AB68" s="23">
        <v>1461820</v>
      </c>
      <c r="AC68" s="23">
        <f t="shared" ref="AC68:AC74" si="19">AB68/$C68</f>
        <v>165.77682014062145</v>
      </c>
      <c r="AD68" s="23">
        <v>0</v>
      </c>
      <c r="AE68" s="23">
        <f t="shared" ref="AE68:AE74" si="20">AD68/$C68</f>
        <v>0</v>
      </c>
      <c r="AF68" s="23">
        <v>0</v>
      </c>
      <c r="AG68" s="23">
        <f t="shared" ref="AG68:AG74" si="21">AF68/$C68</f>
        <v>0</v>
      </c>
      <c r="AH68" s="23">
        <v>238195</v>
      </c>
      <c r="AI68" s="23">
        <f t="shared" ref="AI68:AI74" si="22">AH68/$C68</f>
        <v>27.012361079609889</v>
      </c>
      <c r="AJ68" s="23">
        <v>301474</v>
      </c>
      <c r="AK68" s="23">
        <f t="shared" ref="AK68:AK74" si="23">AJ68/$C68</f>
        <v>34.188478112950783</v>
      </c>
      <c r="AL68" s="24">
        <f t="shared" si="17"/>
        <v>62227095</v>
      </c>
      <c r="AM68" s="23">
        <f t="shared" si="18"/>
        <v>7056.8263778634609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x14ac:dyDescent="0.2">
      <c r="A69" s="11">
        <v>66</v>
      </c>
      <c r="B69" s="12" t="s">
        <v>106</v>
      </c>
      <c r="C69" s="13">
        <v>2234</v>
      </c>
      <c r="D69" s="14">
        <v>13923</v>
      </c>
      <c r="E69" s="14">
        <f>D69/$C69</f>
        <v>6.2323187108325877</v>
      </c>
      <c r="F69" s="14">
        <v>0</v>
      </c>
      <c r="G69" s="14">
        <f>F69/$C69</f>
        <v>0</v>
      </c>
      <c r="H69" s="14">
        <v>1704245</v>
      </c>
      <c r="I69" s="14">
        <f>H69/$C69</f>
        <v>762.86705461056397</v>
      </c>
      <c r="J69" s="14">
        <v>8762460</v>
      </c>
      <c r="K69" s="14">
        <f>J69/$C69</f>
        <v>3922.3187108325874</v>
      </c>
      <c r="L69" s="14">
        <v>1077962</v>
      </c>
      <c r="M69" s="14">
        <f>L69/$C69</f>
        <v>482.52551477170994</v>
      </c>
      <c r="N69" s="14">
        <v>987493</v>
      </c>
      <c r="O69" s="14">
        <f>N69/$C69</f>
        <v>442.02909579230078</v>
      </c>
      <c r="P69" s="14">
        <v>822997</v>
      </c>
      <c r="Q69" s="14">
        <f>P69/$C69</f>
        <v>368.39615040286481</v>
      </c>
      <c r="R69" s="14">
        <v>1167554</v>
      </c>
      <c r="S69" s="14">
        <f>R69/$C69</f>
        <v>522.62936436884513</v>
      </c>
      <c r="T69" s="14">
        <v>177667</v>
      </c>
      <c r="U69" s="14">
        <f>T69/$C69</f>
        <v>79.528648164726945</v>
      </c>
      <c r="V69" s="14">
        <v>111694</v>
      </c>
      <c r="W69" s="14">
        <f>V69/$C69</f>
        <v>49.997314234556846</v>
      </c>
      <c r="X69" s="14">
        <v>851931</v>
      </c>
      <c r="Y69" s="14">
        <f>X69/$C69</f>
        <v>381.34780662488811</v>
      </c>
      <c r="Z69" s="14">
        <v>0</v>
      </c>
      <c r="AA69" s="14">
        <f>Z69/$C69</f>
        <v>0</v>
      </c>
      <c r="AB69" s="14">
        <v>305093</v>
      </c>
      <c r="AC69" s="14">
        <f t="shared" si="19"/>
        <v>136.56803939122651</v>
      </c>
      <c r="AD69" s="14">
        <v>0</v>
      </c>
      <c r="AE69" s="14">
        <f t="shared" si="20"/>
        <v>0</v>
      </c>
      <c r="AF69" s="14">
        <v>0</v>
      </c>
      <c r="AG69" s="14">
        <f t="shared" si="21"/>
        <v>0</v>
      </c>
      <c r="AH69" s="14">
        <v>-70281</v>
      </c>
      <c r="AI69" s="14">
        <f t="shared" si="22"/>
        <v>-31.459713518352732</v>
      </c>
      <c r="AJ69" s="14">
        <v>41769</v>
      </c>
      <c r="AK69" s="14">
        <f t="shared" si="23"/>
        <v>18.69695613249776</v>
      </c>
      <c r="AL69" s="15">
        <f>D69+F69+H69+J69+L69+N69+P69+R69+T69+V69+X69+Z69+AB69+AD69+AF69+AH69+AJ69</f>
        <v>15954507</v>
      </c>
      <c r="AM69" s="14">
        <f>AL69/$C69</f>
        <v>7141.6772605192482</v>
      </c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2" customFormat="1" x14ac:dyDescent="0.2">
      <c r="A70" s="16">
        <v>67</v>
      </c>
      <c r="B70" s="17" t="s">
        <v>107</v>
      </c>
      <c r="C70" s="13">
        <v>5069</v>
      </c>
      <c r="D70" s="18">
        <v>0</v>
      </c>
      <c r="E70" s="18">
        <f t="shared" si="5"/>
        <v>0</v>
      </c>
      <c r="F70" s="18">
        <v>0</v>
      </c>
      <c r="G70" s="18">
        <f t="shared" si="6"/>
        <v>0</v>
      </c>
      <c r="H70" s="18">
        <v>2613082</v>
      </c>
      <c r="I70" s="18">
        <f t="shared" si="7"/>
        <v>515.50246596961927</v>
      </c>
      <c r="J70" s="18">
        <v>19306439</v>
      </c>
      <c r="K70" s="18">
        <f t="shared" si="8"/>
        <v>3808.7273623988954</v>
      </c>
      <c r="L70" s="18">
        <v>1654972</v>
      </c>
      <c r="M70" s="18">
        <f t="shared" si="9"/>
        <v>326.48885381732094</v>
      </c>
      <c r="N70" s="18">
        <v>954561</v>
      </c>
      <c r="O70" s="18">
        <f t="shared" si="10"/>
        <v>188.3134740579996</v>
      </c>
      <c r="P70" s="18">
        <v>1329438</v>
      </c>
      <c r="Q70" s="18">
        <f t="shared" si="11"/>
        <v>262.26829749457488</v>
      </c>
      <c r="R70" s="18">
        <v>1896875</v>
      </c>
      <c r="S70" s="18">
        <f t="shared" si="12"/>
        <v>374.21088972183861</v>
      </c>
      <c r="T70" s="18">
        <v>82029</v>
      </c>
      <c r="U70" s="18">
        <f t="shared" si="13"/>
        <v>16.182481751824817</v>
      </c>
      <c r="V70" s="18">
        <v>252407</v>
      </c>
      <c r="W70" s="18">
        <f t="shared" si="14"/>
        <v>49.794239494969425</v>
      </c>
      <c r="X70" s="18">
        <v>924998</v>
      </c>
      <c r="Y70" s="18">
        <f t="shared" si="15"/>
        <v>182.48135726967843</v>
      </c>
      <c r="Z70" s="18">
        <v>0</v>
      </c>
      <c r="AA70" s="18">
        <f t="shared" si="16"/>
        <v>0</v>
      </c>
      <c r="AB70" s="18">
        <v>1119963</v>
      </c>
      <c r="AC70" s="18">
        <f t="shared" si="19"/>
        <v>220.94357861511145</v>
      </c>
      <c r="AD70" s="18">
        <v>0</v>
      </c>
      <c r="AE70" s="18">
        <f t="shared" si="20"/>
        <v>0</v>
      </c>
      <c r="AF70" s="18">
        <v>0</v>
      </c>
      <c r="AG70" s="18">
        <f t="shared" si="21"/>
        <v>0</v>
      </c>
      <c r="AH70" s="18">
        <v>0</v>
      </c>
      <c r="AI70" s="18">
        <f t="shared" si="22"/>
        <v>0</v>
      </c>
      <c r="AJ70" s="18">
        <v>27450</v>
      </c>
      <c r="AK70" s="18">
        <f t="shared" si="23"/>
        <v>5.4152692838824228</v>
      </c>
      <c r="AL70" s="19">
        <f>D70+F70+H70+J70+L70+N70+P70+R70+T70+V70+X70+Z70+AB70+AD70+AF70+AH70+AJ70</f>
        <v>30162214</v>
      </c>
      <c r="AM70" s="18">
        <f t="shared" si="18"/>
        <v>5950.3282698757148</v>
      </c>
    </row>
    <row r="71" spans="1:109" s="2" customFormat="1" x14ac:dyDescent="0.2">
      <c r="A71" s="16">
        <v>68</v>
      </c>
      <c r="B71" s="17" t="s">
        <v>108</v>
      </c>
      <c r="C71" s="13">
        <v>1893</v>
      </c>
      <c r="D71" s="18">
        <v>0</v>
      </c>
      <c r="E71" s="18">
        <f>D71/$C71</f>
        <v>0</v>
      </c>
      <c r="F71" s="18">
        <v>0</v>
      </c>
      <c r="G71" s="18">
        <f>F71/$C71</f>
        <v>0</v>
      </c>
      <c r="H71" s="18">
        <v>1412515</v>
      </c>
      <c r="I71" s="18">
        <f>H71/$C71</f>
        <v>746.17802430005281</v>
      </c>
      <c r="J71" s="18">
        <v>7597829</v>
      </c>
      <c r="K71" s="18">
        <f>J71/$C71</f>
        <v>4013.6444796619121</v>
      </c>
      <c r="L71" s="18">
        <v>719502</v>
      </c>
      <c r="M71" s="18">
        <f>L71/$C71</f>
        <v>380.08557844690966</v>
      </c>
      <c r="N71" s="18">
        <v>721976</v>
      </c>
      <c r="O71" s="18">
        <f>N71/$C71</f>
        <v>381.39249867934495</v>
      </c>
      <c r="P71" s="18">
        <v>505980</v>
      </c>
      <c r="Q71" s="18">
        <f>P71/$C71</f>
        <v>267.29001584786056</v>
      </c>
      <c r="R71" s="18">
        <v>957964</v>
      </c>
      <c r="S71" s="18">
        <f>R71/$C71</f>
        <v>506.05599577390387</v>
      </c>
      <c r="T71" s="18">
        <v>23747</v>
      </c>
      <c r="U71" s="18">
        <f>T71/$C71</f>
        <v>12.544638140517696</v>
      </c>
      <c r="V71" s="18">
        <v>108162</v>
      </c>
      <c r="W71" s="18">
        <f>V71/$C71</f>
        <v>57.1378763866878</v>
      </c>
      <c r="X71" s="18">
        <v>0</v>
      </c>
      <c r="Y71" s="18">
        <f>X71/$C71</f>
        <v>0</v>
      </c>
      <c r="Z71" s="18">
        <v>0</v>
      </c>
      <c r="AA71" s="18">
        <f>Z71/$C71</f>
        <v>0</v>
      </c>
      <c r="AB71" s="18">
        <v>123944</v>
      </c>
      <c r="AC71" s="18">
        <f t="shared" si="19"/>
        <v>65.474907554146853</v>
      </c>
      <c r="AD71" s="18">
        <v>0</v>
      </c>
      <c r="AE71" s="18">
        <f t="shared" si="20"/>
        <v>0</v>
      </c>
      <c r="AF71" s="18">
        <v>0</v>
      </c>
      <c r="AG71" s="18">
        <f t="shared" si="21"/>
        <v>0</v>
      </c>
      <c r="AH71" s="18">
        <v>0</v>
      </c>
      <c r="AI71" s="18">
        <f t="shared" si="22"/>
        <v>0</v>
      </c>
      <c r="AJ71" s="18">
        <v>34711</v>
      </c>
      <c r="AK71" s="18">
        <f t="shared" si="23"/>
        <v>18.336502905441098</v>
      </c>
      <c r="AL71" s="19">
        <f>D71+F71+H71+J71+L71+N71+P71+R71+T71+V71+X71+Z71+AB71+AD71+AF71+AH71+AJ71</f>
        <v>12206330</v>
      </c>
      <c r="AM71" s="18">
        <f>AL71/$C71</f>
        <v>6448.1405176967774</v>
      </c>
    </row>
    <row r="72" spans="1:109" s="2" customFormat="1" x14ac:dyDescent="0.2">
      <c r="A72" s="16">
        <v>69</v>
      </c>
      <c r="B72" s="17" t="s">
        <v>109</v>
      </c>
      <c r="C72" s="13">
        <v>4012</v>
      </c>
      <c r="D72" s="18">
        <v>0</v>
      </c>
      <c r="E72" s="18">
        <f>D72/$C72</f>
        <v>0</v>
      </c>
      <c r="F72" s="18">
        <v>0</v>
      </c>
      <c r="G72" s="18">
        <f>F72/$C72</f>
        <v>0</v>
      </c>
      <c r="H72" s="18">
        <v>1937176</v>
      </c>
      <c r="I72" s="18">
        <f>H72/$C72</f>
        <v>482.8454636091725</v>
      </c>
      <c r="J72" s="18">
        <v>14283030</v>
      </c>
      <c r="K72" s="18">
        <f>J72/$C72</f>
        <v>3560.0772681954136</v>
      </c>
      <c r="L72" s="18">
        <v>1370558</v>
      </c>
      <c r="M72" s="18">
        <f>L72/$C72</f>
        <v>341.6146560319043</v>
      </c>
      <c r="N72" s="18">
        <v>877143</v>
      </c>
      <c r="O72" s="18">
        <f>N72/$C72</f>
        <v>218.62986041874376</v>
      </c>
      <c r="P72" s="18">
        <v>699574</v>
      </c>
      <c r="Q72" s="18">
        <f>P72/$C72</f>
        <v>174.3703888334995</v>
      </c>
      <c r="R72" s="18">
        <v>463628</v>
      </c>
      <c r="S72" s="18">
        <f>R72/$C72</f>
        <v>115.56031904287138</v>
      </c>
      <c r="T72" s="18">
        <v>21663</v>
      </c>
      <c r="U72" s="18">
        <f>T72/$C72</f>
        <v>5.3995513459621138</v>
      </c>
      <c r="V72" s="18">
        <v>231286</v>
      </c>
      <c r="W72" s="18">
        <f>V72/$C72</f>
        <v>57.648554336989029</v>
      </c>
      <c r="X72" s="18">
        <v>142477</v>
      </c>
      <c r="Y72" s="18">
        <f>X72/$C72</f>
        <v>35.512711864406782</v>
      </c>
      <c r="Z72" s="18">
        <v>0</v>
      </c>
      <c r="AA72" s="18">
        <f>Z72/$C72</f>
        <v>0</v>
      </c>
      <c r="AB72" s="18">
        <v>313801</v>
      </c>
      <c r="AC72" s="18">
        <f t="shared" si="19"/>
        <v>78.215603190428709</v>
      </c>
      <c r="AD72" s="18">
        <v>0</v>
      </c>
      <c r="AE72" s="18">
        <f t="shared" si="20"/>
        <v>0</v>
      </c>
      <c r="AF72" s="18">
        <v>0</v>
      </c>
      <c r="AG72" s="18">
        <f t="shared" si="21"/>
        <v>0</v>
      </c>
      <c r="AH72" s="18">
        <v>62122</v>
      </c>
      <c r="AI72" s="18">
        <f t="shared" si="22"/>
        <v>15.484047856430708</v>
      </c>
      <c r="AJ72" s="18">
        <v>0</v>
      </c>
      <c r="AK72" s="18">
        <f t="shared" si="23"/>
        <v>0</v>
      </c>
      <c r="AL72" s="19">
        <f>D72+F72+H72+J72+L72+N72+P72+R72+T72+V72+X72+Z72+AB72+AD72+AF72+AH72+AJ72</f>
        <v>20402458</v>
      </c>
      <c r="AM72" s="18">
        <f>AL72/$C72</f>
        <v>5085.3584247258223</v>
      </c>
    </row>
    <row r="73" spans="1:109" ht="12.75" customHeight="1" x14ac:dyDescent="0.2">
      <c r="A73" s="16">
        <v>396</v>
      </c>
      <c r="B73" s="17" t="s">
        <v>110</v>
      </c>
      <c r="C73" s="13">
        <v>9234</v>
      </c>
      <c r="D73" s="18">
        <v>0</v>
      </c>
      <c r="E73" s="18">
        <f>D73/$C73</f>
        <v>0</v>
      </c>
      <c r="F73" s="25">
        <f>366738-'[1]RSD Adjs'!D5</f>
        <v>306779.74800000002</v>
      </c>
      <c r="G73" s="18">
        <f>F73/$C73</f>
        <v>33.222844704353477</v>
      </c>
      <c r="H73" s="18">
        <f>9295051-[1]Hurricane!G13-'[1]RSD Adjs'!D39</f>
        <v>6629092.4939999999</v>
      </c>
      <c r="I73" s="18">
        <f>H73/$C73</f>
        <v>717.90042170240417</v>
      </c>
      <c r="J73" s="18">
        <f>39428927-[1]Hurricane!H13-'[1]RSD Adjs'!D57</f>
        <v>27843129.846999999</v>
      </c>
      <c r="K73" s="18">
        <f>J73/$C73</f>
        <v>3015.2837174572232</v>
      </c>
      <c r="L73" s="18">
        <f>5181368-[1]Hurricane!I13-'[1]RSD Adjs'!D63</f>
        <v>4300591.6387999998</v>
      </c>
      <c r="M73" s="18">
        <f>L73/$C73</f>
        <v>465.73442048949534</v>
      </c>
      <c r="N73" s="18">
        <f>2308202-[1]Hurricane!J13-'[1]RSD Adjs'!D95</f>
        <v>1621529.6091</v>
      </c>
      <c r="O73" s="18">
        <f>N73/$C73</f>
        <v>175.60424616634177</v>
      </c>
      <c r="P73" s="18">
        <f>3811932-[1]Hurricane!K13-'[1]RSD Adjs'!D107</f>
        <v>3596636.67</v>
      </c>
      <c r="Q73" s="18">
        <f>P73/$C73</f>
        <v>389.49931448992851</v>
      </c>
      <c r="R73" s="18">
        <f>2793239-[1]Hurricane!L13-'[1]RSD Adjs'!D112</f>
        <v>2543752.1625000001</v>
      </c>
      <c r="S73" s="18">
        <f>R73/$C73</f>
        <v>275.47673408057182</v>
      </c>
      <c r="T73" s="18">
        <v>0</v>
      </c>
      <c r="U73" s="18">
        <f>T73/$C73</f>
        <v>0</v>
      </c>
      <c r="V73" s="18">
        <f>2569068-[1]Hurricane!N13-'[1]RSD Adjs'!D122</f>
        <v>1999305.1471190001</v>
      </c>
      <c r="W73" s="18">
        <f>V73/$C73</f>
        <v>216.5156104742257</v>
      </c>
      <c r="X73" s="18">
        <f>4607741-[1]Hurricane!O13-'[1]RSD Adjs'!D147</f>
        <v>3606242.037</v>
      </c>
      <c r="Y73" s="18">
        <f>X73/$C73</f>
        <v>390.53953183885642</v>
      </c>
      <c r="Z73" s="18">
        <v>0</v>
      </c>
      <c r="AA73" s="18">
        <f>Z73/$C73</f>
        <v>0</v>
      </c>
      <c r="AB73" s="18">
        <v>8500</v>
      </c>
      <c r="AC73" s="18">
        <f>AB73/$C73</f>
        <v>0.92051115442928311</v>
      </c>
      <c r="AD73" s="18">
        <v>0</v>
      </c>
      <c r="AE73" s="18">
        <f>AD73/$C73</f>
        <v>0</v>
      </c>
      <c r="AF73" s="18">
        <v>0</v>
      </c>
      <c r="AG73" s="18">
        <f>AF73/$C73</f>
        <v>0</v>
      </c>
      <c r="AH73" s="18">
        <v>0</v>
      </c>
      <c r="AI73" s="18">
        <f>AH73/$C73</f>
        <v>0</v>
      </c>
      <c r="AJ73" s="18">
        <v>177030</v>
      </c>
      <c r="AK73" s="18">
        <f>AJ73/$C73</f>
        <v>19.171539961013647</v>
      </c>
      <c r="AL73" s="19">
        <f>D73+F73+H73+J73+L73+N73+P73+R73+T73+V73+X73+Z73+AB73+AD73+AF73+AH73+AJ73</f>
        <v>52632589.353519008</v>
      </c>
      <c r="AM73" s="18">
        <f>AL73/$C73</f>
        <v>5699.8688925188444</v>
      </c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x14ac:dyDescent="0.2">
      <c r="A74" s="26"/>
      <c r="B74" s="27" t="s">
        <v>111</v>
      </c>
      <c r="C74" s="28">
        <f>SUM(C4:C73)</f>
        <v>666213</v>
      </c>
      <c r="D74" s="29">
        <f>SUM(D4:D73)</f>
        <v>1656657</v>
      </c>
      <c r="E74" s="29">
        <f>D74/$C74</f>
        <v>2.4866776841640736</v>
      </c>
      <c r="F74" s="29">
        <f>SUM(F4:F73)</f>
        <v>1571580.7480000001</v>
      </c>
      <c r="G74" s="29">
        <f>F74/$C74</f>
        <v>2.3589764054439049</v>
      </c>
      <c r="H74" s="29">
        <f>SUM(H4:H73)</f>
        <v>378152686.49400002</v>
      </c>
      <c r="I74" s="29">
        <f>H74/$C74</f>
        <v>567.61529194717002</v>
      </c>
      <c r="J74" s="29">
        <f>SUM(J4:J73)</f>
        <v>2422254852.8470001</v>
      </c>
      <c r="K74" s="29">
        <f>J74/$C74</f>
        <v>3635.8564796048713</v>
      </c>
      <c r="L74" s="29">
        <f>SUM(L4:L73)</f>
        <v>272845488.63880002</v>
      </c>
      <c r="M74" s="29">
        <f>L74/$C74</f>
        <v>409.54692964382264</v>
      </c>
      <c r="N74" s="29">
        <f>SUM(N4:N73)</f>
        <v>136109161.60910001</v>
      </c>
      <c r="O74" s="29">
        <f>N74/$C74</f>
        <v>204.30277044894052</v>
      </c>
      <c r="P74" s="29">
        <f>SUM(P4:P73)</f>
        <v>242625696.66999999</v>
      </c>
      <c r="Q74" s="29">
        <f>P74/$C74</f>
        <v>364.18637383239292</v>
      </c>
      <c r="R74" s="29">
        <f>SUM(R4:R73)</f>
        <v>346332914.16250002</v>
      </c>
      <c r="S74" s="29">
        <f>R74/$C74</f>
        <v>519.85313129959945</v>
      </c>
      <c r="T74" s="29">
        <f>SUM(T4:T73)</f>
        <v>47055095</v>
      </c>
      <c r="U74" s="29">
        <f>T74/$C74</f>
        <v>70.630706695906568</v>
      </c>
      <c r="V74" s="29">
        <f>SUM(V4:V73)</f>
        <v>45717332.147119001</v>
      </c>
      <c r="W74" s="29">
        <f>V74/$C74</f>
        <v>68.622695965282873</v>
      </c>
      <c r="X74" s="29">
        <f>SUM(X4:X73)</f>
        <v>79070719.037</v>
      </c>
      <c r="Y74" s="29">
        <f>X74/$C74</f>
        <v>118.68684495349085</v>
      </c>
      <c r="Z74" s="29">
        <f>SUM(Z4:Z73)</f>
        <v>582916</v>
      </c>
      <c r="AA74" s="29">
        <f>Z74/$C74</f>
        <v>0.87496941668805617</v>
      </c>
      <c r="AB74" s="29">
        <f>SUM(AB4:AB73)</f>
        <v>72421787</v>
      </c>
      <c r="AC74" s="29">
        <f t="shared" si="19"/>
        <v>108.7066553789854</v>
      </c>
      <c r="AD74" s="29">
        <f>SUM(AD4:AD73)</f>
        <v>1219954</v>
      </c>
      <c r="AE74" s="29">
        <f t="shared" si="20"/>
        <v>1.8311771160274566</v>
      </c>
      <c r="AF74" s="29">
        <f>SUM(AF4:AF73)</f>
        <v>245895</v>
      </c>
      <c r="AG74" s="29">
        <f t="shared" si="21"/>
        <v>0.36909366824123818</v>
      </c>
      <c r="AH74" s="29">
        <f>SUM(AH4:AH73)</f>
        <v>17765172</v>
      </c>
      <c r="AI74" s="29">
        <f t="shared" si="22"/>
        <v>26.665904147772558</v>
      </c>
      <c r="AJ74" s="29">
        <f>SUM(AJ4:AJ73)</f>
        <v>23794542</v>
      </c>
      <c r="AK74" s="29">
        <f t="shared" si="23"/>
        <v>35.71611781817527</v>
      </c>
      <c r="AL74" s="30">
        <f>SUM(AL4:AL73)</f>
        <v>4089422450.353519</v>
      </c>
      <c r="AM74" s="29">
        <f>AL74/$C74</f>
        <v>6138.3107960269745</v>
      </c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1:109" x14ac:dyDescent="0.2">
      <c r="A75" s="31"/>
      <c r="B75" s="32"/>
      <c r="C75" s="32"/>
      <c r="D75" s="32"/>
      <c r="E75" s="32"/>
      <c r="F75" s="32"/>
      <c r="G75" s="32"/>
      <c r="H75" s="32"/>
      <c r="I75" s="33"/>
      <c r="J75" s="32"/>
      <c r="K75" s="32"/>
      <c r="L75" s="32"/>
      <c r="M75" s="32"/>
      <c r="N75" s="32"/>
      <c r="O75" s="33"/>
      <c r="P75" s="32"/>
      <c r="Q75" s="32"/>
      <c r="R75" s="32"/>
      <c r="S75" s="32"/>
      <c r="T75" s="32"/>
      <c r="U75" s="33"/>
      <c r="V75" s="32"/>
      <c r="W75" s="32"/>
      <c r="X75" s="32"/>
      <c r="Y75" s="32"/>
      <c r="Z75" s="32"/>
      <c r="AA75" s="33"/>
      <c r="AB75" s="32"/>
      <c r="AC75" s="32"/>
      <c r="AD75" s="32"/>
      <c r="AE75" s="32"/>
      <c r="AF75" s="32"/>
      <c r="AG75" s="33"/>
      <c r="AH75" s="32"/>
      <c r="AI75" s="32"/>
      <c r="AJ75" s="32"/>
      <c r="AK75" s="32"/>
      <c r="AL75" s="32"/>
      <c r="AM75" s="33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spans="1:109" s="2" customFormat="1" x14ac:dyDescent="0.2">
      <c r="A76" s="16">
        <v>318</v>
      </c>
      <c r="B76" s="34" t="s">
        <v>112</v>
      </c>
      <c r="C76" s="13">
        <v>1359</v>
      </c>
      <c r="D76" s="18">
        <v>0</v>
      </c>
      <c r="E76" s="18">
        <f>D76/$C76</f>
        <v>0</v>
      </c>
      <c r="F76" s="18">
        <v>0</v>
      </c>
      <c r="G76" s="18">
        <f>F76/$C76</f>
        <v>0</v>
      </c>
      <c r="H76" s="18">
        <v>580303</v>
      </c>
      <c r="I76" s="18">
        <f>H76/$C76</f>
        <v>427.00735835172924</v>
      </c>
      <c r="J76" s="18">
        <v>5024573</v>
      </c>
      <c r="K76" s="18">
        <f>J76/$C76</f>
        <v>3697.2575423105222</v>
      </c>
      <c r="L76" s="18">
        <v>197936</v>
      </c>
      <c r="M76" s="18">
        <f>L76/$C76</f>
        <v>145.64827078734365</v>
      </c>
      <c r="N76" s="18">
        <v>390757</v>
      </c>
      <c r="O76" s="18">
        <f>N76/$C76</f>
        <v>287.53274466519497</v>
      </c>
      <c r="P76" s="18">
        <v>453806</v>
      </c>
      <c r="Q76" s="18">
        <f>P76/$C76</f>
        <v>333.92641648270785</v>
      </c>
      <c r="R76" s="18">
        <v>143712</v>
      </c>
      <c r="S76" s="18">
        <f>R76/$C76</f>
        <v>105.74834437086092</v>
      </c>
      <c r="T76" s="18">
        <v>0</v>
      </c>
      <c r="U76" s="18">
        <f>T76/$C76</f>
        <v>0</v>
      </c>
      <c r="V76" s="18">
        <v>99977</v>
      </c>
      <c r="W76" s="18">
        <f>V76/$C76</f>
        <v>73.566593083149371</v>
      </c>
      <c r="X76" s="18">
        <v>547417</v>
      </c>
      <c r="Y76" s="18">
        <f t="shared" ref="Y76:AA78" si="24">X76/$C76</f>
        <v>402.80868285504044</v>
      </c>
      <c r="Z76" s="18">
        <v>0</v>
      </c>
      <c r="AA76" s="18">
        <f t="shared" si="24"/>
        <v>0</v>
      </c>
      <c r="AB76" s="18">
        <v>84120</v>
      </c>
      <c r="AC76" s="18">
        <f>AB76/$C76</f>
        <v>61.898454746136863</v>
      </c>
      <c r="AD76" s="18">
        <v>3382</v>
      </c>
      <c r="AE76" s="18">
        <f>AD76/$C76</f>
        <v>2.4885945548197204</v>
      </c>
      <c r="AF76" s="18">
        <v>0</v>
      </c>
      <c r="AG76" s="18">
        <f>AF76/$C76</f>
        <v>0</v>
      </c>
      <c r="AH76" s="18">
        <v>0</v>
      </c>
      <c r="AI76" s="18">
        <f>AH76/$C76</f>
        <v>0</v>
      </c>
      <c r="AJ76" s="18">
        <v>0</v>
      </c>
      <c r="AK76" s="18">
        <f>AJ76/$C76</f>
        <v>0</v>
      </c>
      <c r="AL76" s="19">
        <f>D76+F76+H76+J76+L76+N76+P76+R76+T76+V76+X76+Z76+AB76+AD76+AF76+AH76+AJ76</f>
        <v>7525983</v>
      </c>
      <c r="AM76" s="18">
        <f>AL76/$C76</f>
        <v>5537.8830022075053</v>
      </c>
    </row>
    <row r="77" spans="1:109" x14ac:dyDescent="0.2">
      <c r="A77" s="35">
        <v>319</v>
      </c>
      <c r="B77" s="36" t="s">
        <v>113</v>
      </c>
      <c r="C77" s="22">
        <v>320</v>
      </c>
      <c r="D77" s="23">
        <v>0</v>
      </c>
      <c r="E77" s="23">
        <f>D77/$C77</f>
        <v>0</v>
      </c>
      <c r="F77" s="23">
        <v>0</v>
      </c>
      <c r="G77" s="23">
        <f>F77/$C77</f>
        <v>0</v>
      </c>
      <c r="H77" s="23">
        <v>118963</v>
      </c>
      <c r="I77" s="23">
        <f>H77/$C77</f>
        <v>371.75937499999998</v>
      </c>
      <c r="J77" s="23">
        <v>1624574</v>
      </c>
      <c r="K77" s="23">
        <f>J77/$C77</f>
        <v>5076.7937499999998</v>
      </c>
      <c r="L77" s="23">
        <v>32848</v>
      </c>
      <c r="M77" s="23">
        <f>L77/$C77</f>
        <v>102.65</v>
      </c>
      <c r="N77" s="23">
        <v>75130</v>
      </c>
      <c r="O77" s="23">
        <f>N77/$C77</f>
        <v>234.78125</v>
      </c>
      <c r="P77" s="23">
        <v>22500</v>
      </c>
      <c r="Q77" s="23">
        <f>P77/$C77</f>
        <v>70.3125</v>
      </c>
      <c r="R77" s="23">
        <v>0</v>
      </c>
      <c r="S77" s="23">
        <f>R77/$C77</f>
        <v>0</v>
      </c>
      <c r="T77" s="23">
        <v>98585</v>
      </c>
      <c r="U77" s="23">
        <f>T77/$C77</f>
        <v>308.078125</v>
      </c>
      <c r="V77" s="23">
        <v>0</v>
      </c>
      <c r="W77" s="23">
        <f>V77/$C77</f>
        <v>0</v>
      </c>
      <c r="X77" s="23">
        <v>124682</v>
      </c>
      <c r="Y77" s="23">
        <f t="shared" si="24"/>
        <v>389.63125000000002</v>
      </c>
      <c r="Z77" s="23">
        <v>88893</v>
      </c>
      <c r="AA77" s="23">
        <f t="shared" si="24"/>
        <v>277.79062499999998</v>
      </c>
      <c r="AB77" s="23">
        <v>41025</v>
      </c>
      <c r="AC77" s="23">
        <f t="shared" ref="AC77:AE78" si="25">AB77/$C77</f>
        <v>128.203125</v>
      </c>
      <c r="AD77" s="23">
        <v>0</v>
      </c>
      <c r="AE77" s="23">
        <f t="shared" si="25"/>
        <v>0</v>
      </c>
      <c r="AF77" s="23">
        <v>0</v>
      </c>
      <c r="AG77" s="23">
        <f>AF77/$C77</f>
        <v>0</v>
      </c>
      <c r="AH77" s="23">
        <v>0</v>
      </c>
      <c r="AI77" s="23">
        <f>AH77/$C77</f>
        <v>0</v>
      </c>
      <c r="AJ77" s="23">
        <v>0</v>
      </c>
      <c r="AK77" s="23">
        <f>AJ77/$C77</f>
        <v>0</v>
      </c>
      <c r="AL77" s="24">
        <f>D77+F77+H77+J77+L77+N77+P77+R77+T77+V77+X77+Z77+AB77+AD77+AF77+AH77+AJ77</f>
        <v>2227200</v>
      </c>
      <c r="AM77" s="23">
        <f>AL77/$C77</f>
        <v>6960</v>
      </c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</row>
    <row r="78" spans="1:109" x14ac:dyDescent="0.2">
      <c r="A78" s="37"/>
      <c r="B78" s="38" t="s">
        <v>114</v>
      </c>
      <c r="C78" s="39">
        <f>SUM(C76:C77)</f>
        <v>1679</v>
      </c>
      <c r="D78" s="40">
        <f>SUM(D76:D77)</f>
        <v>0</v>
      </c>
      <c r="E78" s="40">
        <f>D78/$C78</f>
        <v>0</v>
      </c>
      <c r="F78" s="40">
        <f>SUM(F76:F77)</f>
        <v>0</v>
      </c>
      <c r="G78" s="40">
        <f>F78/$C78</f>
        <v>0</v>
      </c>
      <c r="H78" s="40">
        <f>SUM(H76:H77)</f>
        <v>699266</v>
      </c>
      <c r="I78" s="40">
        <f>H78/$C78</f>
        <v>416.47766527695057</v>
      </c>
      <c r="J78" s="40">
        <f>SUM(J76:J77)</f>
        <v>6649147</v>
      </c>
      <c r="K78" s="40">
        <f>J78/$C78</f>
        <v>3960.1828469326979</v>
      </c>
      <c r="L78" s="40">
        <f>SUM(L76:L77)</f>
        <v>230784</v>
      </c>
      <c r="M78" s="40">
        <f>L78/$C78</f>
        <v>137.45324597974985</v>
      </c>
      <c r="N78" s="40">
        <f>SUM(N76:N77)</f>
        <v>465887</v>
      </c>
      <c r="O78" s="40">
        <f>N78/$C78</f>
        <v>277.47885646217986</v>
      </c>
      <c r="P78" s="40">
        <f>SUM(P76:P77)</f>
        <v>476306</v>
      </c>
      <c r="Q78" s="40">
        <f>P78/$C78</f>
        <v>283.68433591423468</v>
      </c>
      <c r="R78" s="40">
        <f>SUM(R76:R77)</f>
        <v>143712</v>
      </c>
      <c r="S78" s="40">
        <f>R78/$C78</f>
        <v>85.593805836807618</v>
      </c>
      <c r="T78" s="40">
        <f>SUM(T76:T77)</f>
        <v>98585</v>
      </c>
      <c r="U78" s="40">
        <f>T78/$C78</f>
        <v>58.716497915425848</v>
      </c>
      <c r="V78" s="40">
        <f>SUM(V76:V77)</f>
        <v>99977</v>
      </c>
      <c r="W78" s="40">
        <f>V78/$C78</f>
        <v>59.545562835020846</v>
      </c>
      <c r="X78" s="40">
        <f>SUM(X76:X77)</f>
        <v>672099</v>
      </c>
      <c r="Y78" s="40">
        <f>X78/$C78</f>
        <v>400.29720071471115</v>
      </c>
      <c r="Z78" s="40">
        <f>SUM(Z76:Z77)</f>
        <v>88893</v>
      </c>
      <c r="AA78" s="40">
        <f t="shared" si="24"/>
        <v>52.944014294222754</v>
      </c>
      <c r="AB78" s="40">
        <f>SUM(AB76:AB77)</f>
        <v>125145</v>
      </c>
      <c r="AC78" s="40">
        <f t="shared" si="25"/>
        <v>74.535437760571767</v>
      </c>
      <c r="AD78" s="40">
        <f>SUM(AD76:AD77)</f>
        <v>3382</v>
      </c>
      <c r="AE78" s="40">
        <f t="shared" si="25"/>
        <v>2.0142942227516381</v>
      </c>
      <c r="AF78" s="40">
        <f>SUM(AF76:AF77)</f>
        <v>0</v>
      </c>
      <c r="AG78" s="40">
        <f>AF78/$C78</f>
        <v>0</v>
      </c>
      <c r="AH78" s="40">
        <f>SUM(AH76:AH77)</f>
        <v>0</v>
      </c>
      <c r="AI78" s="40">
        <f>AH78/$C78</f>
        <v>0</v>
      </c>
      <c r="AJ78" s="40">
        <f>SUM(AJ76:AJ77)</f>
        <v>0</v>
      </c>
      <c r="AK78" s="40">
        <f>AJ78/$C78</f>
        <v>0</v>
      </c>
      <c r="AL78" s="41">
        <f>SUM(AL76:AL77)</f>
        <v>9753183</v>
      </c>
      <c r="AM78" s="42">
        <f>AL78/$C78</f>
        <v>5808.9237641453246</v>
      </c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</row>
    <row r="79" spans="1:109" x14ac:dyDescent="0.2">
      <c r="A79" s="43"/>
      <c r="B79" s="44"/>
      <c r="C79" s="32"/>
      <c r="D79" s="44"/>
      <c r="E79" s="44"/>
      <c r="F79" s="44"/>
      <c r="G79" s="44"/>
      <c r="H79" s="44"/>
      <c r="I79" s="45"/>
      <c r="J79" s="44"/>
      <c r="K79" s="44"/>
      <c r="L79" s="44"/>
      <c r="M79" s="44"/>
      <c r="N79" s="44"/>
      <c r="O79" s="45"/>
      <c r="P79" s="44"/>
      <c r="Q79" s="44"/>
      <c r="R79" s="44"/>
      <c r="S79" s="44"/>
      <c r="T79" s="44"/>
      <c r="U79" s="45"/>
      <c r="V79" s="44"/>
      <c r="W79" s="44"/>
      <c r="X79" s="44"/>
      <c r="Y79" s="44"/>
      <c r="Z79" s="44"/>
      <c r="AA79" s="45"/>
      <c r="AB79" s="44"/>
      <c r="AC79" s="44"/>
      <c r="AD79" s="44"/>
      <c r="AE79" s="44"/>
      <c r="AF79" s="44"/>
      <c r="AG79" s="45"/>
      <c r="AH79" s="44"/>
      <c r="AI79" s="44"/>
      <c r="AJ79" s="44"/>
      <c r="AK79" s="44"/>
      <c r="AL79" s="44"/>
      <c r="AM79" s="45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</row>
    <row r="80" spans="1:109" x14ac:dyDescent="0.2">
      <c r="A80" s="46">
        <v>321001</v>
      </c>
      <c r="B80" s="47" t="s">
        <v>115</v>
      </c>
      <c r="C80" s="13">
        <v>364</v>
      </c>
      <c r="D80" s="48">
        <v>0</v>
      </c>
      <c r="E80" s="48">
        <f t="shared" ref="E80:E92" si="26">D80/$C80</f>
        <v>0</v>
      </c>
      <c r="F80" s="48">
        <v>0</v>
      </c>
      <c r="G80" s="48">
        <f t="shared" ref="G80:G92" si="27">F80/$C80</f>
        <v>0</v>
      </c>
      <c r="H80" s="48">
        <v>258428</v>
      </c>
      <c r="I80" s="48">
        <f t="shared" ref="I80:I92" si="28">H80/$C80</f>
        <v>709.96703296703299</v>
      </c>
      <c r="J80" s="48">
        <v>1569468</v>
      </c>
      <c r="K80" s="48">
        <f t="shared" ref="K80:K92" si="29">J80/$C80</f>
        <v>4311.7252747252751</v>
      </c>
      <c r="L80" s="48">
        <v>0</v>
      </c>
      <c r="M80" s="48">
        <f t="shared" ref="M80:M92" si="30">L80/$C80</f>
        <v>0</v>
      </c>
      <c r="N80" s="48">
        <v>62210</v>
      </c>
      <c r="O80" s="48">
        <f t="shared" ref="O80:O92" si="31">N80/$C80</f>
        <v>170.9065934065934</v>
      </c>
      <c r="P80" s="48">
        <v>104625</v>
      </c>
      <c r="Q80" s="48">
        <f t="shared" ref="Q80:Q92" si="32">P80/$C80</f>
        <v>287.43131868131866</v>
      </c>
      <c r="R80" s="48">
        <v>33538</v>
      </c>
      <c r="S80" s="48">
        <f t="shared" ref="S80:S92" si="33">R80/$C80</f>
        <v>92.137362637362642</v>
      </c>
      <c r="T80" s="48">
        <v>0</v>
      </c>
      <c r="U80" s="48">
        <f t="shared" ref="U80:U92" si="34">T80/$C80</f>
        <v>0</v>
      </c>
      <c r="V80" s="48">
        <v>0</v>
      </c>
      <c r="W80" s="48">
        <f t="shared" ref="W80:W92" si="35">V80/$C80</f>
        <v>0</v>
      </c>
      <c r="X80" s="48">
        <v>0</v>
      </c>
      <c r="Y80" s="48">
        <f t="shared" ref="Y80:Y92" si="36">X80/$C80</f>
        <v>0</v>
      </c>
      <c r="Z80" s="48">
        <v>0</v>
      </c>
      <c r="AA80" s="48">
        <f t="shared" ref="AA80:AA92" si="37">Z80/$C80</f>
        <v>0</v>
      </c>
      <c r="AB80" s="48">
        <v>11526</v>
      </c>
      <c r="AC80" s="48">
        <f t="shared" ref="AC80:AC92" si="38">AB80/$C80</f>
        <v>31.664835164835164</v>
      </c>
      <c r="AD80" s="48">
        <v>0</v>
      </c>
      <c r="AE80" s="48">
        <f t="shared" ref="AE80:AE92" si="39">AD80/$C80</f>
        <v>0</v>
      </c>
      <c r="AF80" s="48">
        <v>0</v>
      </c>
      <c r="AG80" s="48">
        <f t="shared" ref="AG80:AG92" si="40">AF80/$C80</f>
        <v>0</v>
      </c>
      <c r="AH80" s="48">
        <v>0</v>
      </c>
      <c r="AI80" s="48">
        <f t="shared" ref="AI80:AI92" si="41">AH80/$C80</f>
        <v>0</v>
      </c>
      <c r="AJ80" s="48">
        <v>0</v>
      </c>
      <c r="AK80" s="48">
        <f t="shared" ref="AK80:AK92" si="42">AJ80/$C80</f>
        <v>0</v>
      </c>
      <c r="AL80" s="49">
        <f t="shared" ref="AL80:AL91" si="43">D80+F80+H80+J80+L80+N80+P80+R80+T80+V80+X80+Z80+AB80+AD80+AF80+AH80+AJ80</f>
        <v>2039795</v>
      </c>
      <c r="AM80" s="48">
        <f>AL80/$C80</f>
        <v>5603.8324175824173</v>
      </c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spans="1:109" s="2" customFormat="1" x14ac:dyDescent="0.2">
      <c r="A81" s="16">
        <v>329001</v>
      </c>
      <c r="B81" s="34" t="s">
        <v>116</v>
      </c>
      <c r="C81" s="13">
        <v>369</v>
      </c>
      <c r="D81" s="18">
        <v>0</v>
      </c>
      <c r="E81" s="18">
        <f t="shared" si="26"/>
        <v>0</v>
      </c>
      <c r="F81" s="18">
        <v>0</v>
      </c>
      <c r="G81" s="18">
        <f t="shared" si="27"/>
        <v>0</v>
      </c>
      <c r="H81" s="18">
        <v>141104</v>
      </c>
      <c r="I81" s="18">
        <f t="shared" si="28"/>
        <v>382.39566395663957</v>
      </c>
      <c r="J81" s="18">
        <v>1126402</v>
      </c>
      <c r="K81" s="18">
        <f t="shared" si="29"/>
        <v>3052.5799457994581</v>
      </c>
      <c r="L81" s="18">
        <v>30160</v>
      </c>
      <c r="M81" s="18">
        <f t="shared" si="30"/>
        <v>81.734417344173437</v>
      </c>
      <c r="N81" s="18">
        <v>104607</v>
      </c>
      <c r="O81" s="18">
        <f t="shared" si="31"/>
        <v>283.48780487804879</v>
      </c>
      <c r="P81" s="18">
        <v>106241</v>
      </c>
      <c r="Q81" s="18">
        <f t="shared" si="32"/>
        <v>287.91598915989158</v>
      </c>
      <c r="R81" s="18">
        <v>259098</v>
      </c>
      <c r="S81" s="18">
        <f t="shared" si="33"/>
        <v>702.16260162601623</v>
      </c>
      <c r="T81" s="18">
        <v>0</v>
      </c>
      <c r="U81" s="18">
        <f t="shared" si="34"/>
        <v>0</v>
      </c>
      <c r="V81" s="18">
        <v>16865</v>
      </c>
      <c r="W81" s="18">
        <f t="shared" si="35"/>
        <v>45.704607046070464</v>
      </c>
      <c r="X81" s="18">
        <v>0</v>
      </c>
      <c r="Y81" s="18">
        <f t="shared" si="36"/>
        <v>0</v>
      </c>
      <c r="Z81" s="18">
        <v>0</v>
      </c>
      <c r="AA81" s="18">
        <f t="shared" si="37"/>
        <v>0</v>
      </c>
      <c r="AB81" s="18">
        <v>98389</v>
      </c>
      <c r="AC81" s="18">
        <f t="shared" si="38"/>
        <v>266.63685636856371</v>
      </c>
      <c r="AD81" s="18">
        <v>0</v>
      </c>
      <c r="AE81" s="18">
        <f t="shared" si="39"/>
        <v>0</v>
      </c>
      <c r="AF81" s="18">
        <v>0</v>
      </c>
      <c r="AG81" s="18">
        <f t="shared" si="40"/>
        <v>0</v>
      </c>
      <c r="AH81" s="18">
        <v>0</v>
      </c>
      <c r="AI81" s="18">
        <f t="shared" si="41"/>
        <v>0</v>
      </c>
      <c r="AJ81" s="18">
        <v>0</v>
      </c>
      <c r="AK81" s="18">
        <f t="shared" si="42"/>
        <v>0</v>
      </c>
      <c r="AL81" s="19">
        <f>D81+F81+H81+J81+L81+N81+P81+R81+T81+V81+X81+Z81+AB81+AD81+AF81+AH81+AJ81</f>
        <v>1882866</v>
      </c>
      <c r="AM81" s="18">
        <f>AL81/$C81</f>
        <v>5102.6178861788621</v>
      </c>
    </row>
    <row r="82" spans="1:109" s="2" customFormat="1" x14ac:dyDescent="0.2">
      <c r="A82" s="16">
        <v>331001</v>
      </c>
      <c r="B82" s="34" t="s">
        <v>117</v>
      </c>
      <c r="C82" s="13">
        <v>525</v>
      </c>
      <c r="D82" s="18">
        <v>0</v>
      </c>
      <c r="E82" s="18">
        <f t="shared" si="26"/>
        <v>0</v>
      </c>
      <c r="F82" s="18">
        <v>0</v>
      </c>
      <c r="G82" s="18">
        <f t="shared" si="27"/>
        <v>0</v>
      </c>
      <c r="H82" s="18">
        <v>556011</v>
      </c>
      <c r="I82" s="18">
        <f t="shared" si="28"/>
        <v>1059.0685714285714</v>
      </c>
      <c r="J82" s="18">
        <v>1906812</v>
      </c>
      <c r="K82" s="18">
        <f t="shared" si="29"/>
        <v>3632.022857142857</v>
      </c>
      <c r="L82" s="18">
        <v>53950</v>
      </c>
      <c r="M82" s="18">
        <f t="shared" si="30"/>
        <v>102.76190476190476</v>
      </c>
      <c r="N82" s="18">
        <v>95188</v>
      </c>
      <c r="O82" s="18">
        <f t="shared" si="31"/>
        <v>181.31047619047618</v>
      </c>
      <c r="P82" s="18">
        <v>428597</v>
      </c>
      <c r="Q82" s="18">
        <f t="shared" si="32"/>
        <v>816.37523809523805</v>
      </c>
      <c r="R82" s="18">
        <v>146616</v>
      </c>
      <c r="S82" s="18">
        <f t="shared" si="33"/>
        <v>279.26857142857142</v>
      </c>
      <c r="T82" s="18">
        <v>66297</v>
      </c>
      <c r="U82" s="18">
        <f t="shared" si="34"/>
        <v>126.28</v>
      </c>
      <c r="V82" s="18">
        <v>114023</v>
      </c>
      <c r="W82" s="18">
        <f t="shared" si="35"/>
        <v>217.18666666666667</v>
      </c>
      <c r="X82" s="18">
        <v>121033</v>
      </c>
      <c r="Y82" s="18">
        <f t="shared" si="36"/>
        <v>230.53904761904761</v>
      </c>
      <c r="Z82" s="18">
        <v>0</v>
      </c>
      <c r="AA82" s="18">
        <f t="shared" si="37"/>
        <v>0</v>
      </c>
      <c r="AB82" s="18">
        <v>7523</v>
      </c>
      <c r="AC82" s="18">
        <f t="shared" si="38"/>
        <v>14.32952380952381</v>
      </c>
      <c r="AD82" s="18">
        <v>0</v>
      </c>
      <c r="AE82" s="18">
        <f t="shared" si="39"/>
        <v>0</v>
      </c>
      <c r="AF82" s="18">
        <v>0</v>
      </c>
      <c r="AG82" s="18">
        <f t="shared" si="40"/>
        <v>0</v>
      </c>
      <c r="AH82" s="18">
        <v>0</v>
      </c>
      <c r="AI82" s="18">
        <f t="shared" si="41"/>
        <v>0</v>
      </c>
      <c r="AJ82" s="18">
        <v>0</v>
      </c>
      <c r="AK82" s="18">
        <f t="shared" si="42"/>
        <v>0</v>
      </c>
      <c r="AL82" s="19">
        <f t="shared" si="43"/>
        <v>3496050</v>
      </c>
      <c r="AM82" s="18">
        <f t="shared" ref="AM82:AM92" si="44">AL82/$C82</f>
        <v>6659.1428571428569</v>
      </c>
    </row>
    <row r="83" spans="1:109" s="2" customFormat="1" x14ac:dyDescent="0.2">
      <c r="A83" s="16">
        <v>333001</v>
      </c>
      <c r="B83" s="34" t="s">
        <v>118</v>
      </c>
      <c r="C83" s="13">
        <v>691</v>
      </c>
      <c r="D83" s="18">
        <v>0</v>
      </c>
      <c r="E83" s="18">
        <f t="shared" si="26"/>
        <v>0</v>
      </c>
      <c r="F83" s="18">
        <v>0</v>
      </c>
      <c r="G83" s="18">
        <f t="shared" si="27"/>
        <v>0</v>
      </c>
      <c r="H83" s="18">
        <v>222712</v>
      </c>
      <c r="I83" s="18">
        <f t="shared" si="28"/>
        <v>322.30390738060782</v>
      </c>
      <c r="J83" s="18">
        <v>1614037</v>
      </c>
      <c r="K83" s="18">
        <f t="shared" si="29"/>
        <v>2335.7988422575977</v>
      </c>
      <c r="L83" s="18">
        <v>27073</v>
      </c>
      <c r="M83" s="18">
        <f t="shared" si="30"/>
        <v>39.179450072358897</v>
      </c>
      <c r="N83" s="18">
        <v>69250</v>
      </c>
      <c r="O83" s="18">
        <f t="shared" si="31"/>
        <v>100.21707670043415</v>
      </c>
      <c r="P83" s="18">
        <v>296471</v>
      </c>
      <c r="Q83" s="18">
        <f t="shared" si="32"/>
        <v>429.04630969609264</v>
      </c>
      <c r="R83" s="18">
        <v>104679</v>
      </c>
      <c r="S83" s="18">
        <f t="shared" si="33"/>
        <v>151.48914616497828</v>
      </c>
      <c r="T83" s="18">
        <v>0</v>
      </c>
      <c r="U83" s="18">
        <f t="shared" si="34"/>
        <v>0</v>
      </c>
      <c r="V83" s="18">
        <v>0</v>
      </c>
      <c r="W83" s="18">
        <f t="shared" si="35"/>
        <v>0</v>
      </c>
      <c r="X83" s="18">
        <v>50679</v>
      </c>
      <c r="Y83" s="18">
        <f t="shared" si="36"/>
        <v>73.34153400868307</v>
      </c>
      <c r="Z83" s="18">
        <v>0</v>
      </c>
      <c r="AA83" s="18">
        <f t="shared" si="37"/>
        <v>0</v>
      </c>
      <c r="AB83" s="18">
        <v>0</v>
      </c>
      <c r="AC83" s="18">
        <f t="shared" si="38"/>
        <v>0</v>
      </c>
      <c r="AD83" s="18">
        <v>0</v>
      </c>
      <c r="AE83" s="18">
        <f t="shared" si="39"/>
        <v>0</v>
      </c>
      <c r="AF83" s="18">
        <v>0</v>
      </c>
      <c r="AG83" s="18">
        <f t="shared" si="40"/>
        <v>0</v>
      </c>
      <c r="AH83" s="18">
        <v>0</v>
      </c>
      <c r="AI83" s="18">
        <f t="shared" si="41"/>
        <v>0</v>
      </c>
      <c r="AJ83" s="18">
        <v>0</v>
      </c>
      <c r="AK83" s="18">
        <f t="shared" si="42"/>
        <v>0</v>
      </c>
      <c r="AL83" s="19">
        <f t="shared" si="43"/>
        <v>2384901</v>
      </c>
      <c r="AM83" s="18">
        <f t="shared" si="44"/>
        <v>3451.3762662807526</v>
      </c>
    </row>
    <row r="84" spans="1:109" x14ac:dyDescent="0.2">
      <c r="A84" s="20">
        <v>336001</v>
      </c>
      <c r="B84" s="50" t="s">
        <v>119</v>
      </c>
      <c r="C84" s="22">
        <v>625</v>
      </c>
      <c r="D84" s="23">
        <v>0</v>
      </c>
      <c r="E84" s="23">
        <f t="shared" si="26"/>
        <v>0</v>
      </c>
      <c r="F84" s="23">
        <v>0</v>
      </c>
      <c r="G84" s="23">
        <f t="shared" si="27"/>
        <v>0</v>
      </c>
      <c r="H84" s="23">
        <v>347486</v>
      </c>
      <c r="I84" s="23">
        <f t="shared" si="28"/>
        <v>555.97760000000005</v>
      </c>
      <c r="J84" s="23">
        <v>1907415</v>
      </c>
      <c r="K84" s="23">
        <f t="shared" si="29"/>
        <v>3051.864</v>
      </c>
      <c r="L84" s="23">
        <v>16500</v>
      </c>
      <c r="M84" s="23">
        <f t="shared" si="30"/>
        <v>26.4</v>
      </c>
      <c r="N84" s="23">
        <v>127282</v>
      </c>
      <c r="O84" s="23">
        <f t="shared" si="31"/>
        <v>203.65119999999999</v>
      </c>
      <c r="P84" s="23">
        <v>170198</v>
      </c>
      <c r="Q84" s="23">
        <f t="shared" si="32"/>
        <v>272.3168</v>
      </c>
      <c r="R84" s="23">
        <v>272850</v>
      </c>
      <c r="S84" s="23">
        <f t="shared" si="33"/>
        <v>436.56</v>
      </c>
      <c r="T84" s="23">
        <v>0</v>
      </c>
      <c r="U84" s="23">
        <f t="shared" si="34"/>
        <v>0</v>
      </c>
      <c r="V84" s="23">
        <v>0</v>
      </c>
      <c r="W84" s="23">
        <f t="shared" si="35"/>
        <v>0</v>
      </c>
      <c r="X84" s="23">
        <v>11850</v>
      </c>
      <c r="Y84" s="23">
        <f t="shared" si="36"/>
        <v>18.96</v>
      </c>
      <c r="Z84" s="23">
        <v>0</v>
      </c>
      <c r="AA84" s="23">
        <f t="shared" si="37"/>
        <v>0</v>
      </c>
      <c r="AB84" s="23">
        <v>75528</v>
      </c>
      <c r="AC84" s="23">
        <f t="shared" si="38"/>
        <v>120.84480000000001</v>
      </c>
      <c r="AD84" s="23">
        <v>0</v>
      </c>
      <c r="AE84" s="23">
        <f t="shared" si="39"/>
        <v>0</v>
      </c>
      <c r="AF84" s="23">
        <v>0</v>
      </c>
      <c r="AG84" s="23">
        <f t="shared" si="40"/>
        <v>0</v>
      </c>
      <c r="AH84" s="23">
        <v>0</v>
      </c>
      <c r="AI84" s="23">
        <f t="shared" si="41"/>
        <v>0</v>
      </c>
      <c r="AJ84" s="23">
        <v>51625</v>
      </c>
      <c r="AK84" s="23">
        <f t="shared" si="42"/>
        <v>82.6</v>
      </c>
      <c r="AL84" s="24">
        <f t="shared" si="43"/>
        <v>2980734</v>
      </c>
      <c r="AM84" s="23">
        <f t="shared" si="44"/>
        <v>4769.1743999999999</v>
      </c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x14ac:dyDescent="0.2">
      <c r="A85" s="46">
        <v>337001</v>
      </c>
      <c r="B85" s="47" t="s">
        <v>120</v>
      </c>
      <c r="C85" s="13">
        <v>900</v>
      </c>
      <c r="D85" s="48">
        <v>0</v>
      </c>
      <c r="E85" s="48">
        <f t="shared" si="26"/>
        <v>0</v>
      </c>
      <c r="F85" s="48">
        <v>0</v>
      </c>
      <c r="G85" s="48">
        <f t="shared" si="27"/>
        <v>0</v>
      </c>
      <c r="H85" s="48">
        <v>819937</v>
      </c>
      <c r="I85" s="48">
        <f t="shared" si="28"/>
        <v>911.04111111111115</v>
      </c>
      <c r="J85" s="48">
        <v>3840938</v>
      </c>
      <c r="K85" s="48">
        <f t="shared" si="29"/>
        <v>4267.7088888888893</v>
      </c>
      <c r="L85" s="48">
        <v>288744</v>
      </c>
      <c r="M85" s="48">
        <f t="shared" si="30"/>
        <v>320.82666666666665</v>
      </c>
      <c r="N85" s="48">
        <v>342065</v>
      </c>
      <c r="O85" s="48">
        <f t="shared" si="31"/>
        <v>380.07222222222219</v>
      </c>
      <c r="P85" s="48">
        <v>1601794</v>
      </c>
      <c r="Q85" s="48">
        <f t="shared" si="32"/>
        <v>1779.7711111111112</v>
      </c>
      <c r="R85" s="48">
        <v>306554</v>
      </c>
      <c r="S85" s="48">
        <f t="shared" si="33"/>
        <v>340.61555555555555</v>
      </c>
      <c r="T85" s="48">
        <v>0</v>
      </c>
      <c r="U85" s="48">
        <f t="shared" si="34"/>
        <v>0</v>
      </c>
      <c r="V85" s="48">
        <v>173951</v>
      </c>
      <c r="W85" s="48">
        <f t="shared" si="35"/>
        <v>193.2788888888889</v>
      </c>
      <c r="X85" s="48">
        <v>425407</v>
      </c>
      <c r="Y85" s="48">
        <f t="shared" si="36"/>
        <v>472.67444444444442</v>
      </c>
      <c r="Z85" s="48">
        <v>0</v>
      </c>
      <c r="AA85" s="48">
        <f t="shared" si="37"/>
        <v>0</v>
      </c>
      <c r="AB85" s="48">
        <v>208704</v>
      </c>
      <c r="AC85" s="48">
        <f t="shared" si="38"/>
        <v>231.89333333333335</v>
      </c>
      <c r="AD85" s="48">
        <v>0</v>
      </c>
      <c r="AE85" s="48">
        <f t="shared" si="39"/>
        <v>0</v>
      </c>
      <c r="AF85" s="48">
        <v>0</v>
      </c>
      <c r="AG85" s="48">
        <f t="shared" si="40"/>
        <v>0</v>
      </c>
      <c r="AH85" s="48">
        <v>0</v>
      </c>
      <c r="AI85" s="48">
        <f t="shared" si="41"/>
        <v>0</v>
      </c>
      <c r="AJ85" s="48">
        <v>0</v>
      </c>
      <c r="AK85" s="48">
        <f t="shared" si="42"/>
        <v>0</v>
      </c>
      <c r="AL85" s="49">
        <f t="shared" si="43"/>
        <v>8008094</v>
      </c>
      <c r="AM85" s="48">
        <f t="shared" si="44"/>
        <v>8897.8822222222225</v>
      </c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s="2" customFormat="1" x14ac:dyDescent="0.2">
      <c r="A86" s="16">
        <v>339001</v>
      </c>
      <c r="B86" s="34" t="s">
        <v>121</v>
      </c>
      <c r="C86" s="13">
        <v>386</v>
      </c>
      <c r="D86" s="18">
        <v>0</v>
      </c>
      <c r="E86" s="18">
        <f t="shared" si="26"/>
        <v>0</v>
      </c>
      <c r="F86" s="18">
        <v>0</v>
      </c>
      <c r="G86" s="18">
        <f t="shared" si="27"/>
        <v>0</v>
      </c>
      <c r="H86" s="18">
        <v>375282</v>
      </c>
      <c r="I86" s="18">
        <f t="shared" si="28"/>
        <v>972.23316062176161</v>
      </c>
      <c r="J86" s="18">
        <v>1076328</v>
      </c>
      <c r="K86" s="18">
        <f t="shared" si="29"/>
        <v>2788.4145077720209</v>
      </c>
      <c r="L86" s="18">
        <v>10742</v>
      </c>
      <c r="M86" s="18">
        <f t="shared" si="30"/>
        <v>27.82901554404145</v>
      </c>
      <c r="N86" s="18">
        <v>85394</v>
      </c>
      <c r="O86" s="18">
        <f t="shared" si="31"/>
        <v>221.22797927461139</v>
      </c>
      <c r="P86" s="18">
        <v>70030</v>
      </c>
      <c r="Q86" s="18">
        <f t="shared" si="32"/>
        <v>181.42487046632124</v>
      </c>
      <c r="R86" s="18">
        <v>99540</v>
      </c>
      <c r="S86" s="18">
        <f t="shared" si="33"/>
        <v>257.87564766839381</v>
      </c>
      <c r="T86" s="18">
        <v>0</v>
      </c>
      <c r="U86" s="18">
        <f t="shared" si="34"/>
        <v>0</v>
      </c>
      <c r="V86" s="18">
        <v>52749</v>
      </c>
      <c r="W86" s="18">
        <f t="shared" si="35"/>
        <v>136.65544041450778</v>
      </c>
      <c r="X86" s="18">
        <v>119649</v>
      </c>
      <c r="Y86" s="18">
        <f t="shared" si="36"/>
        <v>309.97150259067359</v>
      </c>
      <c r="Z86" s="18">
        <v>0</v>
      </c>
      <c r="AA86" s="18">
        <f t="shared" si="37"/>
        <v>0</v>
      </c>
      <c r="AB86" s="18">
        <v>20294</v>
      </c>
      <c r="AC86" s="18">
        <f t="shared" si="38"/>
        <v>52.575129533678755</v>
      </c>
      <c r="AD86" s="18">
        <v>0</v>
      </c>
      <c r="AE86" s="18">
        <f t="shared" si="39"/>
        <v>0</v>
      </c>
      <c r="AF86" s="18">
        <v>0</v>
      </c>
      <c r="AG86" s="18">
        <f t="shared" si="40"/>
        <v>0</v>
      </c>
      <c r="AH86" s="18">
        <v>0</v>
      </c>
      <c r="AI86" s="18">
        <f t="shared" si="41"/>
        <v>0</v>
      </c>
      <c r="AJ86" s="18">
        <v>0</v>
      </c>
      <c r="AK86" s="18">
        <f t="shared" si="42"/>
        <v>0</v>
      </c>
      <c r="AL86" s="19">
        <f t="shared" si="43"/>
        <v>1910008</v>
      </c>
      <c r="AM86" s="18">
        <f t="shared" si="44"/>
        <v>4948.2072538860102</v>
      </c>
    </row>
    <row r="87" spans="1:109" s="2" customFormat="1" x14ac:dyDescent="0.2">
      <c r="A87" s="16">
        <v>340001</v>
      </c>
      <c r="B87" s="34" t="s">
        <v>122</v>
      </c>
      <c r="C87" s="13">
        <v>103</v>
      </c>
      <c r="D87" s="18">
        <v>0</v>
      </c>
      <c r="E87" s="18">
        <f>D87/$C87</f>
        <v>0</v>
      </c>
      <c r="F87" s="18">
        <v>0</v>
      </c>
      <c r="G87" s="18">
        <f>F87/$C87</f>
        <v>0</v>
      </c>
      <c r="H87" s="18">
        <v>97002</v>
      </c>
      <c r="I87" s="18">
        <f>H87/$C87</f>
        <v>941.76699029126212</v>
      </c>
      <c r="J87" s="18">
        <v>451467</v>
      </c>
      <c r="K87" s="18">
        <f>J87/$C87</f>
        <v>4383.174757281553</v>
      </c>
      <c r="L87" s="18">
        <v>15793</v>
      </c>
      <c r="M87" s="18">
        <f>L87/$C87</f>
        <v>153.33009708737865</v>
      </c>
      <c r="N87" s="18">
        <v>0</v>
      </c>
      <c r="O87" s="18">
        <f>N87/$C87</f>
        <v>0</v>
      </c>
      <c r="P87" s="18">
        <v>43797</v>
      </c>
      <c r="Q87" s="18">
        <f>P87/$C87</f>
        <v>425.21359223300971</v>
      </c>
      <c r="R87" s="18">
        <v>11221</v>
      </c>
      <c r="S87" s="18">
        <f>R87/$C87</f>
        <v>108.94174757281553</v>
      </c>
      <c r="T87" s="18">
        <v>0</v>
      </c>
      <c r="U87" s="18">
        <f>T87/$C87</f>
        <v>0</v>
      </c>
      <c r="V87" s="18">
        <v>0</v>
      </c>
      <c r="W87" s="18">
        <f t="shared" si="35"/>
        <v>0</v>
      </c>
      <c r="X87" s="18">
        <v>86008</v>
      </c>
      <c r="Y87" s="18">
        <f t="shared" si="36"/>
        <v>835.02912621359224</v>
      </c>
      <c r="Z87" s="18">
        <v>0</v>
      </c>
      <c r="AA87" s="18">
        <f t="shared" si="37"/>
        <v>0</v>
      </c>
      <c r="AB87" s="18">
        <v>0</v>
      </c>
      <c r="AC87" s="18">
        <f>AB87/$C87</f>
        <v>0</v>
      </c>
      <c r="AD87" s="18">
        <v>0</v>
      </c>
      <c r="AE87" s="18">
        <f>AD87/$C87</f>
        <v>0</v>
      </c>
      <c r="AF87" s="18">
        <v>0</v>
      </c>
      <c r="AG87" s="18">
        <f>AF87/$C87</f>
        <v>0</v>
      </c>
      <c r="AH87" s="18">
        <v>1575</v>
      </c>
      <c r="AI87" s="18">
        <f>AH87/$C87</f>
        <v>15.291262135922331</v>
      </c>
      <c r="AJ87" s="18">
        <v>0</v>
      </c>
      <c r="AK87" s="18">
        <f>AJ87/$C87</f>
        <v>0</v>
      </c>
      <c r="AL87" s="19">
        <f t="shared" si="43"/>
        <v>706863</v>
      </c>
      <c r="AM87" s="18">
        <f>AL87/$C87</f>
        <v>6862.7475728155341</v>
      </c>
    </row>
    <row r="88" spans="1:109" s="2" customFormat="1" x14ac:dyDescent="0.2">
      <c r="A88" s="16">
        <v>341001</v>
      </c>
      <c r="B88" s="34" t="s">
        <v>123</v>
      </c>
      <c r="C88" s="13">
        <v>302</v>
      </c>
      <c r="D88" s="18">
        <v>0</v>
      </c>
      <c r="E88" s="18">
        <f>D88/$C88</f>
        <v>0</v>
      </c>
      <c r="F88" s="18">
        <v>0</v>
      </c>
      <c r="G88" s="18">
        <f>F88/$C88</f>
        <v>0</v>
      </c>
      <c r="H88" s="18">
        <v>103178</v>
      </c>
      <c r="I88" s="18">
        <f>H88/$C88</f>
        <v>341.64900662251654</v>
      </c>
      <c r="J88" s="18">
        <v>994684</v>
      </c>
      <c r="K88" s="18">
        <f>J88/$C88</f>
        <v>3293.655629139073</v>
      </c>
      <c r="L88" s="18">
        <v>55918</v>
      </c>
      <c r="M88" s="18">
        <f>L88/$C88</f>
        <v>185.15894039735099</v>
      </c>
      <c r="N88" s="18">
        <v>4543</v>
      </c>
      <c r="O88" s="18">
        <f>N88/$C88</f>
        <v>15.043046357615895</v>
      </c>
      <c r="P88" s="18">
        <v>149707</v>
      </c>
      <c r="Q88" s="18">
        <f>P88/$C88</f>
        <v>495.71854304635764</v>
      </c>
      <c r="R88" s="18">
        <v>64190</v>
      </c>
      <c r="S88" s="18">
        <f>R88/$C88</f>
        <v>212.5496688741722</v>
      </c>
      <c r="T88" s="18">
        <v>0</v>
      </c>
      <c r="U88" s="18">
        <f>T88/$C88</f>
        <v>0</v>
      </c>
      <c r="V88" s="18">
        <v>46741</v>
      </c>
      <c r="W88" s="18">
        <f t="shared" si="35"/>
        <v>154.77152317880794</v>
      </c>
      <c r="X88" s="18">
        <v>42108</v>
      </c>
      <c r="Y88" s="18">
        <f t="shared" si="36"/>
        <v>139.43046357615893</v>
      </c>
      <c r="Z88" s="18">
        <v>0</v>
      </c>
      <c r="AA88" s="18">
        <f t="shared" si="37"/>
        <v>0</v>
      </c>
      <c r="AB88" s="18">
        <v>8940</v>
      </c>
      <c r="AC88" s="18">
        <f>AB88/$C88</f>
        <v>29.602649006622517</v>
      </c>
      <c r="AD88" s="18">
        <v>0</v>
      </c>
      <c r="AE88" s="18">
        <f>AD88/$C88</f>
        <v>0</v>
      </c>
      <c r="AF88" s="18">
        <v>0</v>
      </c>
      <c r="AG88" s="18">
        <f>AF88/$C88</f>
        <v>0</v>
      </c>
      <c r="AH88" s="18">
        <v>0</v>
      </c>
      <c r="AI88" s="18">
        <f>AH88/$C88</f>
        <v>0</v>
      </c>
      <c r="AJ88" s="18">
        <v>0</v>
      </c>
      <c r="AK88" s="18">
        <f>AJ88/$C88</f>
        <v>0</v>
      </c>
      <c r="AL88" s="19">
        <f t="shared" si="43"/>
        <v>1470009</v>
      </c>
      <c r="AM88" s="18">
        <f>AL88/$C88</f>
        <v>4867.5794701986752</v>
      </c>
    </row>
    <row r="89" spans="1:109" x14ac:dyDescent="0.2">
      <c r="A89" s="16">
        <v>342001</v>
      </c>
      <c r="B89" s="34" t="s">
        <v>124</v>
      </c>
      <c r="C89" s="13">
        <v>80</v>
      </c>
      <c r="D89" s="18">
        <v>0</v>
      </c>
      <c r="E89" s="18">
        <f>D89/$C89</f>
        <v>0</v>
      </c>
      <c r="F89" s="18">
        <v>0</v>
      </c>
      <c r="G89" s="18">
        <f>F89/$C89</f>
        <v>0</v>
      </c>
      <c r="H89" s="18">
        <v>8752</v>
      </c>
      <c r="I89" s="18">
        <f>H89/$C89</f>
        <v>109.4</v>
      </c>
      <c r="J89" s="18">
        <v>290824</v>
      </c>
      <c r="K89" s="18">
        <f>J89/$C89</f>
        <v>3635.3</v>
      </c>
      <c r="L89" s="18">
        <v>0</v>
      </c>
      <c r="M89" s="18">
        <f>L89/$C89</f>
        <v>0</v>
      </c>
      <c r="N89" s="18">
        <v>31129</v>
      </c>
      <c r="O89" s="18">
        <f>N89/$C89</f>
        <v>389.11250000000001</v>
      </c>
      <c r="P89" s="18">
        <v>7443</v>
      </c>
      <c r="Q89" s="18">
        <f>P89/$C89</f>
        <v>93.037499999999994</v>
      </c>
      <c r="R89" s="18">
        <v>43217</v>
      </c>
      <c r="S89" s="18">
        <f>R89/$C89</f>
        <v>540.21249999999998</v>
      </c>
      <c r="T89" s="18">
        <v>0</v>
      </c>
      <c r="U89" s="18">
        <f>T89/$C89</f>
        <v>0</v>
      </c>
      <c r="V89" s="18">
        <v>0</v>
      </c>
      <c r="W89" s="18">
        <f t="shared" si="35"/>
        <v>0</v>
      </c>
      <c r="X89" s="18">
        <v>0</v>
      </c>
      <c r="Y89" s="18">
        <f t="shared" si="36"/>
        <v>0</v>
      </c>
      <c r="Z89" s="18">
        <v>0</v>
      </c>
      <c r="AA89" s="18">
        <f t="shared" si="37"/>
        <v>0</v>
      </c>
      <c r="AB89" s="18">
        <v>0</v>
      </c>
      <c r="AC89" s="18">
        <f>AB89/$C89</f>
        <v>0</v>
      </c>
      <c r="AD89" s="18">
        <v>0</v>
      </c>
      <c r="AE89" s="18">
        <f>AD89/$C89</f>
        <v>0</v>
      </c>
      <c r="AF89" s="18">
        <v>0</v>
      </c>
      <c r="AG89" s="18">
        <f>AF89/$C89</f>
        <v>0</v>
      </c>
      <c r="AH89" s="18">
        <v>0</v>
      </c>
      <c r="AI89" s="18">
        <f>AH89/$C89</f>
        <v>0</v>
      </c>
      <c r="AJ89" s="18">
        <v>0</v>
      </c>
      <c r="AK89" s="18">
        <f>AJ89/$C89</f>
        <v>0</v>
      </c>
      <c r="AL89" s="19">
        <f t="shared" si="43"/>
        <v>381365</v>
      </c>
      <c r="AM89" s="18">
        <f>AL89/$C89</f>
        <v>4767.0625</v>
      </c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</row>
    <row r="90" spans="1:109" s="2" customFormat="1" x14ac:dyDescent="0.2">
      <c r="A90" s="20">
        <v>343001</v>
      </c>
      <c r="B90" s="50" t="s">
        <v>125</v>
      </c>
      <c r="C90" s="22">
        <v>182</v>
      </c>
      <c r="D90" s="23">
        <v>0</v>
      </c>
      <c r="E90" s="23">
        <f>D90/$C90</f>
        <v>0</v>
      </c>
      <c r="F90" s="23">
        <v>0</v>
      </c>
      <c r="G90" s="23">
        <f>F90/$C90</f>
        <v>0</v>
      </c>
      <c r="H90" s="23">
        <v>203116</v>
      </c>
      <c r="I90" s="23">
        <f>H90/$C90</f>
        <v>1116.0219780219779</v>
      </c>
      <c r="J90" s="23">
        <v>587904</v>
      </c>
      <c r="K90" s="23">
        <f>J90/$C90</f>
        <v>3230.2417582417584</v>
      </c>
      <c r="L90" s="23">
        <v>0</v>
      </c>
      <c r="M90" s="23">
        <f>L90/$C90</f>
        <v>0</v>
      </c>
      <c r="N90" s="23">
        <v>49333</v>
      </c>
      <c r="O90" s="23">
        <f>N90/$C90</f>
        <v>271.06043956043953</v>
      </c>
      <c r="P90" s="23">
        <v>68758</v>
      </c>
      <c r="Q90" s="23">
        <f>P90/$C90</f>
        <v>377.79120879120882</v>
      </c>
      <c r="R90" s="23">
        <v>0</v>
      </c>
      <c r="S90" s="23">
        <f>R90/$C90</f>
        <v>0</v>
      </c>
      <c r="T90" s="23">
        <v>0</v>
      </c>
      <c r="U90" s="23">
        <f>T90/$C90</f>
        <v>0</v>
      </c>
      <c r="V90" s="23">
        <v>30000</v>
      </c>
      <c r="W90" s="23">
        <f t="shared" si="35"/>
        <v>164.83516483516485</v>
      </c>
      <c r="X90" s="23">
        <v>12564</v>
      </c>
      <c r="Y90" s="23">
        <f t="shared" si="36"/>
        <v>69.032967032967036</v>
      </c>
      <c r="Z90" s="23">
        <v>0</v>
      </c>
      <c r="AA90" s="23">
        <f t="shared" si="37"/>
        <v>0</v>
      </c>
      <c r="AB90" s="23">
        <v>11897</v>
      </c>
      <c r="AC90" s="23">
        <f>AB90/$C90</f>
        <v>65.368131868131869</v>
      </c>
      <c r="AD90" s="23">
        <v>0</v>
      </c>
      <c r="AE90" s="23">
        <f>AD90/$C90</f>
        <v>0</v>
      </c>
      <c r="AF90" s="23">
        <v>0</v>
      </c>
      <c r="AG90" s="23">
        <f>AF90/$C90</f>
        <v>0</v>
      </c>
      <c r="AH90" s="23">
        <v>0</v>
      </c>
      <c r="AI90" s="23">
        <f>AH90/$C90</f>
        <v>0</v>
      </c>
      <c r="AJ90" s="23">
        <v>500</v>
      </c>
      <c r="AK90" s="23">
        <f>AJ90/$C90</f>
        <v>2.7472527472527473</v>
      </c>
      <c r="AL90" s="24">
        <f t="shared" si="43"/>
        <v>964072</v>
      </c>
      <c r="AM90" s="23">
        <f>AL90/$C90</f>
        <v>5297.0989010989015</v>
      </c>
    </row>
    <row r="91" spans="1:109" s="55" customFormat="1" x14ac:dyDescent="0.2">
      <c r="A91" s="51">
        <v>344001</v>
      </c>
      <c r="B91" s="52" t="s">
        <v>126</v>
      </c>
      <c r="C91" s="53">
        <v>167</v>
      </c>
      <c r="D91" s="54">
        <v>0</v>
      </c>
      <c r="E91" s="54">
        <f>D91/$C91</f>
        <v>0</v>
      </c>
      <c r="F91" s="54">
        <v>0</v>
      </c>
      <c r="G91" s="54">
        <f>F91/$C91</f>
        <v>0</v>
      </c>
      <c r="H91" s="54">
        <v>216875</v>
      </c>
      <c r="I91" s="54">
        <f>H91/$C91</f>
        <v>1298.6526946107786</v>
      </c>
      <c r="J91" s="54">
        <v>510079</v>
      </c>
      <c r="K91" s="54">
        <f>J91/$C91</f>
        <v>3054.3652694610778</v>
      </c>
      <c r="L91" s="54">
        <v>48985</v>
      </c>
      <c r="M91" s="54">
        <f>L91/$C91</f>
        <v>293.32335329341316</v>
      </c>
      <c r="N91" s="54">
        <v>29900</v>
      </c>
      <c r="O91" s="54">
        <f>N91/$C91</f>
        <v>179.04191616766468</v>
      </c>
      <c r="P91" s="54">
        <v>0</v>
      </c>
      <c r="Q91" s="54">
        <f>P91/$C91</f>
        <v>0</v>
      </c>
      <c r="R91" s="54">
        <v>28800</v>
      </c>
      <c r="S91" s="54">
        <f>R91/$C91</f>
        <v>172.45508982035929</v>
      </c>
      <c r="T91" s="54">
        <v>0</v>
      </c>
      <c r="U91" s="54">
        <f>T91/$C91</f>
        <v>0</v>
      </c>
      <c r="V91" s="54">
        <v>0</v>
      </c>
      <c r="W91" s="54">
        <f t="shared" si="35"/>
        <v>0</v>
      </c>
      <c r="X91" s="54">
        <v>44250</v>
      </c>
      <c r="Y91" s="54">
        <f t="shared" si="36"/>
        <v>264.97005988023955</v>
      </c>
      <c r="Z91" s="54">
        <v>0</v>
      </c>
      <c r="AA91" s="54">
        <f t="shared" si="37"/>
        <v>0</v>
      </c>
      <c r="AB91" s="54">
        <v>0</v>
      </c>
      <c r="AC91" s="54">
        <f>AB91/$C91</f>
        <v>0</v>
      </c>
      <c r="AD91" s="54">
        <v>0</v>
      </c>
      <c r="AE91" s="54">
        <f>AD91/$C91</f>
        <v>0</v>
      </c>
      <c r="AF91" s="54">
        <v>0</v>
      </c>
      <c r="AG91" s="54">
        <f>AF91/$C91</f>
        <v>0</v>
      </c>
      <c r="AH91" s="54">
        <v>0</v>
      </c>
      <c r="AI91" s="54">
        <f>AH91/$C91</f>
        <v>0</v>
      </c>
      <c r="AJ91" s="54">
        <v>0</v>
      </c>
      <c r="AK91" s="54">
        <f>AJ91/$C91</f>
        <v>0</v>
      </c>
      <c r="AL91" s="19">
        <f t="shared" si="43"/>
        <v>878889</v>
      </c>
      <c r="AM91" s="54">
        <f>AL91/$C91</f>
        <v>5262.8083832335333</v>
      </c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</row>
    <row r="92" spans="1:109" x14ac:dyDescent="0.2">
      <c r="A92" s="37"/>
      <c r="B92" s="38" t="s">
        <v>127</v>
      </c>
      <c r="C92" s="39">
        <f>SUM(C80:C91)</f>
        <v>4694</v>
      </c>
      <c r="D92" s="56">
        <f>SUM(D80:D91)</f>
        <v>0</v>
      </c>
      <c r="E92" s="56">
        <f t="shared" si="26"/>
        <v>0</v>
      </c>
      <c r="F92" s="56">
        <f>SUM(F80:F91)</f>
        <v>0</v>
      </c>
      <c r="G92" s="56">
        <f t="shared" si="27"/>
        <v>0</v>
      </c>
      <c r="H92" s="56">
        <f>SUM(H80:H91)</f>
        <v>3349883</v>
      </c>
      <c r="I92" s="56">
        <f t="shared" si="28"/>
        <v>713.65210907541541</v>
      </c>
      <c r="J92" s="56">
        <f>SUM(J80:J91)</f>
        <v>15876358</v>
      </c>
      <c r="K92" s="56">
        <f t="shared" si="29"/>
        <v>3382.2662974009372</v>
      </c>
      <c r="L92" s="56">
        <f>SUM(L80:L91)</f>
        <v>547865</v>
      </c>
      <c r="M92" s="56">
        <f t="shared" si="30"/>
        <v>116.71602045164039</v>
      </c>
      <c r="N92" s="56">
        <f>SUM(N80:N91)</f>
        <v>1000901</v>
      </c>
      <c r="O92" s="56">
        <f t="shared" si="31"/>
        <v>213.22986791648913</v>
      </c>
      <c r="P92" s="56">
        <f>SUM(P80:P91)</f>
        <v>3047661</v>
      </c>
      <c r="Q92" s="56">
        <f t="shared" si="32"/>
        <v>649.2673625905411</v>
      </c>
      <c r="R92" s="56">
        <f>SUM(R80:R91)</f>
        <v>1370303</v>
      </c>
      <c r="S92" s="56">
        <f t="shared" si="33"/>
        <v>291.92650191734128</v>
      </c>
      <c r="T92" s="56">
        <f>SUM(T80:T91)</f>
        <v>66297</v>
      </c>
      <c r="U92" s="56">
        <f t="shared" si="34"/>
        <v>14.123775031955688</v>
      </c>
      <c r="V92" s="56">
        <f>SUM(V80:V91)</f>
        <v>434329</v>
      </c>
      <c r="W92" s="56">
        <f t="shared" si="35"/>
        <v>92.528547081380481</v>
      </c>
      <c r="X92" s="56">
        <f>SUM(X80:X91)</f>
        <v>913548</v>
      </c>
      <c r="Y92" s="56">
        <f t="shared" si="36"/>
        <v>194.62036642522369</v>
      </c>
      <c r="Z92" s="56">
        <f>SUM(Z80:Z91)</f>
        <v>0</v>
      </c>
      <c r="AA92" s="56">
        <f t="shared" si="37"/>
        <v>0</v>
      </c>
      <c r="AB92" s="56">
        <f>SUM(AB80:AB91)</f>
        <v>442801</v>
      </c>
      <c r="AC92" s="56">
        <f t="shared" si="38"/>
        <v>94.333404345973577</v>
      </c>
      <c r="AD92" s="56">
        <f>SUM(AD80:AD91)</f>
        <v>0</v>
      </c>
      <c r="AE92" s="56">
        <f t="shared" si="39"/>
        <v>0</v>
      </c>
      <c r="AF92" s="56">
        <f>SUM(AF80:AF91)</f>
        <v>0</v>
      </c>
      <c r="AG92" s="56">
        <f t="shared" si="40"/>
        <v>0</v>
      </c>
      <c r="AH92" s="56">
        <f>SUM(AH80:AH91)</f>
        <v>1575</v>
      </c>
      <c r="AI92" s="56">
        <f t="shared" si="41"/>
        <v>0.33553472518108224</v>
      </c>
      <c r="AJ92" s="56">
        <f>SUM(AJ80:AJ91)</f>
        <v>52125</v>
      </c>
      <c r="AK92" s="56">
        <f t="shared" si="42"/>
        <v>11.104601619088198</v>
      </c>
      <c r="AL92" s="57">
        <f>SUM(AL80:AL91)</f>
        <v>27103646</v>
      </c>
      <c r="AM92" s="58">
        <f t="shared" si="44"/>
        <v>5774.1043885811678</v>
      </c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</row>
    <row r="93" spans="1:109" x14ac:dyDescent="0.2">
      <c r="A93" s="31"/>
      <c r="B93" s="44"/>
      <c r="C93" s="32"/>
      <c r="D93" s="44"/>
      <c r="E93" s="44"/>
      <c r="F93" s="44"/>
      <c r="G93" s="44"/>
      <c r="H93" s="44"/>
      <c r="I93" s="45"/>
      <c r="J93" s="44"/>
      <c r="K93" s="44"/>
      <c r="L93" s="44"/>
      <c r="M93" s="44"/>
      <c r="N93" s="44"/>
      <c r="O93" s="45"/>
      <c r="P93" s="44"/>
      <c r="Q93" s="44"/>
      <c r="R93" s="44"/>
      <c r="S93" s="44"/>
      <c r="T93" s="44"/>
      <c r="U93" s="45"/>
      <c r="V93" s="44"/>
      <c r="W93" s="44"/>
      <c r="X93" s="44"/>
      <c r="Y93" s="44"/>
      <c r="Z93" s="44"/>
      <c r="AA93" s="45"/>
      <c r="AB93" s="44"/>
      <c r="AC93" s="44"/>
      <c r="AD93" s="44"/>
      <c r="AE93" s="44"/>
      <c r="AF93" s="44"/>
      <c r="AG93" s="45"/>
      <c r="AH93" s="44"/>
      <c r="AI93" s="44"/>
      <c r="AJ93" s="44"/>
      <c r="AK93" s="44"/>
      <c r="AL93" s="44"/>
      <c r="AM93" s="45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</row>
    <row r="94" spans="1:109" s="59" customFormat="1" x14ac:dyDescent="0.2">
      <c r="A94" s="16">
        <v>300001</v>
      </c>
      <c r="B94" s="34" t="s">
        <v>128</v>
      </c>
      <c r="C94" s="13">
        <v>361</v>
      </c>
      <c r="D94" s="18">
        <v>0</v>
      </c>
      <c r="E94" s="18">
        <f t="shared" ref="E94:E148" si="45">D94/$C94</f>
        <v>0</v>
      </c>
      <c r="F94" s="18">
        <v>0</v>
      </c>
      <c r="G94" s="18">
        <f t="shared" ref="G94:G148" si="46">F94/$C94</f>
        <v>0</v>
      </c>
      <c r="H94" s="18">
        <v>413286</v>
      </c>
      <c r="I94" s="18">
        <f t="shared" ref="I94:I148" si="47">H94/$C94</f>
        <v>1144.8365650969529</v>
      </c>
      <c r="J94" s="18">
        <v>1189463</v>
      </c>
      <c r="K94" s="18">
        <f t="shared" ref="K94:K148" si="48">J94/$C94</f>
        <v>3294.9113573407203</v>
      </c>
      <c r="L94" s="18">
        <v>140709</v>
      </c>
      <c r="M94" s="18">
        <f t="shared" ref="M94:M148" si="49">L94/$C94</f>
        <v>389.77562326869804</v>
      </c>
      <c r="N94" s="18">
        <v>65098</v>
      </c>
      <c r="O94" s="18">
        <f t="shared" ref="O94:O148" si="50">N94/$C94</f>
        <v>180.32686980609418</v>
      </c>
      <c r="P94" s="18">
        <v>62529</v>
      </c>
      <c r="Q94" s="18">
        <f t="shared" ref="Q94:Q148" si="51">P94/$C94</f>
        <v>173.21052631578948</v>
      </c>
      <c r="R94" s="18">
        <v>24492</v>
      </c>
      <c r="S94" s="18">
        <f t="shared" ref="S94:S148" si="52">R94/$C94</f>
        <v>67.844875346260395</v>
      </c>
      <c r="T94" s="18">
        <v>0</v>
      </c>
      <c r="U94" s="18">
        <f t="shared" ref="U94:U148" si="53">T94/$C94</f>
        <v>0</v>
      </c>
      <c r="V94" s="18">
        <v>23067</v>
      </c>
      <c r="W94" s="18">
        <f t="shared" ref="W94:W148" si="54">V94/$C94</f>
        <v>63.897506925207757</v>
      </c>
      <c r="X94" s="18">
        <v>0</v>
      </c>
      <c r="Y94" s="18">
        <f t="shared" ref="Y94:Y148" si="55">X94/$C94</f>
        <v>0</v>
      </c>
      <c r="Z94" s="18">
        <v>0</v>
      </c>
      <c r="AA94" s="18">
        <f t="shared" ref="AA94:AA148" si="56">Z94/$C94</f>
        <v>0</v>
      </c>
      <c r="AB94" s="18">
        <v>0</v>
      </c>
      <c r="AC94" s="18">
        <f t="shared" ref="AC94:AC148" si="57">AB94/$C94</f>
        <v>0</v>
      </c>
      <c r="AD94" s="18">
        <v>0</v>
      </c>
      <c r="AE94" s="18">
        <f t="shared" ref="AE94:AE148" si="58">AD94/$C94</f>
        <v>0</v>
      </c>
      <c r="AF94" s="18">
        <v>0</v>
      </c>
      <c r="AG94" s="18">
        <f t="shared" ref="AG94:AG148" si="59">AF94/$C94</f>
        <v>0</v>
      </c>
      <c r="AH94" s="18">
        <v>0</v>
      </c>
      <c r="AI94" s="18">
        <f t="shared" ref="AI94:AI148" si="60">AH94/$C94</f>
        <v>0</v>
      </c>
      <c r="AJ94" s="18">
        <v>0</v>
      </c>
      <c r="AK94" s="18">
        <f t="shared" ref="AK94:AK148" si="61">AJ94/$C94</f>
        <v>0</v>
      </c>
      <c r="AL94" s="19">
        <f t="shared" ref="AL94:AL147" si="62">D94+F94+H94+J94+L94+N94+P94+R94+T94+V94+X94+Z94+AB94+AD94+AF94+AH94+AJ94</f>
        <v>1918644</v>
      </c>
      <c r="AM94" s="18">
        <f t="shared" ref="AM94:AM148" si="63">AL94/$C94</f>
        <v>5314.8033240997229</v>
      </c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</row>
    <row r="95" spans="1:109" s="2" customFormat="1" x14ac:dyDescent="0.2">
      <c r="A95" s="16">
        <v>300002</v>
      </c>
      <c r="B95" s="34" t="s">
        <v>129</v>
      </c>
      <c r="C95" s="13">
        <v>406</v>
      </c>
      <c r="D95" s="18">
        <v>0</v>
      </c>
      <c r="E95" s="18">
        <f t="shared" si="45"/>
        <v>0</v>
      </c>
      <c r="F95" s="18">
        <v>0</v>
      </c>
      <c r="G95" s="18">
        <f t="shared" si="46"/>
        <v>0</v>
      </c>
      <c r="H95" s="18">
        <v>357319</v>
      </c>
      <c r="I95" s="18">
        <f t="shared" si="47"/>
        <v>880.0960591133005</v>
      </c>
      <c r="J95" s="18">
        <v>1324759</v>
      </c>
      <c r="K95" s="18">
        <f t="shared" si="48"/>
        <v>3262.9532019704434</v>
      </c>
      <c r="L95" s="18">
        <v>125594</v>
      </c>
      <c r="M95" s="18">
        <f t="shared" si="49"/>
        <v>309.34482758620692</v>
      </c>
      <c r="N95" s="18">
        <v>73375</v>
      </c>
      <c r="O95" s="18">
        <f t="shared" si="50"/>
        <v>180.72660098522167</v>
      </c>
      <c r="P95" s="18">
        <v>175522</v>
      </c>
      <c r="Q95" s="18">
        <f t="shared" si="51"/>
        <v>432.32019704433498</v>
      </c>
      <c r="R95" s="18">
        <v>0</v>
      </c>
      <c r="S95" s="18">
        <f t="shared" si="52"/>
        <v>0</v>
      </c>
      <c r="T95" s="18">
        <v>0</v>
      </c>
      <c r="U95" s="18">
        <f t="shared" si="53"/>
        <v>0</v>
      </c>
      <c r="V95" s="18">
        <v>24028</v>
      </c>
      <c r="W95" s="18">
        <f t="shared" si="54"/>
        <v>59.182266009852214</v>
      </c>
      <c r="X95" s="18">
        <v>7183</v>
      </c>
      <c r="Y95" s="18">
        <f t="shared" si="55"/>
        <v>17.692118226600986</v>
      </c>
      <c r="Z95" s="18">
        <v>0</v>
      </c>
      <c r="AA95" s="18">
        <f t="shared" si="56"/>
        <v>0</v>
      </c>
      <c r="AB95" s="18">
        <v>0</v>
      </c>
      <c r="AC95" s="18">
        <f t="shared" si="57"/>
        <v>0</v>
      </c>
      <c r="AD95" s="18">
        <v>0</v>
      </c>
      <c r="AE95" s="18">
        <f t="shared" si="58"/>
        <v>0</v>
      </c>
      <c r="AF95" s="18">
        <v>0</v>
      </c>
      <c r="AG95" s="18">
        <f t="shared" si="59"/>
        <v>0</v>
      </c>
      <c r="AH95" s="18">
        <v>0</v>
      </c>
      <c r="AI95" s="18">
        <f t="shared" si="60"/>
        <v>0</v>
      </c>
      <c r="AJ95" s="18">
        <v>0</v>
      </c>
      <c r="AK95" s="18">
        <f t="shared" si="61"/>
        <v>0</v>
      </c>
      <c r="AL95" s="19">
        <f t="shared" si="62"/>
        <v>2087780</v>
      </c>
      <c r="AM95" s="18">
        <f t="shared" si="63"/>
        <v>5142.3152709359601</v>
      </c>
    </row>
    <row r="96" spans="1:109" s="2" customFormat="1" x14ac:dyDescent="0.2">
      <c r="A96" s="16">
        <v>300003</v>
      </c>
      <c r="B96" s="34" t="s">
        <v>130</v>
      </c>
      <c r="C96" s="13">
        <v>387</v>
      </c>
      <c r="D96" s="18">
        <v>0</v>
      </c>
      <c r="E96" s="18">
        <f t="shared" si="45"/>
        <v>0</v>
      </c>
      <c r="F96" s="18">
        <v>0</v>
      </c>
      <c r="G96" s="18">
        <f t="shared" si="46"/>
        <v>0</v>
      </c>
      <c r="H96" s="18">
        <v>337934</v>
      </c>
      <c r="I96" s="18">
        <f t="shared" si="47"/>
        <v>873.21447028423768</v>
      </c>
      <c r="J96" s="18">
        <v>1200847</v>
      </c>
      <c r="K96" s="18">
        <f t="shared" si="48"/>
        <v>3102.9638242894057</v>
      </c>
      <c r="L96" s="18">
        <v>97244</v>
      </c>
      <c r="M96" s="18">
        <f t="shared" si="49"/>
        <v>251.27648578811369</v>
      </c>
      <c r="N96" s="18">
        <v>86755</v>
      </c>
      <c r="O96" s="18">
        <f t="shared" si="50"/>
        <v>224.17312661498707</v>
      </c>
      <c r="P96" s="18">
        <v>47844</v>
      </c>
      <c r="Q96" s="18">
        <f t="shared" si="51"/>
        <v>123.62790697674419</v>
      </c>
      <c r="R96" s="18">
        <v>41588</v>
      </c>
      <c r="S96" s="18">
        <f t="shared" si="52"/>
        <v>107.4625322997416</v>
      </c>
      <c r="T96" s="18">
        <v>0</v>
      </c>
      <c r="U96" s="18">
        <f t="shared" si="53"/>
        <v>0</v>
      </c>
      <c r="V96" s="18">
        <v>24027</v>
      </c>
      <c r="W96" s="18">
        <f t="shared" si="54"/>
        <v>62.085271317829459</v>
      </c>
      <c r="X96" s="18">
        <v>0</v>
      </c>
      <c r="Y96" s="18">
        <f t="shared" si="55"/>
        <v>0</v>
      </c>
      <c r="Z96" s="18">
        <v>0</v>
      </c>
      <c r="AA96" s="18">
        <f t="shared" si="56"/>
        <v>0</v>
      </c>
      <c r="AB96" s="18">
        <v>0</v>
      </c>
      <c r="AC96" s="18">
        <f t="shared" si="57"/>
        <v>0</v>
      </c>
      <c r="AD96" s="18">
        <v>0</v>
      </c>
      <c r="AE96" s="18">
        <f t="shared" si="58"/>
        <v>0</v>
      </c>
      <c r="AF96" s="18">
        <v>0</v>
      </c>
      <c r="AG96" s="18">
        <f t="shared" si="59"/>
        <v>0</v>
      </c>
      <c r="AH96" s="18">
        <v>0</v>
      </c>
      <c r="AI96" s="18">
        <f t="shared" si="60"/>
        <v>0</v>
      </c>
      <c r="AJ96" s="18">
        <v>0</v>
      </c>
      <c r="AK96" s="18">
        <f t="shared" si="61"/>
        <v>0</v>
      </c>
      <c r="AL96" s="19">
        <f t="shared" si="62"/>
        <v>1836239</v>
      </c>
      <c r="AM96" s="18">
        <f t="shared" si="63"/>
        <v>4744.8036175710595</v>
      </c>
    </row>
    <row r="97" spans="1:109" s="63" customFormat="1" x14ac:dyDescent="0.2">
      <c r="A97" s="60">
        <v>300004</v>
      </c>
      <c r="B97" s="61" t="s">
        <v>131</v>
      </c>
      <c r="C97" s="13">
        <v>386</v>
      </c>
      <c r="D97" s="62">
        <v>0</v>
      </c>
      <c r="E97" s="62">
        <f t="shared" si="45"/>
        <v>0</v>
      </c>
      <c r="F97" s="62">
        <v>0</v>
      </c>
      <c r="G97" s="62">
        <f t="shared" si="46"/>
        <v>0</v>
      </c>
      <c r="H97" s="62">
        <v>347517</v>
      </c>
      <c r="I97" s="62">
        <f t="shared" si="47"/>
        <v>900.30310880829018</v>
      </c>
      <c r="J97" s="62">
        <v>1095910</v>
      </c>
      <c r="K97" s="62">
        <f t="shared" si="48"/>
        <v>2839.1450777202072</v>
      </c>
      <c r="L97" s="62">
        <v>106283</v>
      </c>
      <c r="M97" s="62">
        <f t="shared" si="49"/>
        <v>275.34455958549222</v>
      </c>
      <c r="N97" s="62">
        <v>83200</v>
      </c>
      <c r="O97" s="62">
        <f t="shared" si="50"/>
        <v>215.5440414507772</v>
      </c>
      <c r="P97" s="62">
        <v>136428</v>
      </c>
      <c r="Q97" s="62">
        <f t="shared" si="51"/>
        <v>353.440414507772</v>
      </c>
      <c r="R97" s="62">
        <v>0</v>
      </c>
      <c r="S97" s="62">
        <f t="shared" si="52"/>
        <v>0</v>
      </c>
      <c r="T97" s="62">
        <v>0</v>
      </c>
      <c r="U97" s="62">
        <f t="shared" si="53"/>
        <v>0</v>
      </c>
      <c r="V97" s="62">
        <v>23067</v>
      </c>
      <c r="W97" s="62">
        <f t="shared" si="54"/>
        <v>59.759067357512954</v>
      </c>
      <c r="X97" s="62">
        <v>0</v>
      </c>
      <c r="Y97" s="62">
        <f t="shared" si="55"/>
        <v>0</v>
      </c>
      <c r="Z97" s="62">
        <v>0</v>
      </c>
      <c r="AA97" s="62">
        <f t="shared" si="56"/>
        <v>0</v>
      </c>
      <c r="AB97" s="62">
        <v>0</v>
      </c>
      <c r="AC97" s="62">
        <f t="shared" si="57"/>
        <v>0</v>
      </c>
      <c r="AD97" s="62">
        <v>0</v>
      </c>
      <c r="AE97" s="62">
        <f t="shared" si="58"/>
        <v>0</v>
      </c>
      <c r="AF97" s="62">
        <v>0</v>
      </c>
      <c r="AG97" s="62">
        <f t="shared" si="59"/>
        <v>0</v>
      </c>
      <c r="AH97" s="62">
        <v>0</v>
      </c>
      <c r="AI97" s="62">
        <f t="shared" si="60"/>
        <v>0</v>
      </c>
      <c r="AJ97" s="62">
        <v>0</v>
      </c>
      <c r="AK97" s="62">
        <f t="shared" si="61"/>
        <v>0</v>
      </c>
      <c r="AL97" s="19">
        <f t="shared" si="62"/>
        <v>1792405</v>
      </c>
      <c r="AM97" s="62">
        <f t="shared" si="63"/>
        <v>4643.536269430052</v>
      </c>
    </row>
    <row r="98" spans="1:109" s="67" customFormat="1" x14ac:dyDescent="0.2">
      <c r="A98" s="64">
        <v>366001</v>
      </c>
      <c r="B98" s="65" t="s">
        <v>132</v>
      </c>
      <c r="C98" s="22">
        <v>61</v>
      </c>
      <c r="D98" s="66">
        <v>0</v>
      </c>
      <c r="E98" s="66">
        <f t="shared" si="45"/>
        <v>0</v>
      </c>
      <c r="F98" s="66">
        <v>0</v>
      </c>
      <c r="G98" s="66">
        <f t="shared" si="46"/>
        <v>0</v>
      </c>
      <c r="H98" s="66">
        <v>200058</v>
      </c>
      <c r="I98" s="66">
        <f t="shared" si="47"/>
        <v>3279.6393442622953</v>
      </c>
      <c r="J98" s="66">
        <v>344985</v>
      </c>
      <c r="K98" s="66">
        <f t="shared" si="48"/>
        <v>5655.4918032786882</v>
      </c>
      <c r="L98" s="66"/>
      <c r="M98" s="66">
        <f t="shared" si="49"/>
        <v>0</v>
      </c>
      <c r="N98" s="66">
        <v>30900</v>
      </c>
      <c r="O98" s="66">
        <f t="shared" si="50"/>
        <v>506.55737704918033</v>
      </c>
      <c r="P98" s="66">
        <v>0</v>
      </c>
      <c r="Q98" s="66">
        <f t="shared" si="51"/>
        <v>0</v>
      </c>
      <c r="R98" s="66">
        <v>0</v>
      </c>
      <c r="S98" s="66">
        <f t="shared" si="52"/>
        <v>0</v>
      </c>
      <c r="T98" s="66">
        <v>0</v>
      </c>
      <c r="U98" s="66">
        <f t="shared" si="53"/>
        <v>0</v>
      </c>
      <c r="V98" s="66">
        <v>0</v>
      </c>
      <c r="W98" s="66">
        <f t="shared" si="54"/>
        <v>0</v>
      </c>
      <c r="X98" s="66"/>
      <c r="Y98" s="66">
        <f t="shared" si="55"/>
        <v>0</v>
      </c>
      <c r="Z98" s="66">
        <v>0</v>
      </c>
      <c r="AA98" s="66">
        <f t="shared" si="56"/>
        <v>0</v>
      </c>
      <c r="AB98" s="66">
        <v>0</v>
      </c>
      <c r="AC98" s="66">
        <f t="shared" si="57"/>
        <v>0</v>
      </c>
      <c r="AD98" s="66">
        <v>0</v>
      </c>
      <c r="AE98" s="66">
        <f t="shared" si="58"/>
        <v>0</v>
      </c>
      <c r="AF98" s="66">
        <v>0</v>
      </c>
      <c r="AG98" s="66">
        <f t="shared" si="59"/>
        <v>0</v>
      </c>
      <c r="AH98" s="66">
        <v>0</v>
      </c>
      <c r="AI98" s="66">
        <f t="shared" si="60"/>
        <v>0</v>
      </c>
      <c r="AJ98" s="66">
        <v>0</v>
      </c>
      <c r="AK98" s="66">
        <f t="shared" si="61"/>
        <v>0</v>
      </c>
      <c r="AL98" s="24">
        <f t="shared" si="62"/>
        <v>575943</v>
      </c>
      <c r="AM98" s="66">
        <f t="shared" si="63"/>
        <v>9441.6885245901631</v>
      </c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</row>
    <row r="99" spans="1:109" s="63" customFormat="1" x14ac:dyDescent="0.2">
      <c r="A99" s="60">
        <v>367001</v>
      </c>
      <c r="B99" s="61" t="s">
        <v>133</v>
      </c>
      <c r="C99" s="13">
        <v>374</v>
      </c>
      <c r="D99" s="62">
        <v>0</v>
      </c>
      <c r="E99" s="62">
        <f t="shared" si="45"/>
        <v>0</v>
      </c>
      <c r="F99" s="62">
        <v>0</v>
      </c>
      <c r="G99" s="62">
        <f t="shared" si="46"/>
        <v>0</v>
      </c>
      <c r="H99" s="62">
        <v>140088</v>
      </c>
      <c r="I99" s="62">
        <f t="shared" si="47"/>
        <v>374.56684491978609</v>
      </c>
      <c r="J99" s="62">
        <v>1180688</v>
      </c>
      <c r="K99" s="62">
        <f t="shared" si="48"/>
        <v>3156.9197860962568</v>
      </c>
      <c r="L99" s="62">
        <v>56509</v>
      </c>
      <c r="M99" s="62">
        <f t="shared" si="49"/>
        <v>151.09358288770053</v>
      </c>
      <c r="N99" s="62">
        <v>29108</v>
      </c>
      <c r="O99" s="62">
        <f t="shared" si="50"/>
        <v>77.828877005347593</v>
      </c>
      <c r="P99" s="62">
        <v>183059</v>
      </c>
      <c r="Q99" s="62">
        <f t="shared" si="51"/>
        <v>489.46256684491976</v>
      </c>
      <c r="R99" s="62">
        <v>64167</v>
      </c>
      <c r="S99" s="62">
        <f t="shared" si="52"/>
        <v>171.56951871657753</v>
      </c>
      <c r="T99" s="62">
        <v>0</v>
      </c>
      <c r="U99" s="62">
        <f t="shared" si="53"/>
        <v>0</v>
      </c>
      <c r="V99" s="62">
        <v>55273</v>
      </c>
      <c r="W99" s="62">
        <f t="shared" si="54"/>
        <v>147.78877005347593</v>
      </c>
      <c r="X99" s="62">
        <v>168175</v>
      </c>
      <c r="Y99" s="62">
        <f t="shared" si="55"/>
        <v>449.66577540106954</v>
      </c>
      <c r="Z99" s="62">
        <v>0</v>
      </c>
      <c r="AA99" s="62">
        <f t="shared" si="56"/>
        <v>0</v>
      </c>
      <c r="AB99" s="62">
        <v>0</v>
      </c>
      <c r="AC99" s="62">
        <f t="shared" si="57"/>
        <v>0</v>
      </c>
      <c r="AD99" s="62">
        <v>0</v>
      </c>
      <c r="AE99" s="62">
        <f t="shared" si="58"/>
        <v>0</v>
      </c>
      <c r="AF99" s="62">
        <v>0</v>
      </c>
      <c r="AG99" s="62">
        <f t="shared" si="59"/>
        <v>0</v>
      </c>
      <c r="AH99" s="62">
        <v>0</v>
      </c>
      <c r="AI99" s="62">
        <f t="shared" si="60"/>
        <v>0</v>
      </c>
      <c r="AJ99" s="62">
        <v>0</v>
      </c>
      <c r="AK99" s="62">
        <f t="shared" si="61"/>
        <v>0</v>
      </c>
      <c r="AL99" s="19">
        <f t="shared" si="62"/>
        <v>1877067</v>
      </c>
      <c r="AM99" s="62">
        <f t="shared" si="63"/>
        <v>5018.8957219251333</v>
      </c>
    </row>
    <row r="100" spans="1:109" s="63" customFormat="1" x14ac:dyDescent="0.2">
      <c r="A100" s="60">
        <v>368001</v>
      </c>
      <c r="B100" s="61" t="s">
        <v>134</v>
      </c>
      <c r="C100" s="13">
        <v>139</v>
      </c>
      <c r="D100" s="62">
        <v>0</v>
      </c>
      <c r="E100" s="62">
        <f t="shared" si="45"/>
        <v>0</v>
      </c>
      <c r="F100" s="62">
        <v>0</v>
      </c>
      <c r="G100" s="62">
        <f t="shared" si="46"/>
        <v>0</v>
      </c>
      <c r="H100" s="62">
        <v>145111</v>
      </c>
      <c r="I100" s="62">
        <f t="shared" si="47"/>
        <v>1043.9640287769785</v>
      </c>
      <c r="J100" s="62">
        <v>523842</v>
      </c>
      <c r="K100" s="62">
        <f t="shared" si="48"/>
        <v>3768.6474820143885</v>
      </c>
      <c r="L100" s="62">
        <v>9621</v>
      </c>
      <c r="M100" s="62">
        <f t="shared" si="49"/>
        <v>69.2158273381295</v>
      </c>
      <c r="N100" s="62">
        <v>31192</v>
      </c>
      <c r="O100" s="62">
        <f t="shared" si="50"/>
        <v>224.40287769784172</v>
      </c>
      <c r="P100" s="62">
        <v>93280</v>
      </c>
      <c r="Q100" s="62">
        <f t="shared" si="51"/>
        <v>671.07913669064749</v>
      </c>
      <c r="R100" s="62">
        <v>0</v>
      </c>
      <c r="S100" s="62">
        <f t="shared" si="52"/>
        <v>0</v>
      </c>
      <c r="T100" s="62">
        <v>0</v>
      </c>
      <c r="U100" s="62">
        <f t="shared" si="53"/>
        <v>0</v>
      </c>
      <c r="V100" s="62">
        <v>0</v>
      </c>
      <c r="W100" s="62">
        <f t="shared" si="54"/>
        <v>0</v>
      </c>
      <c r="X100" s="62">
        <v>0</v>
      </c>
      <c r="Y100" s="62">
        <f t="shared" si="55"/>
        <v>0</v>
      </c>
      <c r="Z100" s="62">
        <v>0</v>
      </c>
      <c r="AA100" s="62">
        <f t="shared" si="56"/>
        <v>0</v>
      </c>
      <c r="AB100" s="62">
        <v>15553</v>
      </c>
      <c r="AC100" s="62">
        <f t="shared" si="57"/>
        <v>111.89208633093526</v>
      </c>
      <c r="AD100" s="62">
        <v>0</v>
      </c>
      <c r="AE100" s="62">
        <f t="shared" si="58"/>
        <v>0</v>
      </c>
      <c r="AF100" s="62">
        <v>0</v>
      </c>
      <c r="AG100" s="62">
        <f t="shared" si="59"/>
        <v>0</v>
      </c>
      <c r="AH100" s="62">
        <v>0</v>
      </c>
      <c r="AI100" s="62">
        <f t="shared" si="60"/>
        <v>0</v>
      </c>
      <c r="AJ100" s="62">
        <v>17169</v>
      </c>
      <c r="AK100" s="62">
        <f t="shared" si="61"/>
        <v>123.5179856115108</v>
      </c>
      <c r="AL100" s="19">
        <f t="shared" si="62"/>
        <v>835768</v>
      </c>
      <c r="AM100" s="62">
        <f t="shared" si="63"/>
        <v>6012.7194244604316</v>
      </c>
    </row>
    <row r="101" spans="1:109" s="63" customFormat="1" x14ac:dyDescent="0.2">
      <c r="A101" s="60">
        <v>369001</v>
      </c>
      <c r="B101" s="61" t="s">
        <v>135</v>
      </c>
      <c r="C101" s="13">
        <v>580</v>
      </c>
      <c r="D101" s="62">
        <v>0</v>
      </c>
      <c r="E101" s="62">
        <f t="shared" si="45"/>
        <v>0</v>
      </c>
      <c r="F101" s="62">
        <v>0</v>
      </c>
      <c r="G101" s="62">
        <f t="shared" si="46"/>
        <v>0</v>
      </c>
      <c r="H101" s="62">
        <v>627920</v>
      </c>
      <c r="I101" s="62">
        <f t="shared" si="47"/>
        <v>1082.6206896551723</v>
      </c>
      <c r="J101" s="62">
        <v>2416525</v>
      </c>
      <c r="K101" s="62">
        <f t="shared" si="48"/>
        <v>4166.4224137931033</v>
      </c>
      <c r="L101" s="62">
        <v>137219</v>
      </c>
      <c r="M101" s="62">
        <f t="shared" si="49"/>
        <v>236.58448275862068</v>
      </c>
      <c r="N101" s="62">
        <v>89137</v>
      </c>
      <c r="O101" s="62">
        <f t="shared" si="50"/>
        <v>153.6844827586207</v>
      </c>
      <c r="P101" s="62">
        <v>98624</v>
      </c>
      <c r="Q101" s="62">
        <f t="shared" si="51"/>
        <v>170.04137931034484</v>
      </c>
      <c r="R101" s="62">
        <v>71394</v>
      </c>
      <c r="S101" s="62">
        <f t="shared" si="52"/>
        <v>123.09310344827587</v>
      </c>
      <c r="T101" s="62">
        <v>0</v>
      </c>
      <c r="U101" s="62">
        <f t="shared" si="53"/>
        <v>0</v>
      </c>
      <c r="V101" s="62">
        <v>55997</v>
      </c>
      <c r="W101" s="62">
        <f t="shared" si="54"/>
        <v>96.546551724137927</v>
      </c>
      <c r="X101" s="62">
        <v>0</v>
      </c>
      <c r="Y101" s="62">
        <f t="shared" si="55"/>
        <v>0</v>
      </c>
      <c r="Z101" s="62">
        <v>0</v>
      </c>
      <c r="AA101" s="62">
        <f t="shared" si="56"/>
        <v>0</v>
      </c>
      <c r="AB101" s="62">
        <v>94089</v>
      </c>
      <c r="AC101" s="62">
        <f t="shared" si="57"/>
        <v>162.22241379310344</v>
      </c>
      <c r="AD101" s="62">
        <v>0</v>
      </c>
      <c r="AE101" s="62">
        <f t="shared" si="58"/>
        <v>0</v>
      </c>
      <c r="AF101" s="62">
        <v>0</v>
      </c>
      <c r="AG101" s="62">
        <f t="shared" si="59"/>
        <v>0</v>
      </c>
      <c r="AH101" s="62">
        <v>0</v>
      </c>
      <c r="AI101" s="62">
        <f t="shared" si="60"/>
        <v>0</v>
      </c>
      <c r="AJ101" s="62">
        <v>0</v>
      </c>
      <c r="AK101" s="62">
        <f t="shared" si="61"/>
        <v>0</v>
      </c>
      <c r="AL101" s="19">
        <f t="shared" si="62"/>
        <v>3590905</v>
      </c>
      <c r="AM101" s="62">
        <f t="shared" si="63"/>
        <v>6191.2155172413795</v>
      </c>
    </row>
    <row r="102" spans="1:109" s="63" customFormat="1" x14ac:dyDescent="0.2">
      <c r="A102" s="60">
        <v>369002</v>
      </c>
      <c r="B102" s="68" t="s">
        <v>136</v>
      </c>
      <c r="C102" s="13">
        <v>638</v>
      </c>
      <c r="D102" s="62">
        <v>0</v>
      </c>
      <c r="E102" s="62">
        <f t="shared" si="45"/>
        <v>0</v>
      </c>
      <c r="F102" s="62">
        <v>0</v>
      </c>
      <c r="G102" s="62">
        <f t="shared" si="46"/>
        <v>0</v>
      </c>
      <c r="H102" s="62">
        <v>723080</v>
      </c>
      <c r="I102" s="62">
        <f t="shared" si="47"/>
        <v>1133.3542319749217</v>
      </c>
      <c r="J102" s="62">
        <v>1641376</v>
      </c>
      <c r="K102" s="62">
        <f t="shared" si="48"/>
        <v>2572.6896551724139</v>
      </c>
      <c r="L102" s="62">
        <v>26219</v>
      </c>
      <c r="M102" s="62">
        <f t="shared" si="49"/>
        <v>41.095611285266457</v>
      </c>
      <c r="N102" s="62">
        <v>61996</v>
      </c>
      <c r="O102" s="62">
        <f t="shared" si="50"/>
        <v>97.172413793103445</v>
      </c>
      <c r="P102" s="62">
        <v>668183</v>
      </c>
      <c r="Q102" s="62">
        <f t="shared" si="51"/>
        <v>1047.308777429467</v>
      </c>
      <c r="R102" s="62">
        <v>130444</v>
      </c>
      <c r="S102" s="62">
        <f t="shared" si="52"/>
        <v>204.45768025078371</v>
      </c>
      <c r="T102" s="62">
        <v>0</v>
      </c>
      <c r="U102" s="62">
        <f t="shared" si="53"/>
        <v>0</v>
      </c>
      <c r="V102" s="62">
        <v>0</v>
      </c>
      <c r="W102" s="62">
        <f t="shared" si="54"/>
        <v>0</v>
      </c>
      <c r="X102" s="62">
        <v>7255</v>
      </c>
      <c r="Y102" s="62">
        <f t="shared" si="55"/>
        <v>11.371473354231975</v>
      </c>
      <c r="Z102" s="62">
        <v>0</v>
      </c>
      <c r="AA102" s="62">
        <f t="shared" si="56"/>
        <v>0</v>
      </c>
      <c r="AB102" s="62">
        <v>51622</v>
      </c>
      <c r="AC102" s="62">
        <f t="shared" si="57"/>
        <v>80.912225705329149</v>
      </c>
      <c r="AD102" s="62">
        <v>0</v>
      </c>
      <c r="AE102" s="62">
        <f t="shared" si="58"/>
        <v>0</v>
      </c>
      <c r="AF102" s="62">
        <v>0</v>
      </c>
      <c r="AG102" s="62">
        <f t="shared" si="59"/>
        <v>0</v>
      </c>
      <c r="AH102" s="62">
        <v>0</v>
      </c>
      <c r="AI102" s="62">
        <f t="shared" si="60"/>
        <v>0</v>
      </c>
      <c r="AJ102" s="62">
        <v>0</v>
      </c>
      <c r="AK102" s="62">
        <f t="shared" si="61"/>
        <v>0</v>
      </c>
      <c r="AL102" s="19">
        <f t="shared" si="62"/>
        <v>3310175</v>
      </c>
      <c r="AM102" s="62">
        <f t="shared" si="63"/>
        <v>5188.3620689655172</v>
      </c>
    </row>
    <row r="103" spans="1:109" s="69" customFormat="1" x14ac:dyDescent="0.2">
      <c r="A103" s="20">
        <v>371001</v>
      </c>
      <c r="B103" s="50" t="s">
        <v>137</v>
      </c>
      <c r="C103" s="22">
        <v>444</v>
      </c>
      <c r="D103" s="23">
        <v>0</v>
      </c>
      <c r="E103" s="23">
        <f t="shared" si="45"/>
        <v>0</v>
      </c>
      <c r="F103" s="23">
        <v>0</v>
      </c>
      <c r="G103" s="23">
        <f t="shared" si="46"/>
        <v>0</v>
      </c>
      <c r="H103" s="23">
        <v>390151</v>
      </c>
      <c r="I103" s="23">
        <f t="shared" si="47"/>
        <v>878.71846846846847</v>
      </c>
      <c r="J103" s="23">
        <v>1278852</v>
      </c>
      <c r="K103" s="23">
        <f t="shared" si="48"/>
        <v>2880.2972972972975</v>
      </c>
      <c r="L103" s="23">
        <v>103191</v>
      </c>
      <c r="M103" s="23">
        <f t="shared" si="49"/>
        <v>232.41216216216216</v>
      </c>
      <c r="N103" s="23">
        <v>131386</v>
      </c>
      <c r="O103" s="23">
        <f t="shared" si="50"/>
        <v>295.91441441441441</v>
      </c>
      <c r="P103" s="23">
        <v>89903</v>
      </c>
      <c r="Q103" s="23">
        <f t="shared" si="51"/>
        <v>202.48423423423424</v>
      </c>
      <c r="R103" s="23">
        <v>120745</v>
      </c>
      <c r="S103" s="23">
        <f t="shared" si="52"/>
        <v>271.94819819819821</v>
      </c>
      <c r="T103" s="23">
        <v>0</v>
      </c>
      <c r="U103" s="23">
        <f t="shared" si="53"/>
        <v>0</v>
      </c>
      <c r="V103" s="23">
        <v>33902</v>
      </c>
      <c r="W103" s="23">
        <f t="shared" si="54"/>
        <v>76.35585585585585</v>
      </c>
      <c r="X103" s="23">
        <v>557500</v>
      </c>
      <c r="Y103" s="23">
        <f t="shared" si="55"/>
        <v>1255.6306306306305</v>
      </c>
      <c r="Z103" s="23">
        <v>0</v>
      </c>
      <c r="AA103" s="23">
        <f t="shared" si="56"/>
        <v>0</v>
      </c>
      <c r="AB103" s="23">
        <v>85010</v>
      </c>
      <c r="AC103" s="23">
        <f t="shared" si="57"/>
        <v>191.46396396396398</v>
      </c>
      <c r="AD103" s="23">
        <v>0</v>
      </c>
      <c r="AE103" s="23">
        <f t="shared" si="58"/>
        <v>0</v>
      </c>
      <c r="AF103" s="23">
        <v>0</v>
      </c>
      <c r="AG103" s="23">
        <f t="shared" si="59"/>
        <v>0</v>
      </c>
      <c r="AH103" s="23">
        <v>0</v>
      </c>
      <c r="AI103" s="23">
        <f t="shared" si="60"/>
        <v>0</v>
      </c>
      <c r="AJ103" s="23">
        <v>0</v>
      </c>
      <c r="AK103" s="23">
        <f t="shared" si="61"/>
        <v>0</v>
      </c>
      <c r="AL103" s="24">
        <f t="shared" si="62"/>
        <v>2790640</v>
      </c>
      <c r="AM103" s="23">
        <f t="shared" si="63"/>
        <v>6285.2252252252256</v>
      </c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</row>
    <row r="104" spans="1:109" s="2" customFormat="1" x14ac:dyDescent="0.2">
      <c r="A104" s="16">
        <v>372001</v>
      </c>
      <c r="B104" s="34" t="s">
        <v>138</v>
      </c>
      <c r="C104" s="13">
        <v>446</v>
      </c>
      <c r="D104" s="18">
        <v>0</v>
      </c>
      <c r="E104" s="18">
        <f t="shared" si="45"/>
        <v>0</v>
      </c>
      <c r="F104" s="18">
        <v>0</v>
      </c>
      <c r="G104" s="18">
        <f t="shared" si="46"/>
        <v>0</v>
      </c>
      <c r="H104" s="18">
        <v>176261</v>
      </c>
      <c r="I104" s="18">
        <f t="shared" si="47"/>
        <v>395.20403587443946</v>
      </c>
      <c r="J104" s="18">
        <v>1601477</v>
      </c>
      <c r="K104" s="18">
        <f t="shared" si="48"/>
        <v>3590.7556053811659</v>
      </c>
      <c r="L104" s="18">
        <v>177667</v>
      </c>
      <c r="M104" s="18">
        <f t="shared" si="49"/>
        <v>398.35650224215249</v>
      </c>
      <c r="N104" s="18">
        <v>83456</v>
      </c>
      <c r="O104" s="18">
        <f t="shared" si="50"/>
        <v>187.12107623318386</v>
      </c>
      <c r="P104" s="18">
        <v>152701</v>
      </c>
      <c r="Q104" s="18">
        <f t="shared" si="51"/>
        <v>342.37892376681617</v>
      </c>
      <c r="R104" s="18">
        <v>0</v>
      </c>
      <c r="S104" s="18">
        <f t="shared" si="52"/>
        <v>0</v>
      </c>
      <c r="T104" s="18">
        <v>0</v>
      </c>
      <c r="U104" s="18">
        <f t="shared" si="53"/>
        <v>0</v>
      </c>
      <c r="V104" s="18">
        <v>0</v>
      </c>
      <c r="W104" s="18">
        <f t="shared" si="54"/>
        <v>0</v>
      </c>
      <c r="X104" s="18">
        <v>92486</v>
      </c>
      <c r="Y104" s="18">
        <f t="shared" si="55"/>
        <v>207.3677130044843</v>
      </c>
      <c r="Z104" s="18">
        <v>0</v>
      </c>
      <c r="AA104" s="18">
        <f t="shared" si="56"/>
        <v>0</v>
      </c>
      <c r="AB104" s="18">
        <v>51817</v>
      </c>
      <c r="AC104" s="18">
        <f t="shared" si="57"/>
        <v>116.18161434977578</v>
      </c>
      <c r="AD104" s="18">
        <v>0</v>
      </c>
      <c r="AE104" s="18">
        <f t="shared" si="58"/>
        <v>0</v>
      </c>
      <c r="AF104" s="18">
        <v>0</v>
      </c>
      <c r="AG104" s="18">
        <f t="shared" si="59"/>
        <v>0</v>
      </c>
      <c r="AH104" s="18">
        <v>0</v>
      </c>
      <c r="AI104" s="18">
        <f t="shared" si="60"/>
        <v>0</v>
      </c>
      <c r="AJ104" s="18">
        <v>0</v>
      </c>
      <c r="AK104" s="18">
        <f t="shared" si="61"/>
        <v>0</v>
      </c>
      <c r="AL104" s="19">
        <f t="shared" si="62"/>
        <v>2335865</v>
      </c>
      <c r="AM104" s="18">
        <f t="shared" si="63"/>
        <v>5237.365470852018</v>
      </c>
    </row>
    <row r="105" spans="1:109" s="2" customFormat="1" x14ac:dyDescent="0.2">
      <c r="A105" s="16">
        <v>373001</v>
      </c>
      <c r="B105" s="34" t="s">
        <v>139</v>
      </c>
      <c r="C105" s="13">
        <v>241</v>
      </c>
      <c r="D105" s="18">
        <v>0</v>
      </c>
      <c r="E105" s="18">
        <f t="shared" si="45"/>
        <v>0</v>
      </c>
      <c r="F105" s="18">
        <v>0</v>
      </c>
      <c r="G105" s="18">
        <f t="shared" si="46"/>
        <v>0</v>
      </c>
      <c r="H105" s="18">
        <v>149222</v>
      </c>
      <c r="I105" s="18">
        <f t="shared" si="47"/>
        <v>619.1784232365145</v>
      </c>
      <c r="J105" s="18">
        <v>951200</v>
      </c>
      <c r="K105" s="18">
        <f t="shared" si="48"/>
        <v>3946.8879668049794</v>
      </c>
      <c r="L105" s="18">
        <v>65499</v>
      </c>
      <c r="M105" s="18">
        <f t="shared" si="49"/>
        <v>271.78008298755185</v>
      </c>
      <c r="N105" s="18">
        <v>67839</v>
      </c>
      <c r="O105" s="18">
        <f t="shared" si="50"/>
        <v>281.48962655601662</v>
      </c>
      <c r="P105" s="18">
        <v>23499</v>
      </c>
      <c r="Q105" s="18">
        <f t="shared" si="51"/>
        <v>97.506224066390047</v>
      </c>
      <c r="R105" s="18">
        <v>0</v>
      </c>
      <c r="S105" s="18">
        <f t="shared" si="52"/>
        <v>0</v>
      </c>
      <c r="T105" s="18">
        <v>0</v>
      </c>
      <c r="U105" s="18">
        <f t="shared" si="53"/>
        <v>0</v>
      </c>
      <c r="V105" s="18">
        <v>10507</v>
      </c>
      <c r="W105" s="18">
        <f t="shared" si="54"/>
        <v>43.597510373443981</v>
      </c>
      <c r="X105" s="18">
        <v>0</v>
      </c>
      <c r="Y105" s="18">
        <f t="shared" si="55"/>
        <v>0</v>
      </c>
      <c r="Z105" s="18">
        <v>0</v>
      </c>
      <c r="AA105" s="18">
        <f t="shared" si="56"/>
        <v>0</v>
      </c>
      <c r="AB105" s="18">
        <v>13533</v>
      </c>
      <c r="AC105" s="18">
        <f t="shared" si="57"/>
        <v>56.15352697095436</v>
      </c>
      <c r="AD105" s="18">
        <v>0</v>
      </c>
      <c r="AE105" s="18">
        <f t="shared" si="58"/>
        <v>0</v>
      </c>
      <c r="AF105" s="18">
        <v>0</v>
      </c>
      <c r="AG105" s="18">
        <f t="shared" si="59"/>
        <v>0</v>
      </c>
      <c r="AH105" s="18">
        <v>0</v>
      </c>
      <c r="AI105" s="18">
        <f t="shared" si="60"/>
        <v>0</v>
      </c>
      <c r="AJ105" s="18">
        <v>0</v>
      </c>
      <c r="AK105" s="18">
        <f t="shared" si="61"/>
        <v>0</v>
      </c>
      <c r="AL105" s="19">
        <f t="shared" si="62"/>
        <v>1281299</v>
      </c>
      <c r="AM105" s="18">
        <f t="shared" si="63"/>
        <v>5316.5933609958511</v>
      </c>
    </row>
    <row r="106" spans="1:109" s="2" customFormat="1" x14ac:dyDescent="0.2">
      <c r="A106" s="16">
        <v>374001</v>
      </c>
      <c r="B106" s="34" t="s">
        <v>140</v>
      </c>
      <c r="C106" s="13">
        <v>330</v>
      </c>
      <c r="D106" s="18">
        <v>0</v>
      </c>
      <c r="E106" s="18">
        <f t="shared" si="45"/>
        <v>0</v>
      </c>
      <c r="F106" s="18">
        <v>0</v>
      </c>
      <c r="G106" s="18">
        <f t="shared" si="46"/>
        <v>0</v>
      </c>
      <c r="H106" s="18">
        <v>222078</v>
      </c>
      <c r="I106" s="18">
        <f t="shared" si="47"/>
        <v>672.9636363636364</v>
      </c>
      <c r="J106" s="18">
        <v>1115567</v>
      </c>
      <c r="K106" s="18">
        <f t="shared" si="48"/>
        <v>3380.5060606060606</v>
      </c>
      <c r="L106" s="18">
        <v>65581</v>
      </c>
      <c r="M106" s="18">
        <f t="shared" si="49"/>
        <v>198.73030303030302</v>
      </c>
      <c r="N106" s="18">
        <v>73967</v>
      </c>
      <c r="O106" s="18">
        <f t="shared" si="50"/>
        <v>224.14242424242425</v>
      </c>
      <c r="P106" s="18">
        <v>111477</v>
      </c>
      <c r="Q106" s="18">
        <f t="shared" si="51"/>
        <v>337.80909090909091</v>
      </c>
      <c r="R106" s="18">
        <v>0</v>
      </c>
      <c r="S106" s="18">
        <f t="shared" si="52"/>
        <v>0</v>
      </c>
      <c r="T106" s="18">
        <v>0</v>
      </c>
      <c r="U106" s="18">
        <f t="shared" si="53"/>
        <v>0</v>
      </c>
      <c r="V106" s="18">
        <v>12554</v>
      </c>
      <c r="W106" s="18">
        <f t="shared" si="54"/>
        <v>38.042424242424239</v>
      </c>
      <c r="X106" s="18">
        <v>0</v>
      </c>
      <c r="Y106" s="18">
        <f t="shared" si="55"/>
        <v>0</v>
      </c>
      <c r="Z106" s="18">
        <v>0</v>
      </c>
      <c r="AA106" s="18">
        <f t="shared" si="56"/>
        <v>0</v>
      </c>
      <c r="AB106" s="18">
        <v>0</v>
      </c>
      <c r="AC106" s="18">
        <f t="shared" si="57"/>
        <v>0</v>
      </c>
      <c r="AD106" s="18">
        <v>0</v>
      </c>
      <c r="AE106" s="18">
        <f t="shared" si="58"/>
        <v>0</v>
      </c>
      <c r="AF106" s="18">
        <v>0</v>
      </c>
      <c r="AG106" s="18">
        <f t="shared" si="59"/>
        <v>0</v>
      </c>
      <c r="AH106" s="18">
        <v>0</v>
      </c>
      <c r="AI106" s="18">
        <f t="shared" si="60"/>
        <v>0</v>
      </c>
      <c r="AJ106" s="18">
        <v>0</v>
      </c>
      <c r="AK106" s="18">
        <f t="shared" si="61"/>
        <v>0</v>
      </c>
      <c r="AL106" s="19">
        <f t="shared" si="62"/>
        <v>1601224</v>
      </c>
      <c r="AM106" s="18">
        <f t="shared" si="63"/>
        <v>4852.1939393939392</v>
      </c>
    </row>
    <row r="107" spans="1:109" s="2" customFormat="1" x14ac:dyDescent="0.2">
      <c r="A107" s="16">
        <v>375001</v>
      </c>
      <c r="B107" s="34" t="s">
        <v>141</v>
      </c>
      <c r="C107" s="13">
        <v>198</v>
      </c>
      <c r="D107" s="18">
        <v>0</v>
      </c>
      <c r="E107" s="18">
        <f t="shared" si="45"/>
        <v>0</v>
      </c>
      <c r="F107" s="18">
        <v>0</v>
      </c>
      <c r="G107" s="18">
        <f t="shared" si="46"/>
        <v>0</v>
      </c>
      <c r="H107" s="18">
        <v>236163</v>
      </c>
      <c r="I107" s="18">
        <f t="shared" si="47"/>
        <v>1192.7424242424242</v>
      </c>
      <c r="J107" s="18">
        <v>602684</v>
      </c>
      <c r="K107" s="18">
        <f t="shared" si="48"/>
        <v>3043.8585858585857</v>
      </c>
      <c r="L107" s="18">
        <v>49166</v>
      </c>
      <c r="M107" s="18">
        <f t="shared" si="49"/>
        <v>248.31313131313132</v>
      </c>
      <c r="N107" s="18">
        <v>39292</v>
      </c>
      <c r="O107" s="18">
        <f t="shared" si="50"/>
        <v>198.44444444444446</v>
      </c>
      <c r="P107" s="18">
        <v>108625</v>
      </c>
      <c r="Q107" s="18">
        <f t="shared" si="51"/>
        <v>548.61111111111109</v>
      </c>
      <c r="R107" s="18">
        <v>0</v>
      </c>
      <c r="S107" s="18">
        <f t="shared" si="52"/>
        <v>0</v>
      </c>
      <c r="T107" s="18">
        <v>0</v>
      </c>
      <c r="U107" s="18">
        <f t="shared" si="53"/>
        <v>0</v>
      </c>
      <c r="V107" s="18">
        <v>0</v>
      </c>
      <c r="W107" s="18">
        <f t="shared" si="54"/>
        <v>0</v>
      </c>
      <c r="X107" s="18">
        <v>0</v>
      </c>
      <c r="Y107" s="18">
        <f t="shared" si="55"/>
        <v>0</v>
      </c>
      <c r="Z107" s="18">
        <v>0</v>
      </c>
      <c r="AA107" s="18">
        <f t="shared" si="56"/>
        <v>0</v>
      </c>
      <c r="AB107" s="18">
        <v>0</v>
      </c>
      <c r="AC107" s="18">
        <f t="shared" si="57"/>
        <v>0</v>
      </c>
      <c r="AD107" s="18">
        <v>0</v>
      </c>
      <c r="AE107" s="18">
        <f t="shared" si="58"/>
        <v>0</v>
      </c>
      <c r="AF107" s="18">
        <v>0</v>
      </c>
      <c r="AG107" s="18">
        <f t="shared" si="59"/>
        <v>0</v>
      </c>
      <c r="AH107" s="18">
        <v>0</v>
      </c>
      <c r="AI107" s="18">
        <f t="shared" si="60"/>
        <v>0</v>
      </c>
      <c r="AJ107" s="18">
        <v>0</v>
      </c>
      <c r="AK107" s="18">
        <f t="shared" si="61"/>
        <v>0</v>
      </c>
      <c r="AL107" s="19">
        <f t="shared" si="62"/>
        <v>1035930</v>
      </c>
      <c r="AM107" s="18">
        <f t="shared" si="63"/>
        <v>5231.969696969697</v>
      </c>
    </row>
    <row r="108" spans="1:109" s="69" customFormat="1" x14ac:dyDescent="0.2">
      <c r="A108" s="20">
        <v>376001</v>
      </c>
      <c r="B108" s="50" t="s">
        <v>142</v>
      </c>
      <c r="C108" s="22">
        <v>194</v>
      </c>
      <c r="D108" s="23">
        <v>0</v>
      </c>
      <c r="E108" s="23">
        <f t="shared" si="45"/>
        <v>0</v>
      </c>
      <c r="F108" s="23">
        <v>0</v>
      </c>
      <c r="G108" s="23">
        <f t="shared" si="46"/>
        <v>0</v>
      </c>
      <c r="H108" s="23">
        <v>215718</v>
      </c>
      <c r="I108" s="23">
        <f t="shared" si="47"/>
        <v>1111.9484536082475</v>
      </c>
      <c r="J108" s="23">
        <v>642915</v>
      </c>
      <c r="K108" s="23">
        <f t="shared" si="48"/>
        <v>3313.9948453608249</v>
      </c>
      <c r="L108" s="23">
        <v>107542</v>
      </c>
      <c r="M108" s="23">
        <f t="shared" si="49"/>
        <v>554.34020618556701</v>
      </c>
      <c r="N108" s="23">
        <v>65026</v>
      </c>
      <c r="O108" s="23">
        <f t="shared" si="50"/>
        <v>335.18556701030928</v>
      </c>
      <c r="P108" s="23">
        <v>44036</v>
      </c>
      <c r="Q108" s="23">
        <f t="shared" si="51"/>
        <v>226.98969072164948</v>
      </c>
      <c r="R108" s="23">
        <v>0</v>
      </c>
      <c r="S108" s="23">
        <f t="shared" si="52"/>
        <v>0</v>
      </c>
      <c r="T108" s="23">
        <v>0</v>
      </c>
      <c r="U108" s="23">
        <f t="shared" si="53"/>
        <v>0</v>
      </c>
      <c r="V108" s="23">
        <v>17640</v>
      </c>
      <c r="W108" s="23">
        <f t="shared" si="54"/>
        <v>90.927835051546396</v>
      </c>
      <c r="X108" s="23">
        <v>-2863</v>
      </c>
      <c r="Y108" s="23">
        <f t="shared" si="55"/>
        <v>-14.757731958762887</v>
      </c>
      <c r="Z108" s="23">
        <v>0</v>
      </c>
      <c r="AA108" s="23">
        <f t="shared" si="56"/>
        <v>0</v>
      </c>
      <c r="AB108" s="23">
        <v>2830</v>
      </c>
      <c r="AC108" s="23">
        <f t="shared" si="57"/>
        <v>14.587628865979381</v>
      </c>
      <c r="AD108" s="23">
        <v>0</v>
      </c>
      <c r="AE108" s="23">
        <f t="shared" si="58"/>
        <v>0</v>
      </c>
      <c r="AF108" s="23">
        <v>0</v>
      </c>
      <c r="AG108" s="23">
        <f t="shared" si="59"/>
        <v>0</v>
      </c>
      <c r="AH108" s="23">
        <v>0</v>
      </c>
      <c r="AI108" s="23">
        <f t="shared" si="60"/>
        <v>0</v>
      </c>
      <c r="AJ108" s="23">
        <v>0</v>
      </c>
      <c r="AK108" s="23">
        <f t="shared" si="61"/>
        <v>0</v>
      </c>
      <c r="AL108" s="24">
        <f t="shared" si="62"/>
        <v>1092844</v>
      </c>
      <c r="AM108" s="23">
        <f t="shared" si="63"/>
        <v>5633.216494845361</v>
      </c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</row>
    <row r="109" spans="1:109" s="2" customFormat="1" x14ac:dyDescent="0.2">
      <c r="A109" s="16">
        <v>377001</v>
      </c>
      <c r="B109" s="34" t="s">
        <v>143</v>
      </c>
      <c r="C109" s="13">
        <v>265</v>
      </c>
      <c r="D109" s="18">
        <v>0</v>
      </c>
      <c r="E109" s="18">
        <f t="shared" si="45"/>
        <v>0</v>
      </c>
      <c r="F109" s="18">
        <v>0</v>
      </c>
      <c r="G109" s="18">
        <f t="shared" si="46"/>
        <v>0</v>
      </c>
      <c r="H109" s="18">
        <v>507926</v>
      </c>
      <c r="I109" s="18">
        <f t="shared" si="47"/>
        <v>1916.7018867924528</v>
      </c>
      <c r="J109" s="18">
        <v>1053598</v>
      </c>
      <c r="K109" s="18">
        <f t="shared" si="48"/>
        <v>3975.8415094339621</v>
      </c>
      <c r="L109" s="18">
        <v>78673</v>
      </c>
      <c r="M109" s="18">
        <f t="shared" si="49"/>
        <v>296.87924528301886</v>
      </c>
      <c r="N109" s="18">
        <v>59277</v>
      </c>
      <c r="O109" s="18">
        <f t="shared" si="50"/>
        <v>223.68679245283019</v>
      </c>
      <c r="P109" s="18">
        <v>116763</v>
      </c>
      <c r="Q109" s="18">
        <f t="shared" si="51"/>
        <v>440.61509433962266</v>
      </c>
      <c r="R109" s="18">
        <v>0</v>
      </c>
      <c r="S109" s="18">
        <f t="shared" si="52"/>
        <v>0</v>
      </c>
      <c r="T109" s="18">
        <v>0</v>
      </c>
      <c r="U109" s="18">
        <f t="shared" si="53"/>
        <v>0</v>
      </c>
      <c r="V109" s="18">
        <v>3144</v>
      </c>
      <c r="W109" s="18">
        <f t="shared" si="54"/>
        <v>11.864150943396226</v>
      </c>
      <c r="X109" s="18">
        <v>6614</v>
      </c>
      <c r="Y109" s="18">
        <f t="shared" si="55"/>
        <v>24.958490566037735</v>
      </c>
      <c r="Z109" s="18">
        <v>0</v>
      </c>
      <c r="AA109" s="18">
        <f t="shared" si="56"/>
        <v>0</v>
      </c>
      <c r="AB109" s="18">
        <v>27554</v>
      </c>
      <c r="AC109" s="18">
        <f t="shared" si="57"/>
        <v>103.97735849056603</v>
      </c>
      <c r="AD109" s="18">
        <v>0</v>
      </c>
      <c r="AE109" s="18">
        <f t="shared" si="58"/>
        <v>0</v>
      </c>
      <c r="AF109" s="18">
        <v>0</v>
      </c>
      <c r="AG109" s="18">
        <f t="shared" si="59"/>
        <v>0</v>
      </c>
      <c r="AH109" s="18">
        <v>0</v>
      </c>
      <c r="AI109" s="18">
        <f t="shared" si="60"/>
        <v>0</v>
      </c>
      <c r="AJ109" s="18">
        <v>0</v>
      </c>
      <c r="AK109" s="18">
        <f t="shared" si="61"/>
        <v>0</v>
      </c>
      <c r="AL109" s="19">
        <f t="shared" si="62"/>
        <v>1853549</v>
      </c>
      <c r="AM109" s="18">
        <f t="shared" si="63"/>
        <v>6994.5245283018867</v>
      </c>
    </row>
    <row r="110" spans="1:109" s="2" customFormat="1" x14ac:dyDescent="0.2">
      <c r="A110" s="16">
        <v>377002</v>
      </c>
      <c r="B110" s="34" t="s">
        <v>144</v>
      </c>
      <c r="C110" s="13">
        <v>265</v>
      </c>
      <c r="D110" s="18">
        <v>0</v>
      </c>
      <c r="E110" s="18">
        <f t="shared" si="45"/>
        <v>0</v>
      </c>
      <c r="F110" s="18">
        <v>0</v>
      </c>
      <c r="G110" s="18">
        <f t="shared" si="46"/>
        <v>0</v>
      </c>
      <c r="H110" s="18">
        <v>491910</v>
      </c>
      <c r="I110" s="18">
        <f t="shared" si="47"/>
        <v>1856.2641509433963</v>
      </c>
      <c r="J110" s="18">
        <v>953952</v>
      </c>
      <c r="K110" s="18">
        <f t="shared" si="48"/>
        <v>3599.8188679245281</v>
      </c>
      <c r="L110" s="18">
        <v>99726</v>
      </c>
      <c r="M110" s="18">
        <f t="shared" si="49"/>
        <v>376.3245283018868</v>
      </c>
      <c r="N110" s="18">
        <v>42232</v>
      </c>
      <c r="O110" s="18">
        <f t="shared" si="50"/>
        <v>159.36603773584906</v>
      </c>
      <c r="P110" s="18">
        <v>50184</v>
      </c>
      <c r="Q110" s="18">
        <f t="shared" si="51"/>
        <v>189.37358490566038</v>
      </c>
      <c r="R110" s="18">
        <v>0</v>
      </c>
      <c r="S110" s="18">
        <f t="shared" si="52"/>
        <v>0</v>
      </c>
      <c r="T110" s="18">
        <v>0</v>
      </c>
      <c r="U110" s="18">
        <f t="shared" si="53"/>
        <v>0</v>
      </c>
      <c r="V110" s="18">
        <v>2851</v>
      </c>
      <c r="W110" s="18">
        <f t="shared" si="54"/>
        <v>10.758490566037736</v>
      </c>
      <c r="X110" s="18">
        <v>5984</v>
      </c>
      <c r="Y110" s="18">
        <f t="shared" si="55"/>
        <v>22.581132075471697</v>
      </c>
      <c r="Z110" s="18">
        <v>0</v>
      </c>
      <c r="AA110" s="18">
        <f t="shared" si="56"/>
        <v>0</v>
      </c>
      <c r="AB110" s="18">
        <v>31228</v>
      </c>
      <c r="AC110" s="18">
        <f t="shared" si="57"/>
        <v>117.84150943396226</v>
      </c>
      <c r="AD110" s="18">
        <v>0</v>
      </c>
      <c r="AE110" s="18">
        <f t="shared" si="58"/>
        <v>0</v>
      </c>
      <c r="AF110" s="18">
        <v>0</v>
      </c>
      <c r="AG110" s="18">
        <f t="shared" si="59"/>
        <v>0</v>
      </c>
      <c r="AH110" s="18">
        <v>0</v>
      </c>
      <c r="AI110" s="18">
        <f t="shared" si="60"/>
        <v>0</v>
      </c>
      <c r="AJ110" s="18">
        <v>0</v>
      </c>
      <c r="AK110" s="18">
        <f t="shared" si="61"/>
        <v>0</v>
      </c>
      <c r="AL110" s="19">
        <f t="shared" si="62"/>
        <v>1678067</v>
      </c>
      <c r="AM110" s="18">
        <f t="shared" si="63"/>
        <v>6332.3283018867924</v>
      </c>
    </row>
    <row r="111" spans="1:109" s="2" customFormat="1" x14ac:dyDescent="0.2">
      <c r="A111" s="16">
        <v>377003</v>
      </c>
      <c r="B111" s="34" t="s">
        <v>145</v>
      </c>
      <c r="C111" s="13">
        <v>301</v>
      </c>
      <c r="D111" s="18">
        <v>0</v>
      </c>
      <c r="E111" s="18">
        <f t="shared" si="45"/>
        <v>0</v>
      </c>
      <c r="F111" s="18">
        <v>0</v>
      </c>
      <c r="G111" s="18">
        <f t="shared" si="46"/>
        <v>0</v>
      </c>
      <c r="H111" s="18">
        <v>398799</v>
      </c>
      <c r="I111" s="18">
        <f t="shared" si="47"/>
        <v>1324.9136212624585</v>
      </c>
      <c r="J111" s="18">
        <v>1024796</v>
      </c>
      <c r="K111" s="18">
        <f t="shared" si="48"/>
        <v>3404.6378737541527</v>
      </c>
      <c r="L111" s="18">
        <v>91013</v>
      </c>
      <c r="M111" s="18">
        <f t="shared" si="49"/>
        <v>302.36877076411957</v>
      </c>
      <c r="N111" s="18">
        <v>57036</v>
      </c>
      <c r="O111" s="18">
        <f t="shared" si="50"/>
        <v>189.48837209302326</v>
      </c>
      <c r="P111" s="18">
        <v>86420</v>
      </c>
      <c r="Q111" s="18">
        <f t="shared" si="51"/>
        <v>287.10963455149499</v>
      </c>
      <c r="R111" s="18">
        <v>0</v>
      </c>
      <c r="S111" s="18">
        <f t="shared" si="52"/>
        <v>0</v>
      </c>
      <c r="T111" s="18">
        <v>0</v>
      </c>
      <c r="U111" s="18">
        <f t="shared" si="53"/>
        <v>0</v>
      </c>
      <c r="V111" s="18">
        <v>35608</v>
      </c>
      <c r="W111" s="18">
        <f t="shared" si="54"/>
        <v>118.29900332225914</v>
      </c>
      <c r="X111" s="18">
        <v>4181</v>
      </c>
      <c r="Y111" s="18">
        <f t="shared" si="55"/>
        <v>13.890365448504983</v>
      </c>
      <c r="Z111" s="18">
        <v>0</v>
      </c>
      <c r="AA111" s="18">
        <f t="shared" si="56"/>
        <v>0</v>
      </c>
      <c r="AB111" s="18">
        <v>39330</v>
      </c>
      <c r="AC111" s="18">
        <f t="shared" si="57"/>
        <v>130.66445182724252</v>
      </c>
      <c r="AD111" s="18">
        <v>0</v>
      </c>
      <c r="AE111" s="18">
        <f t="shared" si="58"/>
        <v>0</v>
      </c>
      <c r="AF111" s="18">
        <v>0</v>
      </c>
      <c r="AG111" s="18">
        <f t="shared" si="59"/>
        <v>0</v>
      </c>
      <c r="AH111" s="18">
        <v>0</v>
      </c>
      <c r="AI111" s="18">
        <f t="shared" si="60"/>
        <v>0</v>
      </c>
      <c r="AJ111" s="18">
        <v>0</v>
      </c>
      <c r="AK111" s="18">
        <f t="shared" si="61"/>
        <v>0</v>
      </c>
      <c r="AL111" s="19">
        <f t="shared" si="62"/>
        <v>1737183</v>
      </c>
      <c r="AM111" s="18">
        <f t="shared" si="63"/>
        <v>5771.3720930232557</v>
      </c>
    </row>
    <row r="112" spans="1:109" s="2" customFormat="1" x14ac:dyDescent="0.2">
      <c r="A112" s="16">
        <v>377004</v>
      </c>
      <c r="B112" s="34" t="s">
        <v>146</v>
      </c>
      <c r="C112" s="13">
        <v>383</v>
      </c>
      <c r="D112" s="18">
        <v>0</v>
      </c>
      <c r="E112" s="18">
        <f t="shared" si="45"/>
        <v>0</v>
      </c>
      <c r="F112" s="18">
        <v>0</v>
      </c>
      <c r="G112" s="18">
        <f t="shared" si="46"/>
        <v>0</v>
      </c>
      <c r="H112" s="18">
        <v>534194</v>
      </c>
      <c r="I112" s="18">
        <f t="shared" si="47"/>
        <v>1394.7624020887729</v>
      </c>
      <c r="J112" s="18">
        <v>1376850</v>
      </c>
      <c r="K112" s="18">
        <f t="shared" si="48"/>
        <v>3594.9086161879895</v>
      </c>
      <c r="L112" s="18">
        <v>134024</v>
      </c>
      <c r="M112" s="18">
        <f t="shared" si="49"/>
        <v>349.93211488250654</v>
      </c>
      <c r="N112" s="18">
        <v>69291</v>
      </c>
      <c r="O112" s="18">
        <f t="shared" si="50"/>
        <v>180.91644908616189</v>
      </c>
      <c r="P112" s="18">
        <v>89254</v>
      </c>
      <c r="Q112" s="18">
        <f t="shared" si="51"/>
        <v>233.03916449086162</v>
      </c>
      <c r="R112" s="18">
        <v>0</v>
      </c>
      <c r="S112" s="18">
        <f t="shared" si="52"/>
        <v>0</v>
      </c>
      <c r="T112" s="18">
        <v>0</v>
      </c>
      <c r="U112" s="18">
        <f t="shared" si="53"/>
        <v>0</v>
      </c>
      <c r="V112" s="18">
        <v>3597</v>
      </c>
      <c r="W112" s="18">
        <f t="shared" si="54"/>
        <v>9.3916449086161879</v>
      </c>
      <c r="X112" s="18">
        <v>7540</v>
      </c>
      <c r="Y112" s="18">
        <f t="shared" si="55"/>
        <v>19.686684073107049</v>
      </c>
      <c r="Z112" s="18">
        <v>0</v>
      </c>
      <c r="AA112" s="18">
        <f t="shared" si="56"/>
        <v>0</v>
      </c>
      <c r="AB112" s="18">
        <v>47235</v>
      </c>
      <c r="AC112" s="18">
        <f t="shared" si="57"/>
        <v>123.3289817232376</v>
      </c>
      <c r="AD112" s="18">
        <v>0</v>
      </c>
      <c r="AE112" s="18">
        <f t="shared" si="58"/>
        <v>0</v>
      </c>
      <c r="AF112" s="18">
        <v>0</v>
      </c>
      <c r="AG112" s="18">
        <f t="shared" si="59"/>
        <v>0</v>
      </c>
      <c r="AH112" s="18">
        <v>0</v>
      </c>
      <c r="AI112" s="18">
        <f t="shared" si="60"/>
        <v>0</v>
      </c>
      <c r="AJ112" s="18">
        <v>0</v>
      </c>
      <c r="AK112" s="18">
        <f t="shared" si="61"/>
        <v>0</v>
      </c>
      <c r="AL112" s="19">
        <f t="shared" si="62"/>
        <v>2261985</v>
      </c>
      <c r="AM112" s="18">
        <f t="shared" si="63"/>
        <v>5905.9660574412528</v>
      </c>
    </row>
    <row r="113" spans="1:109" s="69" customFormat="1" x14ac:dyDescent="0.2">
      <c r="A113" s="20">
        <v>377005</v>
      </c>
      <c r="B113" s="50" t="s">
        <v>147</v>
      </c>
      <c r="C113" s="22">
        <v>402</v>
      </c>
      <c r="D113" s="23">
        <v>0</v>
      </c>
      <c r="E113" s="23">
        <f t="shared" si="45"/>
        <v>0</v>
      </c>
      <c r="F113" s="23">
        <v>0</v>
      </c>
      <c r="G113" s="23">
        <f t="shared" si="46"/>
        <v>0</v>
      </c>
      <c r="H113" s="23">
        <v>455591</v>
      </c>
      <c r="I113" s="23">
        <f t="shared" si="47"/>
        <v>1133.3109452736319</v>
      </c>
      <c r="J113" s="23">
        <v>1211929</v>
      </c>
      <c r="K113" s="23">
        <f t="shared" si="48"/>
        <v>3014.7487562189053</v>
      </c>
      <c r="L113" s="23">
        <v>123238</v>
      </c>
      <c r="M113" s="23">
        <f t="shared" si="49"/>
        <v>306.56218905472639</v>
      </c>
      <c r="N113" s="23">
        <v>45198</v>
      </c>
      <c r="O113" s="23">
        <f t="shared" si="50"/>
        <v>112.43283582089552</v>
      </c>
      <c r="P113" s="23">
        <v>103729</v>
      </c>
      <c r="Q113" s="23">
        <f t="shared" si="51"/>
        <v>258.03233830845772</v>
      </c>
      <c r="R113" s="23">
        <v>0</v>
      </c>
      <c r="S113" s="23">
        <f t="shared" si="52"/>
        <v>0</v>
      </c>
      <c r="T113" s="23">
        <v>0</v>
      </c>
      <c r="U113" s="23">
        <f t="shared" si="53"/>
        <v>0</v>
      </c>
      <c r="V113" s="23">
        <v>3041</v>
      </c>
      <c r="W113" s="23">
        <f t="shared" si="54"/>
        <v>7.5646766169154231</v>
      </c>
      <c r="X113" s="23">
        <v>6376</v>
      </c>
      <c r="Y113" s="23">
        <f t="shared" si="55"/>
        <v>15.860696517412935</v>
      </c>
      <c r="Z113" s="23">
        <v>0</v>
      </c>
      <c r="AA113" s="23">
        <f t="shared" si="56"/>
        <v>0</v>
      </c>
      <c r="AB113" s="23">
        <v>50623</v>
      </c>
      <c r="AC113" s="23">
        <f t="shared" si="57"/>
        <v>125.92786069651741</v>
      </c>
      <c r="AD113" s="23">
        <v>0</v>
      </c>
      <c r="AE113" s="23">
        <f t="shared" si="58"/>
        <v>0</v>
      </c>
      <c r="AF113" s="23">
        <v>0</v>
      </c>
      <c r="AG113" s="23">
        <f t="shared" si="59"/>
        <v>0</v>
      </c>
      <c r="AH113" s="23">
        <v>0</v>
      </c>
      <c r="AI113" s="23">
        <f t="shared" si="60"/>
        <v>0</v>
      </c>
      <c r="AJ113" s="23">
        <v>0</v>
      </c>
      <c r="AK113" s="23">
        <f t="shared" si="61"/>
        <v>0</v>
      </c>
      <c r="AL113" s="24">
        <f t="shared" si="62"/>
        <v>1999725</v>
      </c>
      <c r="AM113" s="23">
        <f t="shared" si="63"/>
        <v>4974.440298507463</v>
      </c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</row>
    <row r="114" spans="1:109" s="2" customFormat="1" x14ac:dyDescent="0.2">
      <c r="A114" s="16">
        <v>379001</v>
      </c>
      <c r="B114" s="34" t="s">
        <v>148</v>
      </c>
      <c r="C114" s="13">
        <v>221</v>
      </c>
      <c r="D114" s="18">
        <v>0</v>
      </c>
      <c r="E114" s="18">
        <f t="shared" si="45"/>
        <v>0</v>
      </c>
      <c r="F114" s="18">
        <v>0</v>
      </c>
      <c r="G114" s="18">
        <f t="shared" si="46"/>
        <v>0</v>
      </c>
      <c r="H114" s="18">
        <v>179883</v>
      </c>
      <c r="I114" s="18">
        <f t="shared" si="47"/>
        <v>813.95022624434387</v>
      </c>
      <c r="J114" s="18">
        <v>489700</v>
      </c>
      <c r="K114" s="18">
        <f t="shared" si="48"/>
        <v>2215.8371040723982</v>
      </c>
      <c r="L114" s="18">
        <v>93809</v>
      </c>
      <c r="M114" s="18">
        <f t="shared" si="49"/>
        <v>424.47511312217193</v>
      </c>
      <c r="N114" s="18">
        <v>30440</v>
      </c>
      <c r="O114" s="18">
        <f t="shared" si="50"/>
        <v>137.73755656108597</v>
      </c>
      <c r="P114" s="18">
        <v>113559</v>
      </c>
      <c r="Q114" s="18">
        <f t="shared" si="51"/>
        <v>513.84162895927602</v>
      </c>
      <c r="R114" s="18">
        <v>31615</v>
      </c>
      <c r="S114" s="18">
        <f t="shared" si="52"/>
        <v>143.05429864253395</v>
      </c>
      <c r="T114" s="18">
        <v>0</v>
      </c>
      <c r="U114" s="18">
        <f t="shared" si="53"/>
        <v>0</v>
      </c>
      <c r="V114" s="18">
        <v>23090</v>
      </c>
      <c r="W114" s="18">
        <f t="shared" si="54"/>
        <v>104.47963800904978</v>
      </c>
      <c r="X114" s="18">
        <v>0</v>
      </c>
      <c r="Y114" s="18">
        <f t="shared" si="55"/>
        <v>0</v>
      </c>
      <c r="Z114" s="18">
        <v>0</v>
      </c>
      <c r="AA114" s="18">
        <f t="shared" si="56"/>
        <v>0</v>
      </c>
      <c r="AB114" s="18">
        <v>0</v>
      </c>
      <c r="AC114" s="18">
        <f t="shared" si="57"/>
        <v>0</v>
      </c>
      <c r="AD114" s="18">
        <v>0</v>
      </c>
      <c r="AE114" s="18">
        <f t="shared" si="58"/>
        <v>0</v>
      </c>
      <c r="AF114" s="18">
        <v>0</v>
      </c>
      <c r="AG114" s="18">
        <f t="shared" si="59"/>
        <v>0</v>
      </c>
      <c r="AH114" s="18">
        <v>0</v>
      </c>
      <c r="AI114" s="18">
        <f t="shared" si="60"/>
        <v>0</v>
      </c>
      <c r="AJ114" s="18">
        <v>0</v>
      </c>
      <c r="AK114" s="18">
        <f t="shared" si="61"/>
        <v>0</v>
      </c>
      <c r="AL114" s="19">
        <f t="shared" si="62"/>
        <v>962096</v>
      </c>
      <c r="AM114" s="18">
        <f t="shared" si="63"/>
        <v>4353.3755656108597</v>
      </c>
    </row>
    <row r="115" spans="1:109" s="2" customFormat="1" x14ac:dyDescent="0.2">
      <c r="A115" s="16">
        <v>380001</v>
      </c>
      <c r="B115" s="34" t="s">
        <v>149</v>
      </c>
      <c r="C115" s="13">
        <v>361</v>
      </c>
      <c r="D115" s="18">
        <v>0</v>
      </c>
      <c r="E115" s="18">
        <f t="shared" si="45"/>
        <v>0</v>
      </c>
      <c r="F115" s="18">
        <v>0</v>
      </c>
      <c r="G115" s="18">
        <f t="shared" si="46"/>
        <v>0</v>
      </c>
      <c r="H115" s="18">
        <v>212078</v>
      </c>
      <c r="I115" s="18">
        <f t="shared" si="47"/>
        <v>587.47368421052636</v>
      </c>
      <c r="J115" s="18">
        <v>1196631</v>
      </c>
      <c r="K115" s="18">
        <f t="shared" si="48"/>
        <v>3314.7673130193907</v>
      </c>
      <c r="L115" s="18">
        <v>988</v>
      </c>
      <c r="M115" s="18">
        <f t="shared" si="49"/>
        <v>2.736842105263158</v>
      </c>
      <c r="N115" s="18">
        <v>3554</v>
      </c>
      <c r="O115" s="18">
        <f t="shared" si="50"/>
        <v>9.8448753462603875</v>
      </c>
      <c r="P115" s="18">
        <v>171190</v>
      </c>
      <c r="Q115" s="18">
        <f t="shared" si="51"/>
        <v>474.21052631578948</v>
      </c>
      <c r="R115" s="18">
        <v>66678</v>
      </c>
      <c r="S115" s="18">
        <f t="shared" si="52"/>
        <v>184.70360110803324</v>
      </c>
      <c r="T115" s="18">
        <v>0</v>
      </c>
      <c r="U115" s="18">
        <f t="shared" si="53"/>
        <v>0</v>
      </c>
      <c r="V115" s="18">
        <v>0</v>
      </c>
      <c r="W115" s="18">
        <f t="shared" si="54"/>
        <v>0</v>
      </c>
      <c r="X115" s="18">
        <v>3653</v>
      </c>
      <c r="Y115" s="18">
        <f t="shared" si="55"/>
        <v>10.119113573407203</v>
      </c>
      <c r="Z115" s="18">
        <v>0</v>
      </c>
      <c r="AA115" s="18">
        <f t="shared" si="56"/>
        <v>0</v>
      </c>
      <c r="AB115" s="18">
        <v>26851</v>
      </c>
      <c r="AC115" s="18">
        <f t="shared" si="57"/>
        <v>74.37950138504155</v>
      </c>
      <c r="AD115" s="18">
        <v>0</v>
      </c>
      <c r="AE115" s="18">
        <f t="shared" si="58"/>
        <v>0</v>
      </c>
      <c r="AF115" s="18">
        <v>0</v>
      </c>
      <c r="AG115" s="18">
        <f t="shared" si="59"/>
        <v>0</v>
      </c>
      <c r="AH115" s="18">
        <v>0</v>
      </c>
      <c r="AI115" s="18">
        <f t="shared" si="60"/>
        <v>0</v>
      </c>
      <c r="AJ115" s="18">
        <v>0</v>
      </c>
      <c r="AK115" s="18">
        <f t="shared" si="61"/>
        <v>0</v>
      </c>
      <c r="AL115" s="19">
        <f t="shared" si="62"/>
        <v>1681623</v>
      </c>
      <c r="AM115" s="18">
        <f t="shared" si="63"/>
        <v>4658.2354570637117</v>
      </c>
    </row>
    <row r="116" spans="1:109" s="69" customFormat="1" x14ac:dyDescent="0.2">
      <c r="A116" s="20">
        <v>381001</v>
      </c>
      <c r="B116" s="50" t="s">
        <v>150</v>
      </c>
      <c r="C116" s="22">
        <v>219</v>
      </c>
      <c r="D116" s="23">
        <v>0</v>
      </c>
      <c r="E116" s="23">
        <f t="shared" si="45"/>
        <v>0</v>
      </c>
      <c r="F116" s="23">
        <v>0</v>
      </c>
      <c r="G116" s="23">
        <f t="shared" si="46"/>
        <v>0</v>
      </c>
      <c r="H116" s="23">
        <v>287649</v>
      </c>
      <c r="I116" s="23">
        <f t="shared" si="47"/>
        <v>1313.4657534246576</v>
      </c>
      <c r="J116" s="23">
        <v>745058</v>
      </c>
      <c r="K116" s="23">
        <f t="shared" si="48"/>
        <v>3402.0913242009133</v>
      </c>
      <c r="L116" s="23">
        <v>0</v>
      </c>
      <c r="M116" s="23">
        <f t="shared" si="49"/>
        <v>0</v>
      </c>
      <c r="N116" s="23">
        <v>33788</v>
      </c>
      <c r="O116" s="23">
        <f t="shared" si="50"/>
        <v>154.28310502283105</v>
      </c>
      <c r="P116" s="23">
        <v>27255</v>
      </c>
      <c r="Q116" s="23">
        <f t="shared" si="51"/>
        <v>124.45205479452055</v>
      </c>
      <c r="R116" s="23">
        <v>0</v>
      </c>
      <c r="S116" s="23">
        <f t="shared" si="52"/>
        <v>0</v>
      </c>
      <c r="T116" s="23">
        <v>0</v>
      </c>
      <c r="U116" s="23">
        <f t="shared" si="53"/>
        <v>0</v>
      </c>
      <c r="V116" s="23">
        <v>13103</v>
      </c>
      <c r="W116" s="23">
        <f t="shared" si="54"/>
        <v>59.831050228310502</v>
      </c>
      <c r="X116" s="23">
        <v>0</v>
      </c>
      <c r="Y116" s="23">
        <f t="shared" si="55"/>
        <v>0</v>
      </c>
      <c r="Z116" s="23">
        <v>0</v>
      </c>
      <c r="AA116" s="23">
        <f t="shared" si="56"/>
        <v>0</v>
      </c>
      <c r="AB116" s="23">
        <v>0</v>
      </c>
      <c r="AC116" s="23">
        <f t="shared" si="57"/>
        <v>0</v>
      </c>
      <c r="AD116" s="23">
        <v>0</v>
      </c>
      <c r="AE116" s="23">
        <f t="shared" si="58"/>
        <v>0</v>
      </c>
      <c r="AF116" s="23">
        <v>0</v>
      </c>
      <c r="AG116" s="23">
        <f t="shared" si="59"/>
        <v>0</v>
      </c>
      <c r="AH116" s="23">
        <v>0</v>
      </c>
      <c r="AI116" s="23">
        <f t="shared" si="60"/>
        <v>0</v>
      </c>
      <c r="AJ116" s="23">
        <v>0</v>
      </c>
      <c r="AK116" s="23">
        <f t="shared" si="61"/>
        <v>0</v>
      </c>
      <c r="AL116" s="24">
        <f t="shared" si="62"/>
        <v>1106853</v>
      </c>
      <c r="AM116" s="23">
        <f t="shared" si="63"/>
        <v>5054.1232876712329</v>
      </c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</row>
    <row r="117" spans="1:109" s="2" customFormat="1" x14ac:dyDescent="0.2">
      <c r="A117" s="16">
        <v>382001</v>
      </c>
      <c r="B117" s="34" t="s">
        <v>151</v>
      </c>
      <c r="C117" s="13">
        <v>210</v>
      </c>
      <c r="D117" s="18">
        <v>0</v>
      </c>
      <c r="E117" s="18">
        <f t="shared" si="45"/>
        <v>0</v>
      </c>
      <c r="F117" s="18">
        <v>0</v>
      </c>
      <c r="G117" s="18">
        <f t="shared" si="46"/>
        <v>0</v>
      </c>
      <c r="H117" s="18">
        <v>449358</v>
      </c>
      <c r="I117" s="18">
        <f t="shared" si="47"/>
        <v>2139.8000000000002</v>
      </c>
      <c r="J117" s="18">
        <v>984773</v>
      </c>
      <c r="K117" s="18">
        <f t="shared" si="48"/>
        <v>4689.3952380952378</v>
      </c>
      <c r="L117" s="18">
        <v>44265</v>
      </c>
      <c r="M117" s="18">
        <f t="shared" si="49"/>
        <v>210.78571428571428</v>
      </c>
      <c r="N117" s="18">
        <v>75188</v>
      </c>
      <c r="O117" s="18">
        <f t="shared" si="50"/>
        <v>358.03809523809525</v>
      </c>
      <c r="P117" s="18">
        <v>0</v>
      </c>
      <c r="Q117" s="18">
        <f t="shared" si="51"/>
        <v>0</v>
      </c>
      <c r="R117" s="18">
        <v>0</v>
      </c>
      <c r="S117" s="18">
        <f t="shared" si="52"/>
        <v>0</v>
      </c>
      <c r="T117" s="18">
        <v>0</v>
      </c>
      <c r="U117" s="18">
        <f t="shared" si="53"/>
        <v>0</v>
      </c>
      <c r="V117" s="18">
        <v>0</v>
      </c>
      <c r="W117" s="18">
        <f t="shared" si="54"/>
        <v>0</v>
      </c>
      <c r="X117" s="18">
        <v>0</v>
      </c>
      <c r="Y117" s="18">
        <f t="shared" si="55"/>
        <v>0</v>
      </c>
      <c r="Z117" s="18">
        <v>0</v>
      </c>
      <c r="AA117" s="18">
        <f t="shared" si="56"/>
        <v>0</v>
      </c>
      <c r="AB117" s="18">
        <v>0</v>
      </c>
      <c r="AC117" s="18">
        <f t="shared" si="57"/>
        <v>0</v>
      </c>
      <c r="AD117" s="18">
        <v>0</v>
      </c>
      <c r="AE117" s="18">
        <f t="shared" si="58"/>
        <v>0</v>
      </c>
      <c r="AF117" s="18">
        <v>0</v>
      </c>
      <c r="AG117" s="18">
        <f t="shared" si="59"/>
        <v>0</v>
      </c>
      <c r="AH117" s="18">
        <v>0</v>
      </c>
      <c r="AI117" s="18">
        <f t="shared" si="60"/>
        <v>0</v>
      </c>
      <c r="AJ117" s="18">
        <v>0</v>
      </c>
      <c r="AK117" s="18">
        <f t="shared" si="61"/>
        <v>0</v>
      </c>
      <c r="AL117" s="19">
        <f t="shared" si="62"/>
        <v>1553584</v>
      </c>
      <c r="AM117" s="18">
        <f t="shared" si="63"/>
        <v>7398.0190476190473</v>
      </c>
    </row>
    <row r="118" spans="1:109" s="2" customFormat="1" x14ac:dyDescent="0.2">
      <c r="A118" s="16">
        <v>383001</v>
      </c>
      <c r="B118" s="34" t="s">
        <v>152</v>
      </c>
      <c r="C118" s="13">
        <v>248</v>
      </c>
      <c r="D118" s="18">
        <v>0</v>
      </c>
      <c r="E118" s="18">
        <f t="shared" si="45"/>
        <v>0</v>
      </c>
      <c r="F118" s="18">
        <v>0</v>
      </c>
      <c r="G118" s="18">
        <f t="shared" si="46"/>
        <v>0</v>
      </c>
      <c r="H118" s="18">
        <v>376139</v>
      </c>
      <c r="I118" s="18">
        <f t="shared" si="47"/>
        <v>1516.6895161290322</v>
      </c>
      <c r="J118" s="18">
        <v>914364</v>
      </c>
      <c r="K118" s="18">
        <f t="shared" si="48"/>
        <v>3686.9516129032259</v>
      </c>
      <c r="L118" s="18">
        <v>172608</v>
      </c>
      <c r="M118" s="18">
        <f t="shared" si="49"/>
        <v>696</v>
      </c>
      <c r="N118" s="18">
        <v>100166</v>
      </c>
      <c r="O118" s="18">
        <f t="shared" si="50"/>
        <v>403.89516129032256</v>
      </c>
      <c r="P118" s="18">
        <v>21380</v>
      </c>
      <c r="Q118" s="18">
        <f t="shared" si="51"/>
        <v>86.209677419354833</v>
      </c>
      <c r="R118" s="18">
        <v>70362</v>
      </c>
      <c r="S118" s="18">
        <f t="shared" si="52"/>
        <v>283.71774193548384</v>
      </c>
      <c r="T118" s="18">
        <v>0</v>
      </c>
      <c r="U118" s="18">
        <f t="shared" si="53"/>
        <v>0</v>
      </c>
      <c r="V118" s="18">
        <v>23373</v>
      </c>
      <c r="W118" s="18">
        <f t="shared" si="54"/>
        <v>94.245967741935488</v>
      </c>
      <c r="X118" s="18">
        <v>0</v>
      </c>
      <c r="Y118" s="18">
        <f t="shared" si="55"/>
        <v>0</v>
      </c>
      <c r="Z118" s="18">
        <v>0</v>
      </c>
      <c r="AA118" s="18">
        <f t="shared" si="56"/>
        <v>0</v>
      </c>
      <c r="AB118" s="18">
        <v>6340</v>
      </c>
      <c r="AC118" s="18">
        <f t="shared" si="57"/>
        <v>25.56451612903226</v>
      </c>
      <c r="AD118" s="18">
        <v>0</v>
      </c>
      <c r="AE118" s="18">
        <f t="shared" si="58"/>
        <v>0</v>
      </c>
      <c r="AF118" s="18">
        <v>0</v>
      </c>
      <c r="AG118" s="18">
        <f t="shared" si="59"/>
        <v>0</v>
      </c>
      <c r="AH118" s="18">
        <v>0</v>
      </c>
      <c r="AI118" s="18">
        <f t="shared" si="60"/>
        <v>0</v>
      </c>
      <c r="AJ118" s="18">
        <v>0</v>
      </c>
      <c r="AK118" s="18">
        <f t="shared" si="61"/>
        <v>0</v>
      </c>
      <c r="AL118" s="19">
        <f t="shared" si="62"/>
        <v>1684732</v>
      </c>
      <c r="AM118" s="18">
        <f t="shared" si="63"/>
        <v>6793.2741935483873</v>
      </c>
    </row>
    <row r="119" spans="1:109" s="2" customFormat="1" x14ac:dyDescent="0.2">
      <c r="A119" s="16">
        <v>384001</v>
      </c>
      <c r="B119" s="34" t="s">
        <v>153</v>
      </c>
      <c r="C119" s="13">
        <v>533</v>
      </c>
      <c r="D119" s="18">
        <v>0</v>
      </c>
      <c r="E119" s="18">
        <f t="shared" si="45"/>
        <v>0</v>
      </c>
      <c r="F119" s="18">
        <v>0</v>
      </c>
      <c r="G119" s="18">
        <f t="shared" si="46"/>
        <v>0</v>
      </c>
      <c r="H119" s="18">
        <v>499352</v>
      </c>
      <c r="I119" s="18">
        <f t="shared" si="47"/>
        <v>936.87054409005634</v>
      </c>
      <c r="J119" s="18">
        <v>1863932</v>
      </c>
      <c r="K119" s="18">
        <f t="shared" si="48"/>
        <v>3497.0581613508443</v>
      </c>
      <c r="L119" s="18">
        <v>151090</v>
      </c>
      <c r="M119" s="18">
        <f t="shared" si="49"/>
        <v>283.47091932457784</v>
      </c>
      <c r="N119" s="18">
        <v>158365</v>
      </c>
      <c r="O119" s="18">
        <f t="shared" si="50"/>
        <v>297.12007504690433</v>
      </c>
      <c r="P119" s="18">
        <v>51371</v>
      </c>
      <c r="Q119" s="18">
        <f t="shared" si="51"/>
        <v>96.380863039399628</v>
      </c>
      <c r="R119" s="18">
        <v>0</v>
      </c>
      <c r="S119" s="18">
        <f t="shared" si="52"/>
        <v>0</v>
      </c>
      <c r="T119" s="18">
        <v>0</v>
      </c>
      <c r="U119" s="18">
        <f t="shared" si="53"/>
        <v>0</v>
      </c>
      <c r="V119" s="18">
        <v>0</v>
      </c>
      <c r="W119" s="18">
        <f t="shared" si="54"/>
        <v>0</v>
      </c>
      <c r="X119" s="18">
        <v>0</v>
      </c>
      <c r="Y119" s="18">
        <f t="shared" si="55"/>
        <v>0</v>
      </c>
      <c r="Z119" s="18">
        <v>0</v>
      </c>
      <c r="AA119" s="18">
        <f t="shared" si="56"/>
        <v>0</v>
      </c>
      <c r="AB119" s="18">
        <v>1160</v>
      </c>
      <c r="AC119" s="18">
        <f t="shared" si="57"/>
        <v>2.176360225140713</v>
      </c>
      <c r="AD119" s="18">
        <v>0</v>
      </c>
      <c r="AE119" s="18">
        <f t="shared" si="58"/>
        <v>0</v>
      </c>
      <c r="AF119" s="18">
        <v>0</v>
      </c>
      <c r="AG119" s="18">
        <f t="shared" si="59"/>
        <v>0</v>
      </c>
      <c r="AH119" s="18">
        <v>0</v>
      </c>
      <c r="AI119" s="18">
        <f t="shared" si="60"/>
        <v>0</v>
      </c>
      <c r="AJ119" s="18">
        <v>0</v>
      </c>
      <c r="AK119" s="18">
        <f t="shared" si="61"/>
        <v>0</v>
      </c>
      <c r="AL119" s="19">
        <f t="shared" si="62"/>
        <v>2725270</v>
      </c>
      <c r="AM119" s="18">
        <f t="shared" si="63"/>
        <v>5113.0769230769229</v>
      </c>
    </row>
    <row r="120" spans="1:109" s="2" customFormat="1" x14ac:dyDescent="0.2">
      <c r="A120" s="16">
        <v>385001</v>
      </c>
      <c r="B120" s="34" t="s">
        <v>154</v>
      </c>
      <c r="C120" s="13">
        <v>604</v>
      </c>
      <c r="D120" s="18">
        <v>0</v>
      </c>
      <c r="E120" s="18">
        <f t="shared" si="45"/>
        <v>0</v>
      </c>
      <c r="F120" s="18">
        <v>50502</v>
      </c>
      <c r="G120" s="18">
        <f t="shared" si="46"/>
        <v>83.61258278145695</v>
      </c>
      <c r="H120" s="18">
        <v>367329</v>
      </c>
      <c r="I120" s="18">
        <f t="shared" si="47"/>
        <v>608.16059602649011</v>
      </c>
      <c r="J120" s="18">
        <v>2180081</v>
      </c>
      <c r="K120" s="18">
        <f t="shared" si="48"/>
        <v>3609.405629139073</v>
      </c>
      <c r="L120" s="18">
        <v>159613</v>
      </c>
      <c r="M120" s="18">
        <f t="shared" si="49"/>
        <v>264.25993377483445</v>
      </c>
      <c r="N120" s="18">
        <v>128853</v>
      </c>
      <c r="O120" s="18">
        <f t="shared" si="50"/>
        <v>213.33278145695365</v>
      </c>
      <c r="P120" s="18">
        <v>147817</v>
      </c>
      <c r="Q120" s="18">
        <f t="shared" si="51"/>
        <v>244.73013245033113</v>
      </c>
      <c r="R120" s="18">
        <v>88445</v>
      </c>
      <c r="S120" s="18">
        <f t="shared" si="52"/>
        <v>146.43211920529802</v>
      </c>
      <c r="T120" s="18">
        <v>0</v>
      </c>
      <c r="U120" s="18">
        <f t="shared" si="53"/>
        <v>0</v>
      </c>
      <c r="V120" s="18">
        <v>117182</v>
      </c>
      <c r="W120" s="18">
        <f t="shared" si="54"/>
        <v>194.00993377483445</v>
      </c>
      <c r="X120" s="18">
        <v>307052</v>
      </c>
      <c r="Y120" s="18">
        <f t="shared" si="55"/>
        <v>508.36423841059604</v>
      </c>
      <c r="Z120" s="18">
        <v>0</v>
      </c>
      <c r="AA120" s="18">
        <f t="shared" si="56"/>
        <v>0</v>
      </c>
      <c r="AB120" s="18">
        <v>0</v>
      </c>
      <c r="AC120" s="18">
        <f t="shared" si="57"/>
        <v>0</v>
      </c>
      <c r="AD120" s="18">
        <v>0</v>
      </c>
      <c r="AE120" s="18">
        <f t="shared" si="58"/>
        <v>0</v>
      </c>
      <c r="AF120" s="18">
        <v>0</v>
      </c>
      <c r="AG120" s="18">
        <f t="shared" si="59"/>
        <v>0</v>
      </c>
      <c r="AH120" s="18">
        <v>0</v>
      </c>
      <c r="AI120" s="18">
        <f t="shared" si="60"/>
        <v>0</v>
      </c>
      <c r="AJ120" s="18">
        <v>0</v>
      </c>
      <c r="AK120" s="18">
        <f t="shared" si="61"/>
        <v>0</v>
      </c>
      <c r="AL120" s="19">
        <f t="shared" si="62"/>
        <v>3546874</v>
      </c>
      <c r="AM120" s="18">
        <f t="shared" si="63"/>
        <v>5872.3079470198672</v>
      </c>
    </row>
    <row r="121" spans="1:109" s="69" customFormat="1" x14ac:dyDescent="0.2">
      <c r="A121" s="20">
        <v>387001</v>
      </c>
      <c r="B121" s="50" t="s">
        <v>155</v>
      </c>
      <c r="C121" s="22">
        <v>597</v>
      </c>
      <c r="D121" s="23">
        <v>0</v>
      </c>
      <c r="E121" s="23">
        <f t="shared" si="45"/>
        <v>0</v>
      </c>
      <c r="F121" s="23">
        <v>0</v>
      </c>
      <c r="G121" s="23">
        <f t="shared" si="46"/>
        <v>0</v>
      </c>
      <c r="H121" s="23">
        <v>389499</v>
      </c>
      <c r="I121" s="23">
        <f t="shared" si="47"/>
        <v>652.42713567839201</v>
      </c>
      <c r="J121" s="23">
        <v>1988851</v>
      </c>
      <c r="K121" s="23">
        <f t="shared" si="48"/>
        <v>3331.4087102177555</v>
      </c>
      <c r="L121" s="23">
        <v>135528</v>
      </c>
      <c r="M121" s="23">
        <f t="shared" si="49"/>
        <v>227.01507537688443</v>
      </c>
      <c r="N121" s="23">
        <v>61345</v>
      </c>
      <c r="O121" s="23">
        <f t="shared" si="50"/>
        <v>102.75544388609715</v>
      </c>
      <c r="P121" s="23">
        <v>266103</v>
      </c>
      <c r="Q121" s="23">
        <f t="shared" si="51"/>
        <v>445.73366834170855</v>
      </c>
      <c r="R121" s="23">
        <v>36596</v>
      </c>
      <c r="S121" s="23">
        <f t="shared" si="52"/>
        <v>61.299832495812396</v>
      </c>
      <c r="T121" s="23">
        <v>0</v>
      </c>
      <c r="U121" s="23">
        <f t="shared" si="53"/>
        <v>0</v>
      </c>
      <c r="V121" s="23">
        <v>29239</v>
      </c>
      <c r="W121" s="23">
        <f t="shared" si="54"/>
        <v>48.976549413735341</v>
      </c>
      <c r="X121" s="23">
        <v>20940</v>
      </c>
      <c r="Y121" s="23">
        <f t="shared" si="55"/>
        <v>35.075376884422113</v>
      </c>
      <c r="Z121" s="23">
        <v>0</v>
      </c>
      <c r="AA121" s="23">
        <f t="shared" si="56"/>
        <v>0</v>
      </c>
      <c r="AB121" s="23">
        <v>16705</v>
      </c>
      <c r="AC121" s="23">
        <f t="shared" si="57"/>
        <v>27.981574539363486</v>
      </c>
      <c r="AD121" s="23">
        <v>0</v>
      </c>
      <c r="AE121" s="23">
        <f t="shared" si="58"/>
        <v>0</v>
      </c>
      <c r="AF121" s="23">
        <v>0</v>
      </c>
      <c r="AG121" s="23">
        <f t="shared" si="59"/>
        <v>0</v>
      </c>
      <c r="AH121" s="23">
        <v>0</v>
      </c>
      <c r="AI121" s="23">
        <f t="shared" si="60"/>
        <v>0</v>
      </c>
      <c r="AJ121" s="23">
        <v>0</v>
      </c>
      <c r="AK121" s="23">
        <f t="shared" si="61"/>
        <v>0</v>
      </c>
      <c r="AL121" s="24">
        <f t="shared" si="62"/>
        <v>2944806</v>
      </c>
      <c r="AM121" s="23">
        <f t="shared" si="63"/>
        <v>4932.6733668341712</v>
      </c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</row>
    <row r="122" spans="1:109" s="2" customFormat="1" x14ac:dyDescent="0.2">
      <c r="A122" s="16">
        <v>388001</v>
      </c>
      <c r="B122" s="34" t="s">
        <v>156</v>
      </c>
      <c r="C122" s="13">
        <v>562</v>
      </c>
      <c r="D122" s="18">
        <v>0</v>
      </c>
      <c r="E122" s="18">
        <f t="shared" si="45"/>
        <v>0</v>
      </c>
      <c r="F122" s="18">
        <v>0</v>
      </c>
      <c r="G122" s="18">
        <f t="shared" si="46"/>
        <v>0</v>
      </c>
      <c r="H122" s="18">
        <v>287509</v>
      </c>
      <c r="I122" s="18">
        <f t="shared" si="47"/>
        <v>511.58185053380782</v>
      </c>
      <c r="J122" s="18">
        <v>1789451</v>
      </c>
      <c r="K122" s="18">
        <f t="shared" si="48"/>
        <v>3184.076512455516</v>
      </c>
      <c r="L122" s="18">
        <v>169608</v>
      </c>
      <c r="M122" s="18">
        <f t="shared" si="49"/>
        <v>301.79359430604984</v>
      </c>
      <c r="N122" s="18">
        <v>0</v>
      </c>
      <c r="O122" s="18">
        <f t="shared" si="50"/>
        <v>0</v>
      </c>
      <c r="P122" s="18">
        <v>185733</v>
      </c>
      <c r="Q122" s="18">
        <f t="shared" si="51"/>
        <v>330.48576512455514</v>
      </c>
      <c r="R122" s="18">
        <v>94001</v>
      </c>
      <c r="S122" s="18">
        <f t="shared" si="52"/>
        <v>167.26156583629893</v>
      </c>
      <c r="T122" s="18">
        <v>0</v>
      </c>
      <c r="U122" s="18">
        <f t="shared" si="53"/>
        <v>0</v>
      </c>
      <c r="V122" s="18">
        <v>47044</v>
      </c>
      <c r="W122" s="18">
        <f t="shared" si="54"/>
        <v>83.708185053380788</v>
      </c>
      <c r="X122" s="18">
        <v>26548</v>
      </c>
      <c r="Y122" s="18">
        <f t="shared" si="55"/>
        <v>47.238434163701065</v>
      </c>
      <c r="Z122" s="18">
        <v>0</v>
      </c>
      <c r="AA122" s="18">
        <f t="shared" si="56"/>
        <v>0</v>
      </c>
      <c r="AB122" s="18">
        <v>31907</v>
      </c>
      <c r="AC122" s="18">
        <f t="shared" si="57"/>
        <v>56.77402135231317</v>
      </c>
      <c r="AD122" s="18">
        <v>0</v>
      </c>
      <c r="AE122" s="18">
        <f t="shared" si="58"/>
        <v>0</v>
      </c>
      <c r="AF122" s="18">
        <v>0</v>
      </c>
      <c r="AG122" s="18">
        <f t="shared" si="59"/>
        <v>0</v>
      </c>
      <c r="AH122" s="18">
        <v>0</v>
      </c>
      <c r="AI122" s="18">
        <f t="shared" si="60"/>
        <v>0</v>
      </c>
      <c r="AJ122" s="18">
        <v>0</v>
      </c>
      <c r="AK122" s="18">
        <f t="shared" si="61"/>
        <v>0</v>
      </c>
      <c r="AL122" s="19">
        <f t="shared" si="62"/>
        <v>2631801</v>
      </c>
      <c r="AM122" s="18">
        <f t="shared" si="63"/>
        <v>4682.9199288256232</v>
      </c>
    </row>
    <row r="123" spans="1:109" s="2" customFormat="1" x14ac:dyDescent="0.2">
      <c r="A123" s="16">
        <v>389001</v>
      </c>
      <c r="B123" s="34" t="s">
        <v>157</v>
      </c>
      <c r="C123" s="13">
        <v>591</v>
      </c>
      <c r="D123" s="18">
        <v>0</v>
      </c>
      <c r="E123" s="18">
        <f t="shared" si="45"/>
        <v>0</v>
      </c>
      <c r="F123" s="18">
        <v>0</v>
      </c>
      <c r="G123" s="18">
        <f t="shared" si="46"/>
        <v>0</v>
      </c>
      <c r="H123" s="18">
        <v>349781</v>
      </c>
      <c r="I123" s="18">
        <f t="shared" si="47"/>
        <v>591.84602368866331</v>
      </c>
      <c r="J123" s="18">
        <f>1551949-[1]Hurricane!H12</f>
        <v>1507299</v>
      </c>
      <c r="K123" s="18">
        <f t="shared" si="48"/>
        <v>2550.4213197969543</v>
      </c>
      <c r="L123" s="18">
        <v>46775</v>
      </c>
      <c r="M123" s="18">
        <f t="shared" si="49"/>
        <v>79.145516074450086</v>
      </c>
      <c r="N123" s="18">
        <v>44082</v>
      </c>
      <c r="O123" s="18">
        <f t="shared" si="50"/>
        <v>74.588832487309645</v>
      </c>
      <c r="P123" s="18">
        <v>196160</v>
      </c>
      <c r="Q123" s="18">
        <f t="shared" si="51"/>
        <v>331.91201353637899</v>
      </c>
      <c r="R123" s="18">
        <v>32429</v>
      </c>
      <c r="S123" s="18">
        <f t="shared" si="52"/>
        <v>54.871404399323183</v>
      </c>
      <c r="T123" s="18">
        <v>0</v>
      </c>
      <c r="U123" s="18">
        <f t="shared" si="53"/>
        <v>0</v>
      </c>
      <c r="V123" s="18">
        <v>44382</v>
      </c>
      <c r="W123" s="18">
        <f t="shared" si="54"/>
        <v>75.096446700507613</v>
      </c>
      <c r="X123" s="18">
        <v>29629</v>
      </c>
      <c r="Y123" s="18">
        <f t="shared" si="55"/>
        <v>50.133671742808801</v>
      </c>
      <c r="Z123" s="18">
        <v>0</v>
      </c>
      <c r="AA123" s="18">
        <f t="shared" si="56"/>
        <v>0</v>
      </c>
      <c r="AB123" s="18">
        <v>0</v>
      </c>
      <c r="AC123" s="18">
        <f t="shared" si="57"/>
        <v>0</v>
      </c>
      <c r="AD123" s="18">
        <v>0</v>
      </c>
      <c r="AE123" s="18">
        <f t="shared" si="58"/>
        <v>0</v>
      </c>
      <c r="AF123" s="18">
        <v>0</v>
      </c>
      <c r="AG123" s="18">
        <f t="shared" si="59"/>
        <v>0</v>
      </c>
      <c r="AH123" s="18">
        <v>0</v>
      </c>
      <c r="AI123" s="18">
        <f t="shared" si="60"/>
        <v>0</v>
      </c>
      <c r="AJ123" s="18">
        <v>0</v>
      </c>
      <c r="AK123" s="18">
        <f t="shared" si="61"/>
        <v>0</v>
      </c>
      <c r="AL123" s="19">
        <f t="shared" si="62"/>
        <v>2250537</v>
      </c>
      <c r="AM123" s="18">
        <f t="shared" si="63"/>
        <v>3808.0152284263959</v>
      </c>
    </row>
    <row r="124" spans="1:109" s="2" customFormat="1" x14ac:dyDescent="0.2">
      <c r="A124" s="16">
        <v>389002</v>
      </c>
      <c r="B124" s="34" t="s">
        <v>158</v>
      </c>
      <c r="C124" s="13">
        <v>447</v>
      </c>
      <c r="D124" s="18">
        <v>0</v>
      </c>
      <c r="E124" s="18">
        <f t="shared" si="45"/>
        <v>0</v>
      </c>
      <c r="F124" s="18">
        <v>0</v>
      </c>
      <c r="G124" s="18">
        <f t="shared" si="46"/>
        <v>0</v>
      </c>
      <c r="H124" s="18">
        <v>268583</v>
      </c>
      <c r="I124" s="18">
        <f t="shared" si="47"/>
        <v>600.85682326621929</v>
      </c>
      <c r="J124" s="18">
        <v>1540021</v>
      </c>
      <c r="K124" s="18">
        <f t="shared" si="48"/>
        <v>3445.2371364653245</v>
      </c>
      <c r="L124" s="18">
        <v>44050</v>
      </c>
      <c r="M124" s="18">
        <f t="shared" si="49"/>
        <v>98.545861297539147</v>
      </c>
      <c r="N124" s="18">
        <v>40195</v>
      </c>
      <c r="O124" s="18">
        <f t="shared" si="50"/>
        <v>89.921700223713643</v>
      </c>
      <c r="P124" s="18">
        <v>28917</v>
      </c>
      <c r="Q124" s="18">
        <f t="shared" si="51"/>
        <v>64.691275167785236</v>
      </c>
      <c r="R124" s="18">
        <v>0</v>
      </c>
      <c r="S124" s="18">
        <f t="shared" si="52"/>
        <v>0</v>
      </c>
      <c r="T124" s="18">
        <v>0</v>
      </c>
      <c r="U124" s="18">
        <f t="shared" si="53"/>
        <v>0</v>
      </c>
      <c r="V124" s="18">
        <v>0</v>
      </c>
      <c r="W124" s="18">
        <f t="shared" si="54"/>
        <v>0</v>
      </c>
      <c r="X124" s="18">
        <v>0</v>
      </c>
      <c r="Y124" s="18">
        <f t="shared" si="55"/>
        <v>0</v>
      </c>
      <c r="Z124" s="18">
        <v>0</v>
      </c>
      <c r="AA124" s="18">
        <f t="shared" si="56"/>
        <v>0</v>
      </c>
      <c r="AB124" s="18">
        <v>914</v>
      </c>
      <c r="AC124" s="18">
        <f t="shared" si="57"/>
        <v>2.0447427293064875</v>
      </c>
      <c r="AD124" s="18">
        <v>0</v>
      </c>
      <c r="AE124" s="18">
        <f t="shared" si="58"/>
        <v>0</v>
      </c>
      <c r="AF124" s="18">
        <v>0</v>
      </c>
      <c r="AG124" s="18">
        <f t="shared" si="59"/>
        <v>0</v>
      </c>
      <c r="AH124" s="18">
        <v>0</v>
      </c>
      <c r="AI124" s="18">
        <f t="shared" si="60"/>
        <v>0</v>
      </c>
      <c r="AJ124" s="18">
        <v>0</v>
      </c>
      <c r="AK124" s="18">
        <f t="shared" si="61"/>
        <v>0</v>
      </c>
      <c r="AL124" s="19">
        <f t="shared" si="62"/>
        <v>1922680</v>
      </c>
      <c r="AM124" s="18">
        <f t="shared" si="63"/>
        <v>4301.2975391498885</v>
      </c>
    </row>
    <row r="125" spans="1:109" s="2" customFormat="1" x14ac:dyDescent="0.2">
      <c r="A125" s="16">
        <v>390001</v>
      </c>
      <c r="B125" s="34" t="s">
        <v>159</v>
      </c>
      <c r="C125" s="13">
        <v>659</v>
      </c>
      <c r="D125" s="18">
        <v>0</v>
      </c>
      <c r="E125" s="18">
        <f t="shared" si="45"/>
        <v>0</v>
      </c>
      <c r="F125" s="18">
        <v>0</v>
      </c>
      <c r="G125" s="18">
        <f t="shared" si="46"/>
        <v>0</v>
      </c>
      <c r="H125" s="18">
        <v>332240</v>
      </c>
      <c r="I125" s="18">
        <f t="shared" si="47"/>
        <v>504.15781487101668</v>
      </c>
      <c r="J125" s="18">
        <v>1928464</v>
      </c>
      <c r="K125" s="18">
        <f t="shared" si="48"/>
        <v>2926.3490136570563</v>
      </c>
      <c r="L125" s="18">
        <v>97726</v>
      </c>
      <c r="M125" s="18">
        <f t="shared" si="49"/>
        <v>148.29438543247343</v>
      </c>
      <c r="N125" s="18">
        <v>101131</v>
      </c>
      <c r="O125" s="18">
        <f t="shared" si="50"/>
        <v>153.46130500758724</v>
      </c>
      <c r="P125" s="18">
        <v>286649</v>
      </c>
      <c r="Q125" s="18">
        <f t="shared" si="51"/>
        <v>434.97572078907433</v>
      </c>
      <c r="R125" s="18">
        <v>0</v>
      </c>
      <c r="S125" s="18">
        <f t="shared" si="52"/>
        <v>0</v>
      </c>
      <c r="T125" s="18">
        <v>0</v>
      </c>
      <c r="U125" s="18">
        <f t="shared" si="53"/>
        <v>0</v>
      </c>
      <c r="V125" s="18">
        <v>68261</v>
      </c>
      <c r="W125" s="18">
        <f t="shared" si="54"/>
        <v>103.58270106221548</v>
      </c>
      <c r="X125" s="18">
        <v>191852</v>
      </c>
      <c r="Y125" s="18">
        <f t="shared" si="55"/>
        <v>291.1259484066768</v>
      </c>
      <c r="Z125" s="18">
        <v>0</v>
      </c>
      <c r="AA125" s="18">
        <f t="shared" si="56"/>
        <v>0</v>
      </c>
      <c r="AB125" s="18">
        <v>41997</v>
      </c>
      <c r="AC125" s="18">
        <f t="shared" si="57"/>
        <v>63.728376327769347</v>
      </c>
      <c r="AD125" s="18">
        <v>0</v>
      </c>
      <c r="AE125" s="18">
        <f t="shared" si="58"/>
        <v>0</v>
      </c>
      <c r="AF125" s="18">
        <v>0</v>
      </c>
      <c r="AG125" s="18">
        <f t="shared" si="59"/>
        <v>0</v>
      </c>
      <c r="AH125" s="18">
        <v>0</v>
      </c>
      <c r="AI125" s="18">
        <f t="shared" si="60"/>
        <v>0</v>
      </c>
      <c r="AJ125" s="18">
        <v>0</v>
      </c>
      <c r="AK125" s="18">
        <f t="shared" si="61"/>
        <v>0</v>
      </c>
      <c r="AL125" s="19">
        <f t="shared" si="62"/>
        <v>3048320</v>
      </c>
      <c r="AM125" s="18">
        <f t="shared" si="63"/>
        <v>4625.6752655538694</v>
      </c>
    </row>
    <row r="126" spans="1:109" s="69" customFormat="1" x14ac:dyDescent="0.2">
      <c r="A126" s="20">
        <v>391001</v>
      </c>
      <c r="B126" s="50" t="s">
        <v>160</v>
      </c>
      <c r="C126" s="22">
        <v>745</v>
      </c>
      <c r="D126" s="23">
        <v>0</v>
      </c>
      <c r="E126" s="23">
        <f t="shared" si="45"/>
        <v>0</v>
      </c>
      <c r="F126" s="23">
        <v>0</v>
      </c>
      <c r="G126" s="23">
        <f t="shared" si="46"/>
        <v>0</v>
      </c>
      <c r="H126" s="23">
        <v>404212</v>
      </c>
      <c r="I126" s="23">
        <f t="shared" si="47"/>
        <v>542.5664429530201</v>
      </c>
      <c r="J126" s="23">
        <v>2418339</v>
      </c>
      <c r="K126" s="23">
        <f t="shared" si="48"/>
        <v>3246.0926174496644</v>
      </c>
      <c r="L126" s="23">
        <v>246624</v>
      </c>
      <c r="M126" s="23">
        <f t="shared" si="49"/>
        <v>331.03892617449662</v>
      </c>
      <c r="N126" s="23">
        <v>59950</v>
      </c>
      <c r="O126" s="23">
        <f t="shared" si="50"/>
        <v>80.469798657718115</v>
      </c>
      <c r="P126" s="23">
        <v>326220</v>
      </c>
      <c r="Q126" s="23">
        <f t="shared" si="51"/>
        <v>437.87919463087246</v>
      </c>
      <c r="R126" s="23">
        <v>437257</v>
      </c>
      <c r="S126" s="23">
        <f t="shared" si="52"/>
        <v>586.92214765100675</v>
      </c>
      <c r="T126" s="23">
        <v>0</v>
      </c>
      <c r="U126" s="23">
        <f t="shared" si="53"/>
        <v>0</v>
      </c>
      <c r="V126" s="23">
        <v>126316</v>
      </c>
      <c r="W126" s="23">
        <f t="shared" si="54"/>
        <v>169.551677852349</v>
      </c>
      <c r="X126" s="23">
        <v>224311</v>
      </c>
      <c r="Y126" s="23">
        <f t="shared" si="55"/>
        <v>301.08859060402682</v>
      </c>
      <c r="Z126" s="23">
        <v>0</v>
      </c>
      <c r="AA126" s="23">
        <f t="shared" si="56"/>
        <v>0</v>
      </c>
      <c r="AB126" s="23">
        <v>0</v>
      </c>
      <c r="AC126" s="23">
        <f t="shared" si="57"/>
        <v>0</v>
      </c>
      <c r="AD126" s="23">
        <v>0</v>
      </c>
      <c r="AE126" s="23">
        <f t="shared" si="58"/>
        <v>0</v>
      </c>
      <c r="AF126" s="23">
        <v>0</v>
      </c>
      <c r="AG126" s="23">
        <f t="shared" si="59"/>
        <v>0</v>
      </c>
      <c r="AH126" s="23">
        <v>0</v>
      </c>
      <c r="AI126" s="23">
        <f t="shared" si="60"/>
        <v>0</v>
      </c>
      <c r="AJ126" s="23">
        <v>63299</v>
      </c>
      <c r="AK126" s="23">
        <f t="shared" si="61"/>
        <v>84.965100671140945</v>
      </c>
      <c r="AL126" s="24">
        <f t="shared" si="62"/>
        <v>4306528</v>
      </c>
      <c r="AM126" s="23">
        <f t="shared" si="63"/>
        <v>5780.5744966442953</v>
      </c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</row>
    <row r="127" spans="1:109" s="2" customFormat="1" x14ac:dyDescent="0.2">
      <c r="A127" s="16">
        <v>392001</v>
      </c>
      <c r="B127" s="34" t="s">
        <v>161</v>
      </c>
      <c r="C127" s="13">
        <v>407</v>
      </c>
      <c r="D127" s="18">
        <v>0</v>
      </c>
      <c r="E127" s="18">
        <f t="shared" si="45"/>
        <v>0</v>
      </c>
      <c r="F127" s="18">
        <v>0</v>
      </c>
      <c r="G127" s="18">
        <f t="shared" si="46"/>
        <v>0</v>
      </c>
      <c r="H127" s="18">
        <v>423636</v>
      </c>
      <c r="I127" s="18">
        <f t="shared" si="47"/>
        <v>1040.874692874693</v>
      </c>
      <c r="J127" s="18">
        <v>1203588</v>
      </c>
      <c r="K127" s="18">
        <f t="shared" si="48"/>
        <v>2957.2186732186733</v>
      </c>
      <c r="L127" s="18">
        <v>0</v>
      </c>
      <c r="M127" s="18">
        <f t="shared" si="49"/>
        <v>0</v>
      </c>
      <c r="N127" s="18">
        <v>34638</v>
      </c>
      <c r="O127" s="18">
        <f t="shared" si="50"/>
        <v>85.105651105651106</v>
      </c>
      <c r="P127" s="18">
        <v>82383</v>
      </c>
      <c r="Q127" s="18">
        <f t="shared" si="51"/>
        <v>202.41523341523342</v>
      </c>
      <c r="R127" s="18">
        <v>0</v>
      </c>
      <c r="S127" s="18">
        <f t="shared" si="52"/>
        <v>0</v>
      </c>
      <c r="T127" s="18">
        <v>0</v>
      </c>
      <c r="U127" s="18">
        <f t="shared" si="53"/>
        <v>0</v>
      </c>
      <c r="V127" s="18">
        <v>14985</v>
      </c>
      <c r="W127" s="18">
        <f t="shared" si="54"/>
        <v>36.81818181818182</v>
      </c>
      <c r="X127" s="18">
        <v>70018</v>
      </c>
      <c r="Y127" s="18">
        <f t="shared" si="55"/>
        <v>172.03439803439804</v>
      </c>
      <c r="Z127" s="18">
        <v>0</v>
      </c>
      <c r="AA127" s="18">
        <f t="shared" si="56"/>
        <v>0</v>
      </c>
      <c r="AB127" s="18">
        <v>0</v>
      </c>
      <c r="AC127" s="18">
        <f t="shared" si="57"/>
        <v>0</v>
      </c>
      <c r="AD127" s="18">
        <v>0</v>
      </c>
      <c r="AE127" s="18">
        <f t="shared" si="58"/>
        <v>0</v>
      </c>
      <c r="AF127" s="18">
        <v>0</v>
      </c>
      <c r="AG127" s="18">
        <f t="shared" si="59"/>
        <v>0</v>
      </c>
      <c r="AH127" s="18">
        <v>0</v>
      </c>
      <c r="AI127" s="18">
        <f t="shared" si="60"/>
        <v>0</v>
      </c>
      <c r="AJ127" s="18">
        <v>0</v>
      </c>
      <c r="AK127" s="18">
        <f t="shared" si="61"/>
        <v>0</v>
      </c>
      <c r="AL127" s="19">
        <f t="shared" si="62"/>
        <v>1829248</v>
      </c>
      <c r="AM127" s="18">
        <f t="shared" si="63"/>
        <v>4494.4668304668303</v>
      </c>
    </row>
    <row r="128" spans="1:109" s="70" customFormat="1" x14ac:dyDescent="0.2">
      <c r="A128" s="16">
        <v>393001</v>
      </c>
      <c r="B128" s="34" t="s">
        <v>162</v>
      </c>
      <c r="C128" s="13">
        <v>795</v>
      </c>
      <c r="D128" s="18">
        <v>0</v>
      </c>
      <c r="E128" s="18">
        <f t="shared" si="45"/>
        <v>0</v>
      </c>
      <c r="F128" s="18">
        <v>0</v>
      </c>
      <c r="G128" s="18">
        <f t="shared" si="46"/>
        <v>0</v>
      </c>
      <c r="H128" s="18">
        <v>1084077</v>
      </c>
      <c r="I128" s="18">
        <f t="shared" si="47"/>
        <v>1363.6188679245283</v>
      </c>
      <c r="J128" s="18">
        <v>2965897</v>
      </c>
      <c r="K128" s="18">
        <f t="shared" si="48"/>
        <v>3730.6880503144653</v>
      </c>
      <c r="L128" s="18">
        <v>101200</v>
      </c>
      <c r="M128" s="18">
        <f t="shared" si="49"/>
        <v>127.29559748427673</v>
      </c>
      <c r="N128" s="18">
        <v>71523</v>
      </c>
      <c r="O128" s="18">
        <f t="shared" si="50"/>
        <v>89.966037735849056</v>
      </c>
      <c r="P128" s="18">
        <v>234046</v>
      </c>
      <c r="Q128" s="18">
        <f t="shared" si="51"/>
        <v>294.39748427672959</v>
      </c>
      <c r="R128" s="18">
        <v>101628</v>
      </c>
      <c r="S128" s="18">
        <f t="shared" si="52"/>
        <v>127.83396226415094</v>
      </c>
      <c r="T128" s="18">
        <v>0</v>
      </c>
      <c r="U128" s="18">
        <f t="shared" si="53"/>
        <v>0</v>
      </c>
      <c r="V128" s="18">
        <v>56731</v>
      </c>
      <c r="W128" s="18">
        <f t="shared" si="54"/>
        <v>71.359748427672955</v>
      </c>
      <c r="X128" s="18">
        <v>132524</v>
      </c>
      <c r="Y128" s="18">
        <f t="shared" si="55"/>
        <v>166.69685534591196</v>
      </c>
      <c r="Z128" s="18">
        <v>0</v>
      </c>
      <c r="AA128" s="18">
        <f t="shared" si="56"/>
        <v>0</v>
      </c>
      <c r="AB128" s="18">
        <v>0</v>
      </c>
      <c r="AC128" s="18">
        <f t="shared" si="57"/>
        <v>0</v>
      </c>
      <c r="AD128" s="18">
        <v>0</v>
      </c>
      <c r="AE128" s="18">
        <f t="shared" si="58"/>
        <v>0</v>
      </c>
      <c r="AF128" s="18">
        <v>0</v>
      </c>
      <c r="AG128" s="18">
        <f t="shared" si="59"/>
        <v>0</v>
      </c>
      <c r="AH128" s="18">
        <v>0</v>
      </c>
      <c r="AI128" s="18">
        <f t="shared" si="60"/>
        <v>0</v>
      </c>
      <c r="AJ128" s="18">
        <v>0</v>
      </c>
      <c r="AK128" s="18">
        <f t="shared" si="61"/>
        <v>0</v>
      </c>
      <c r="AL128" s="19">
        <f t="shared" si="62"/>
        <v>4747626</v>
      </c>
      <c r="AM128" s="18">
        <f t="shared" si="63"/>
        <v>5971.8566037735845</v>
      </c>
    </row>
    <row r="129" spans="1:109" s="63" customFormat="1" x14ac:dyDescent="0.2">
      <c r="A129" s="71">
        <v>393002</v>
      </c>
      <c r="B129" s="72" t="s">
        <v>163</v>
      </c>
      <c r="C129" s="13">
        <v>398</v>
      </c>
      <c r="D129" s="62">
        <v>0</v>
      </c>
      <c r="E129" s="62">
        <f t="shared" si="45"/>
        <v>0</v>
      </c>
      <c r="F129" s="62">
        <v>0</v>
      </c>
      <c r="G129" s="62">
        <f t="shared" si="46"/>
        <v>0</v>
      </c>
      <c r="H129" s="62">
        <v>323324</v>
      </c>
      <c r="I129" s="62">
        <f t="shared" si="47"/>
        <v>812.3718592964824</v>
      </c>
      <c r="J129" s="62">
        <v>1365603</v>
      </c>
      <c r="K129" s="62">
        <f t="shared" si="48"/>
        <v>3431.1633165829144</v>
      </c>
      <c r="L129" s="62">
        <v>43768</v>
      </c>
      <c r="M129" s="62">
        <f t="shared" si="49"/>
        <v>109.96984924623115</v>
      </c>
      <c r="N129" s="62">
        <v>26501</v>
      </c>
      <c r="O129" s="62">
        <f t="shared" si="50"/>
        <v>66.585427135678387</v>
      </c>
      <c r="P129" s="62">
        <v>123563</v>
      </c>
      <c r="Q129" s="62">
        <f t="shared" si="51"/>
        <v>310.45979899497485</v>
      </c>
      <c r="R129" s="62">
        <v>5733</v>
      </c>
      <c r="S129" s="62">
        <f t="shared" si="52"/>
        <v>14.404522613065327</v>
      </c>
      <c r="T129" s="62">
        <v>0</v>
      </c>
      <c r="U129" s="62">
        <f t="shared" si="53"/>
        <v>0</v>
      </c>
      <c r="V129" s="62">
        <v>45606</v>
      </c>
      <c r="W129" s="62">
        <f t="shared" si="54"/>
        <v>114.58793969849246</v>
      </c>
      <c r="X129" s="62">
        <v>0</v>
      </c>
      <c r="Y129" s="62">
        <f t="shared" si="55"/>
        <v>0</v>
      </c>
      <c r="Z129" s="62">
        <v>0</v>
      </c>
      <c r="AA129" s="62">
        <f t="shared" si="56"/>
        <v>0</v>
      </c>
      <c r="AB129" s="62">
        <v>0</v>
      </c>
      <c r="AC129" s="62">
        <f t="shared" si="57"/>
        <v>0</v>
      </c>
      <c r="AD129" s="62">
        <v>0</v>
      </c>
      <c r="AE129" s="62">
        <f t="shared" si="58"/>
        <v>0</v>
      </c>
      <c r="AF129" s="62">
        <v>0</v>
      </c>
      <c r="AG129" s="62">
        <f t="shared" si="59"/>
        <v>0</v>
      </c>
      <c r="AH129" s="62">
        <v>0</v>
      </c>
      <c r="AI129" s="62">
        <f t="shared" si="60"/>
        <v>0</v>
      </c>
      <c r="AJ129" s="62">
        <v>0</v>
      </c>
      <c r="AK129" s="62">
        <f t="shared" si="61"/>
        <v>0</v>
      </c>
      <c r="AL129" s="19">
        <f t="shared" si="62"/>
        <v>1934098</v>
      </c>
      <c r="AM129" s="62">
        <f t="shared" si="63"/>
        <v>4859.5427135678392</v>
      </c>
    </row>
    <row r="130" spans="1:109" s="2" customFormat="1" x14ac:dyDescent="0.2">
      <c r="A130" s="16">
        <v>394003</v>
      </c>
      <c r="B130" s="34" t="s">
        <v>164</v>
      </c>
      <c r="C130" s="13">
        <v>561</v>
      </c>
      <c r="D130" s="18">
        <v>0</v>
      </c>
      <c r="E130" s="18">
        <f t="shared" si="45"/>
        <v>0</v>
      </c>
      <c r="F130" s="18">
        <v>0</v>
      </c>
      <c r="G130" s="18">
        <f t="shared" si="46"/>
        <v>0</v>
      </c>
      <c r="H130" s="18">
        <v>251163</v>
      </c>
      <c r="I130" s="18">
        <f t="shared" si="47"/>
        <v>447.70588235294116</v>
      </c>
      <c r="J130" s="18">
        <v>1734815</v>
      </c>
      <c r="K130" s="18">
        <f t="shared" si="48"/>
        <v>3092.3618538324422</v>
      </c>
      <c r="L130" s="18">
        <v>160998</v>
      </c>
      <c r="M130" s="18">
        <f t="shared" si="49"/>
        <v>286.98395721925135</v>
      </c>
      <c r="N130" s="18">
        <v>96904</v>
      </c>
      <c r="O130" s="18">
        <f t="shared" si="50"/>
        <v>172.73440285204993</v>
      </c>
      <c r="P130" s="18">
        <v>297681</v>
      </c>
      <c r="Q130" s="18">
        <f t="shared" si="51"/>
        <v>530.62566844919786</v>
      </c>
      <c r="R130" s="18">
        <v>115157</v>
      </c>
      <c r="S130" s="18">
        <f t="shared" si="52"/>
        <v>205.27094474153299</v>
      </c>
      <c r="T130" s="18">
        <v>0</v>
      </c>
      <c r="U130" s="18">
        <f t="shared" si="53"/>
        <v>0</v>
      </c>
      <c r="V130" s="18">
        <v>0</v>
      </c>
      <c r="W130" s="18">
        <f t="shared" si="54"/>
        <v>0</v>
      </c>
      <c r="X130" s="18">
        <v>106038</v>
      </c>
      <c r="Y130" s="18">
        <f t="shared" si="55"/>
        <v>189.01604278074868</v>
      </c>
      <c r="Z130" s="18">
        <v>0</v>
      </c>
      <c r="AA130" s="18">
        <f t="shared" si="56"/>
        <v>0</v>
      </c>
      <c r="AB130" s="18">
        <v>8778</v>
      </c>
      <c r="AC130" s="18">
        <f t="shared" si="57"/>
        <v>15.647058823529411</v>
      </c>
      <c r="AD130" s="18">
        <v>0</v>
      </c>
      <c r="AE130" s="18">
        <f t="shared" si="58"/>
        <v>0</v>
      </c>
      <c r="AF130" s="18">
        <v>0</v>
      </c>
      <c r="AG130" s="18">
        <f t="shared" si="59"/>
        <v>0</v>
      </c>
      <c r="AH130" s="18">
        <v>0</v>
      </c>
      <c r="AI130" s="18">
        <f t="shared" si="60"/>
        <v>0</v>
      </c>
      <c r="AJ130" s="18">
        <v>0</v>
      </c>
      <c r="AK130" s="18">
        <f t="shared" si="61"/>
        <v>0</v>
      </c>
      <c r="AL130" s="19">
        <f t="shared" si="62"/>
        <v>2771534</v>
      </c>
      <c r="AM130" s="18">
        <f t="shared" si="63"/>
        <v>4940.3458110516931</v>
      </c>
    </row>
    <row r="131" spans="1:109" s="69" customFormat="1" x14ac:dyDescent="0.2">
      <c r="A131" s="20">
        <v>395001</v>
      </c>
      <c r="B131" s="50" t="s">
        <v>165</v>
      </c>
      <c r="C131" s="22">
        <v>628</v>
      </c>
      <c r="D131" s="23">
        <v>0</v>
      </c>
      <c r="E131" s="23">
        <f t="shared" si="45"/>
        <v>0</v>
      </c>
      <c r="F131" s="23">
        <v>0</v>
      </c>
      <c r="G131" s="23">
        <f t="shared" si="46"/>
        <v>0</v>
      </c>
      <c r="H131" s="23">
        <v>393898</v>
      </c>
      <c r="I131" s="23">
        <f t="shared" si="47"/>
        <v>627.22611464968156</v>
      </c>
      <c r="J131" s="23">
        <v>2603772</v>
      </c>
      <c r="K131" s="23">
        <f t="shared" si="48"/>
        <v>4146.1337579617839</v>
      </c>
      <c r="L131" s="23">
        <v>169993</v>
      </c>
      <c r="M131" s="23">
        <f t="shared" si="49"/>
        <v>270.68949044585986</v>
      </c>
      <c r="N131" s="23">
        <v>64818</v>
      </c>
      <c r="O131" s="23">
        <f t="shared" si="50"/>
        <v>103.21337579617834</v>
      </c>
      <c r="P131" s="23">
        <v>311584</v>
      </c>
      <c r="Q131" s="23">
        <f t="shared" si="51"/>
        <v>496.15286624203821</v>
      </c>
      <c r="R131" s="23">
        <v>72768</v>
      </c>
      <c r="S131" s="23">
        <f t="shared" si="52"/>
        <v>115.87261146496816</v>
      </c>
      <c r="T131" s="23">
        <v>0</v>
      </c>
      <c r="U131" s="23">
        <f t="shared" si="53"/>
        <v>0</v>
      </c>
      <c r="V131" s="23">
        <v>105177</v>
      </c>
      <c r="W131" s="23">
        <f t="shared" si="54"/>
        <v>167.47929936305732</v>
      </c>
      <c r="X131" s="23">
        <v>81300</v>
      </c>
      <c r="Y131" s="23">
        <f t="shared" si="55"/>
        <v>129.45859872611464</v>
      </c>
      <c r="Z131" s="23">
        <v>0</v>
      </c>
      <c r="AA131" s="23">
        <f t="shared" si="56"/>
        <v>0</v>
      </c>
      <c r="AB131" s="23">
        <v>43360</v>
      </c>
      <c r="AC131" s="23">
        <f t="shared" si="57"/>
        <v>69.044585987261144</v>
      </c>
      <c r="AD131" s="23">
        <v>0</v>
      </c>
      <c r="AE131" s="23">
        <f t="shared" si="58"/>
        <v>0</v>
      </c>
      <c r="AF131" s="23">
        <v>0</v>
      </c>
      <c r="AG131" s="23">
        <f t="shared" si="59"/>
        <v>0</v>
      </c>
      <c r="AH131" s="23">
        <v>0</v>
      </c>
      <c r="AI131" s="23">
        <f t="shared" si="60"/>
        <v>0</v>
      </c>
      <c r="AJ131" s="23">
        <v>0</v>
      </c>
      <c r="AK131" s="23">
        <f t="shared" si="61"/>
        <v>0</v>
      </c>
      <c r="AL131" s="24">
        <f t="shared" si="62"/>
        <v>3846670</v>
      </c>
      <c r="AM131" s="23">
        <f t="shared" si="63"/>
        <v>6125.2707006369428</v>
      </c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</row>
    <row r="132" spans="1:109" s="2" customFormat="1" x14ac:dyDescent="0.2">
      <c r="A132" s="16">
        <v>395002</v>
      </c>
      <c r="B132" s="34" t="s">
        <v>166</v>
      </c>
      <c r="C132" s="13">
        <v>595</v>
      </c>
      <c r="D132" s="18">
        <v>0</v>
      </c>
      <c r="E132" s="18">
        <f t="shared" si="45"/>
        <v>0</v>
      </c>
      <c r="F132" s="18">
        <v>0</v>
      </c>
      <c r="G132" s="18">
        <f t="shared" si="46"/>
        <v>0</v>
      </c>
      <c r="H132" s="18">
        <v>347612</v>
      </c>
      <c r="I132" s="18">
        <f t="shared" si="47"/>
        <v>584.22184873949584</v>
      </c>
      <c r="J132" s="18">
        <v>2414548</v>
      </c>
      <c r="K132" s="18">
        <f t="shared" si="48"/>
        <v>4058.0638655462185</v>
      </c>
      <c r="L132" s="18">
        <v>158121</v>
      </c>
      <c r="M132" s="18">
        <f t="shared" si="49"/>
        <v>265.74957983193275</v>
      </c>
      <c r="N132" s="18">
        <v>91573</v>
      </c>
      <c r="O132" s="18">
        <f t="shared" si="50"/>
        <v>153.90420168067226</v>
      </c>
      <c r="P132" s="18">
        <v>213702</v>
      </c>
      <c r="Q132" s="18">
        <f t="shared" si="51"/>
        <v>359.16302521008402</v>
      </c>
      <c r="R132" s="18">
        <v>43299</v>
      </c>
      <c r="S132" s="18">
        <f t="shared" si="52"/>
        <v>72.771428571428572</v>
      </c>
      <c r="T132" s="18">
        <v>0</v>
      </c>
      <c r="U132" s="18">
        <f t="shared" si="53"/>
        <v>0</v>
      </c>
      <c r="V132" s="18">
        <v>95766</v>
      </c>
      <c r="W132" s="18">
        <f t="shared" si="54"/>
        <v>160.95126050420168</v>
      </c>
      <c r="X132" s="18">
        <v>106908</v>
      </c>
      <c r="Y132" s="18">
        <f t="shared" si="55"/>
        <v>179.67731092436975</v>
      </c>
      <c r="Z132" s="18">
        <v>0</v>
      </c>
      <c r="AA132" s="18">
        <f t="shared" si="56"/>
        <v>0</v>
      </c>
      <c r="AB132" s="18">
        <v>81880</v>
      </c>
      <c r="AC132" s="18">
        <f t="shared" si="57"/>
        <v>137.61344537815125</v>
      </c>
      <c r="AD132" s="18">
        <v>0</v>
      </c>
      <c r="AE132" s="18">
        <f t="shared" si="58"/>
        <v>0</v>
      </c>
      <c r="AF132" s="18">
        <v>0</v>
      </c>
      <c r="AG132" s="18">
        <f t="shared" si="59"/>
        <v>0</v>
      </c>
      <c r="AH132" s="18">
        <v>0</v>
      </c>
      <c r="AI132" s="18">
        <f t="shared" si="60"/>
        <v>0</v>
      </c>
      <c r="AJ132" s="18">
        <v>0</v>
      </c>
      <c r="AK132" s="18">
        <f t="shared" si="61"/>
        <v>0</v>
      </c>
      <c r="AL132" s="19">
        <f t="shared" si="62"/>
        <v>3553409</v>
      </c>
      <c r="AM132" s="18">
        <f t="shared" si="63"/>
        <v>5972.1159663865546</v>
      </c>
    </row>
    <row r="133" spans="1:109" s="2" customFormat="1" x14ac:dyDescent="0.2">
      <c r="A133" s="16">
        <v>395003</v>
      </c>
      <c r="B133" s="34" t="s">
        <v>167</v>
      </c>
      <c r="C133" s="13">
        <v>506</v>
      </c>
      <c r="D133" s="18">
        <v>0</v>
      </c>
      <c r="E133" s="18">
        <f t="shared" si="45"/>
        <v>0</v>
      </c>
      <c r="F133" s="18">
        <v>0</v>
      </c>
      <c r="G133" s="18">
        <f t="shared" si="46"/>
        <v>0</v>
      </c>
      <c r="H133" s="18">
        <v>357280</v>
      </c>
      <c r="I133" s="18">
        <f t="shared" si="47"/>
        <v>706.08695652173913</v>
      </c>
      <c r="J133" s="18">
        <v>1718131</v>
      </c>
      <c r="K133" s="18">
        <f t="shared" si="48"/>
        <v>3395.51581027668</v>
      </c>
      <c r="L133" s="18">
        <v>118464</v>
      </c>
      <c r="M133" s="18">
        <f t="shared" si="49"/>
        <v>234.11857707509881</v>
      </c>
      <c r="N133" s="18">
        <v>49650</v>
      </c>
      <c r="O133" s="18">
        <f t="shared" si="50"/>
        <v>98.122529644268781</v>
      </c>
      <c r="P133" s="18">
        <v>269877</v>
      </c>
      <c r="Q133" s="18">
        <f t="shared" si="51"/>
        <v>533.3537549407115</v>
      </c>
      <c r="R133" s="18">
        <v>51272</v>
      </c>
      <c r="S133" s="18">
        <f t="shared" si="52"/>
        <v>101.32806324110672</v>
      </c>
      <c r="T133" s="18">
        <v>0</v>
      </c>
      <c r="U133" s="18">
        <f t="shared" si="53"/>
        <v>0</v>
      </c>
      <c r="V133" s="18">
        <v>99280</v>
      </c>
      <c r="W133" s="18">
        <f t="shared" si="54"/>
        <v>196.20553359683794</v>
      </c>
      <c r="X133" s="18">
        <v>75442</v>
      </c>
      <c r="Y133" s="18">
        <f t="shared" si="55"/>
        <v>149.09486166007906</v>
      </c>
      <c r="Z133" s="18">
        <v>0</v>
      </c>
      <c r="AA133" s="18">
        <f t="shared" si="56"/>
        <v>0</v>
      </c>
      <c r="AB133" s="18">
        <v>47200</v>
      </c>
      <c r="AC133" s="18">
        <f t="shared" si="57"/>
        <v>93.280632411067188</v>
      </c>
      <c r="AD133" s="18">
        <v>0</v>
      </c>
      <c r="AE133" s="18">
        <f t="shared" si="58"/>
        <v>0</v>
      </c>
      <c r="AF133" s="18">
        <v>0</v>
      </c>
      <c r="AG133" s="18">
        <f t="shared" si="59"/>
        <v>0</v>
      </c>
      <c r="AH133" s="18">
        <v>0</v>
      </c>
      <c r="AI133" s="18">
        <f t="shared" si="60"/>
        <v>0</v>
      </c>
      <c r="AJ133" s="18">
        <v>0</v>
      </c>
      <c r="AK133" s="18">
        <f t="shared" si="61"/>
        <v>0</v>
      </c>
      <c r="AL133" s="19">
        <f t="shared" si="62"/>
        <v>2786596</v>
      </c>
      <c r="AM133" s="18">
        <f t="shared" si="63"/>
        <v>5507.106719367589</v>
      </c>
    </row>
    <row r="134" spans="1:109" s="2" customFormat="1" x14ac:dyDescent="0.2">
      <c r="A134" s="16">
        <v>395004</v>
      </c>
      <c r="B134" s="34" t="s">
        <v>168</v>
      </c>
      <c r="C134" s="13">
        <v>557</v>
      </c>
      <c r="D134" s="18">
        <v>0</v>
      </c>
      <c r="E134" s="18">
        <f t="shared" si="45"/>
        <v>0</v>
      </c>
      <c r="F134" s="18">
        <v>0</v>
      </c>
      <c r="G134" s="18">
        <f t="shared" si="46"/>
        <v>0</v>
      </c>
      <c r="H134" s="18">
        <v>274070</v>
      </c>
      <c r="I134" s="18">
        <f t="shared" si="47"/>
        <v>492.04667863554755</v>
      </c>
      <c r="J134" s="18">
        <v>2021551</v>
      </c>
      <c r="K134" s="18">
        <f t="shared" si="48"/>
        <v>3629.3554757630163</v>
      </c>
      <c r="L134" s="18">
        <v>189469</v>
      </c>
      <c r="M134" s="18">
        <f t="shared" si="49"/>
        <v>340.15978456014363</v>
      </c>
      <c r="N134" s="18">
        <v>55740</v>
      </c>
      <c r="O134" s="18">
        <f t="shared" si="50"/>
        <v>100.07181328545781</v>
      </c>
      <c r="P134" s="18">
        <v>377972</v>
      </c>
      <c r="Q134" s="18">
        <f t="shared" si="51"/>
        <v>678.58527827648118</v>
      </c>
      <c r="R134" s="18">
        <v>27317</v>
      </c>
      <c r="S134" s="18">
        <f t="shared" si="52"/>
        <v>49.043087971274687</v>
      </c>
      <c r="T134" s="18">
        <v>0</v>
      </c>
      <c r="U134" s="18">
        <f t="shared" si="53"/>
        <v>0</v>
      </c>
      <c r="V134" s="18">
        <v>96300</v>
      </c>
      <c r="W134" s="18">
        <f t="shared" si="54"/>
        <v>172.89048473967685</v>
      </c>
      <c r="X134" s="18">
        <v>257914</v>
      </c>
      <c r="Y134" s="18">
        <f t="shared" si="55"/>
        <v>463.04129263913825</v>
      </c>
      <c r="Z134" s="18">
        <v>0</v>
      </c>
      <c r="AA134" s="18">
        <f t="shared" si="56"/>
        <v>0</v>
      </c>
      <c r="AB134" s="18">
        <v>72160</v>
      </c>
      <c r="AC134" s="18">
        <f t="shared" si="57"/>
        <v>129.55116696588868</v>
      </c>
      <c r="AD134" s="18">
        <v>0</v>
      </c>
      <c r="AE134" s="18">
        <f t="shared" si="58"/>
        <v>0</v>
      </c>
      <c r="AF134" s="18">
        <v>0</v>
      </c>
      <c r="AG134" s="18">
        <f t="shared" si="59"/>
        <v>0</v>
      </c>
      <c r="AH134" s="18">
        <v>0</v>
      </c>
      <c r="AI134" s="18">
        <f t="shared" si="60"/>
        <v>0</v>
      </c>
      <c r="AJ134" s="18">
        <v>0</v>
      </c>
      <c r="AK134" s="18">
        <f t="shared" si="61"/>
        <v>0</v>
      </c>
      <c r="AL134" s="19">
        <f t="shared" si="62"/>
        <v>3372493</v>
      </c>
      <c r="AM134" s="18">
        <f t="shared" si="63"/>
        <v>6054.745062836625</v>
      </c>
    </row>
    <row r="135" spans="1:109" s="2" customFormat="1" x14ac:dyDescent="0.2">
      <c r="A135" s="16">
        <v>395005</v>
      </c>
      <c r="B135" s="34" t="s">
        <v>169</v>
      </c>
      <c r="C135" s="13">
        <v>874</v>
      </c>
      <c r="D135" s="18">
        <v>0</v>
      </c>
      <c r="E135" s="18">
        <f t="shared" si="45"/>
        <v>0</v>
      </c>
      <c r="F135" s="18">
        <v>0</v>
      </c>
      <c r="G135" s="18">
        <f t="shared" si="46"/>
        <v>0</v>
      </c>
      <c r="H135" s="18">
        <v>670710</v>
      </c>
      <c r="I135" s="18">
        <f t="shared" si="47"/>
        <v>767.40274599542329</v>
      </c>
      <c r="J135" s="18">
        <v>3185320</v>
      </c>
      <c r="K135" s="18">
        <f t="shared" si="48"/>
        <v>3644.5308924485125</v>
      </c>
      <c r="L135" s="18">
        <v>365791</v>
      </c>
      <c r="M135" s="18">
        <f t="shared" si="49"/>
        <v>418.52517162471395</v>
      </c>
      <c r="N135" s="18">
        <v>103836</v>
      </c>
      <c r="O135" s="18">
        <f t="shared" si="50"/>
        <v>118.80549199084668</v>
      </c>
      <c r="P135" s="18">
        <v>584183</v>
      </c>
      <c r="Q135" s="18">
        <f t="shared" si="51"/>
        <v>668.40160183066359</v>
      </c>
      <c r="R135" s="18">
        <v>49364</v>
      </c>
      <c r="S135" s="18">
        <f t="shared" si="52"/>
        <v>56.48054919908467</v>
      </c>
      <c r="T135" s="18">
        <v>0</v>
      </c>
      <c r="U135" s="18">
        <f t="shared" si="53"/>
        <v>0</v>
      </c>
      <c r="V135" s="18">
        <v>122568</v>
      </c>
      <c r="W135" s="18">
        <f t="shared" si="54"/>
        <v>140.23798627002287</v>
      </c>
      <c r="X135" s="18">
        <v>87418</v>
      </c>
      <c r="Y135" s="18">
        <f t="shared" si="55"/>
        <v>100.02059496567506</v>
      </c>
      <c r="Z135" s="18">
        <v>0</v>
      </c>
      <c r="AA135" s="18">
        <f t="shared" si="56"/>
        <v>0</v>
      </c>
      <c r="AB135" s="18">
        <v>46115</v>
      </c>
      <c r="AC135" s="18">
        <f t="shared" si="57"/>
        <v>52.763157894736842</v>
      </c>
      <c r="AD135" s="18">
        <v>0</v>
      </c>
      <c r="AE135" s="18">
        <f t="shared" si="58"/>
        <v>0</v>
      </c>
      <c r="AF135" s="18">
        <v>0</v>
      </c>
      <c r="AG135" s="18">
        <f t="shared" si="59"/>
        <v>0</v>
      </c>
      <c r="AH135" s="18">
        <v>0</v>
      </c>
      <c r="AI135" s="18">
        <f t="shared" si="60"/>
        <v>0</v>
      </c>
      <c r="AJ135" s="18">
        <v>0</v>
      </c>
      <c r="AK135" s="18">
        <f t="shared" si="61"/>
        <v>0</v>
      </c>
      <c r="AL135" s="19">
        <f t="shared" si="62"/>
        <v>5215305</v>
      </c>
      <c r="AM135" s="18">
        <f t="shared" si="63"/>
        <v>5967.1681922196794</v>
      </c>
    </row>
    <row r="136" spans="1:109" s="69" customFormat="1" x14ac:dyDescent="0.2">
      <c r="A136" s="20">
        <v>395006</v>
      </c>
      <c r="B136" s="50" t="s">
        <v>170</v>
      </c>
      <c r="C136" s="22">
        <v>500</v>
      </c>
      <c r="D136" s="23">
        <v>0</v>
      </c>
      <c r="E136" s="23">
        <f t="shared" si="45"/>
        <v>0</v>
      </c>
      <c r="F136" s="23">
        <v>0</v>
      </c>
      <c r="G136" s="23">
        <f t="shared" si="46"/>
        <v>0</v>
      </c>
      <c r="H136" s="23">
        <v>355326</v>
      </c>
      <c r="I136" s="23">
        <f t="shared" si="47"/>
        <v>710.65200000000004</v>
      </c>
      <c r="J136" s="23">
        <v>2007320</v>
      </c>
      <c r="K136" s="23">
        <f t="shared" si="48"/>
        <v>4014.64</v>
      </c>
      <c r="L136" s="23">
        <v>151558</v>
      </c>
      <c r="M136" s="23">
        <f t="shared" si="49"/>
        <v>303.11599999999999</v>
      </c>
      <c r="N136" s="23">
        <v>54601</v>
      </c>
      <c r="O136" s="23">
        <f t="shared" si="50"/>
        <v>109.202</v>
      </c>
      <c r="P136" s="23">
        <v>450539</v>
      </c>
      <c r="Q136" s="23">
        <f t="shared" si="51"/>
        <v>901.07799999999997</v>
      </c>
      <c r="R136" s="23">
        <v>50364</v>
      </c>
      <c r="S136" s="23">
        <f t="shared" si="52"/>
        <v>100.72799999999999</v>
      </c>
      <c r="T136" s="23">
        <v>0</v>
      </c>
      <c r="U136" s="23">
        <f t="shared" si="53"/>
        <v>0</v>
      </c>
      <c r="V136" s="23">
        <v>97555</v>
      </c>
      <c r="W136" s="23">
        <f t="shared" si="54"/>
        <v>195.11</v>
      </c>
      <c r="X136" s="23">
        <v>188676</v>
      </c>
      <c r="Y136" s="23">
        <f t="shared" si="55"/>
        <v>377.35199999999998</v>
      </c>
      <c r="Z136" s="23">
        <v>0</v>
      </c>
      <c r="AA136" s="23">
        <f t="shared" si="56"/>
        <v>0</v>
      </c>
      <c r="AB136" s="23">
        <v>49880</v>
      </c>
      <c r="AC136" s="23">
        <f t="shared" si="57"/>
        <v>99.76</v>
      </c>
      <c r="AD136" s="23">
        <v>0</v>
      </c>
      <c r="AE136" s="23">
        <f t="shared" si="58"/>
        <v>0</v>
      </c>
      <c r="AF136" s="23">
        <v>0</v>
      </c>
      <c r="AG136" s="23">
        <f t="shared" si="59"/>
        <v>0</v>
      </c>
      <c r="AH136" s="23">
        <v>0</v>
      </c>
      <c r="AI136" s="23">
        <f t="shared" si="60"/>
        <v>0</v>
      </c>
      <c r="AJ136" s="23">
        <v>0</v>
      </c>
      <c r="AK136" s="23">
        <f t="shared" si="61"/>
        <v>0</v>
      </c>
      <c r="AL136" s="24">
        <f t="shared" si="62"/>
        <v>3405819</v>
      </c>
      <c r="AM136" s="23">
        <f t="shared" si="63"/>
        <v>6811.6379999999999</v>
      </c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</row>
    <row r="137" spans="1:109" s="2" customFormat="1" x14ac:dyDescent="0.2">
      <c r="A137" s="16">
        <v>395007</v>
      </c>
      <c r="B137" s="34" t="s">
        <v>171</v>
      </c>
      <c r="C137" s="13">
        <v>330</v>
      </c>
      <c r="D137" s="18">
        <v>0</v>
      </c>
      <c r="E137" s="18">
        <f t="shared" si="45"/>
        <v>0</v>
      </c>
      <c r="F137" s="18">
        <v>0</v>
      </c>
      <c r="G137" s="18">
        <f t="shared" si="46"/>
        <v>0</v>
      </c>
      <c r="H137" s="18">
        <v>271962</v>
      </c>
      <c r="I137" s="18">
        <f t="shared" si="47"/>
        <v>824.12727272727273</v>
      </c>
      <c r="J137" s="18">
        <v>1204747</v>
      </c>
      <c r="K137" s="18">
        <f t="shared" si="48"/>
        <v>3650.7484848484846</v>
      </c>
      <c r="L137" s="18">
        <v>103707</v>
      </c>
      <c r="M137" s="18">
        <f t="shared" si="49"/>
        <v>314.26363636363635</v>
      </c>
      <c r="N137" s="18">
        <v>31058</v>
      </c>
      <c r="O137" s="18">
        <f t="shared" si="50"/>
        <v>94.11515151515151</v>
      </c>
      <c r="P137" s="18">
        <v>146008</v>
      </c>
      <c r="Q137" s="18">
        <f t="shared" si="51"/>
        <v>442.44848484848484</v>
      </c>
      <c r="R137" s="18">
        <v>48696</v>
      </c>
      <c r="S137" s="18">
        <f t="shared" si="52"/>
        <v>147.56363636363636</v>
      </c>
      <c r="T137" s="18">
        <v>0</v>
      </c>
      <c r="U137" s="18">
        <f t="shared" si="53"/>
        <v>0</v>
      </c>
      <c r="V137" s="18">
        <v>74279</v>
      </c>
      <c r="W137" s="18">
        <f t="shared" si="54"/>
        <v>225.08787878787879</v>
      </c>
      <c r="X137" s="18">
        <v>45574</v>
      </c>
      <c r="Y137" s="18">
        <f t="shared" si="55"/>
        <v>138.10303030303029</v>
      </c>
      <c r="Z137" s="18">
        <v>0</v>
      </c>
      <c r="AA137" s="18">
        <f t="shared" si="56"/>
        <v>0</v>
      </c>
      <c r="AB137" s="18">
        <v>33800</v>
      </c>
      <c r="AC137" s="18">
        <f t="shared" si="57"/>
        <v>102.42424242424242</v>
      </c>
      <c r="AD137" s="18">
        <v>0</v>
      </c>
      <c r="AE137" s="18">
        <f t="shared" si="58"/>
        <v>0</v>
      </c>
      <c r="AF137" s="18">
        <v>0</v>
      </c>
      <c r="AG137" s="18">
        <f t="shared" si="59"/>
        <v>0</v>
      </c>
      <c r="AH137" s="18">
        <v>0</v>
      </c>
      <c r="AI137" s="18">
        <f t="shared" si="60"/>
        <v>0</v>
      </c>
      <c r="AJ137" s="18">
        <v>0</v>
      </c>
      <c r="AK137" s="18">
        <f t="shared" si="61"/>
        <v>0</v>
      </c>
      <c r="AL137" s="19">
        <f t="shared" si="62"/>
        <v>1959831</v>
      </c>
      <c r="AM137" s="18">
        <f t="shared" si="63"/>
        <v>5938.8818181818178</v>
      </c>
    </row>
    <row r="138" spans="1:109" s="2" customFormat="1" x14ac:dyDescent="0.2">
      <c r="A138" s="16">
        <v>397001</v>
      </c>
      <c r="B138" s="34" t="s">
        <v>172</v>
      </c>
      <c r="C138" s="13">
        <v>405</v>
      </c>
      <c r="D138" s="18">
        <v>0</v>
      </c>
      <c r="E138" s="18">
        <f t="shared" si="45"/>
        <v>0</v>
      </c>
      <c r="F138" s="18">
        <v>0</v>
      </c>
      <c r="G138" s="18">
        <f t="shared" si="46"/>
        <v>0</v>
      </c>
      <c r="H138" s="18">
        <v>405092</v>
      </c>
      <c r="I138" s="18">
        <f t="shared" si="47"/>
        <v>1000.2271604938271</v>
      </c>
      <c r="J138" s="18">
        <v>1197376</v>
      </c>
      <c r="K138" s="18">
        <f t="shared" si="48"/>
        <v>2956.4839506172839</v>
      </c>
      <c r="L138" s="18">
        <v>142409</v>
      </c>
      <c r="M138" s="18">
        <f t="shared" si="49"/>
        <v>351.62716049382715</v>
      </c>
      <c r="N138" s="18">
        <v>112590</v>
      </c>
      <c r="O138" s="18">
        <f t="shared" si="50"/>
        <v>278</v>
      </c>
      <c r="P138" s="18">
        <v>87413</v>
      </c>
      <c r="Q138" s="18">
        <f t="shared" si="51"/>
        <v>215.83456790123458</v>
      </c>
      <c r="R138" s="18">
        <v>86482</v>
      </c>
      <c r="S138" s="18">
        <f t="shared" si="52"/>
        <v>213.5358024691358</v>
      </c>
      <c r="T138" s="18">
        <v>0</v>
      </c>
      <c r="U138" s="18">
        <f t="shared" si="53"/>
        <v>0</v>
      </c>
      <c r="V138" s="18">
        <v>0</v>
      </c>
      <c r="W138" s="18">
        <f t="shared" si="54"/>
        <v>0</v>
      </c>
      <c r="X138" s="18">
        <v>117138</v>
      </c>
      <c r="Y138" s="18">
        <f t="shared" si="55"/>
        <v>289.22962962962964</v>
      </c>
      <c r="Z138" s="18">
        <v>0</v>
      </c>
      <c r="AA138" s="18">
        <f t="shared" si="56"/>
        <v>0</v>
      </c>
      <c r="AB138" s="18">
        <v>0</v>
      </c>
      <c r="AC138" s="18">
        <f t="shared" si="57"/>
        <v>0</v>
      </c>
      <c r="AD138" s="18">
        <v>0</v>
      </c>
      <c r="AE138" s="18">
        <f t="shared" si="58"/>
        <v>0</v>
      </c>
      <c r="AF138" s="18">
        <v>0</v>
      </c>
      <c r="AG138" s="18">
        <f t="shared" si="59"/>
        <v>0</v>
      </c>
      <c r="AH138" s="18">
        <v>26</v>
      </c>
      <c r="AI138" s="18">
        <f t="shared" si="60"/>
        <v>6.4197530864197536E-2</v>
      </c>
      <c r="AJ138" s="18">
        <v>0</v>
      </c>
      <c r="AK138" s="18">
        <f t="shared" si="61"/>
        <v>0</v>
      </c>
      <c r="AL138" s="19">
        <f t="shared" si="62"/>
        <v>2148526</v>
      </c>
      <c r="AM138" s="18">
        <f t="shared" si="63"/>
        <v>5305.0024691358021</v>
      </c>
    </row>
    <row r="139" spans="1:109" s="2" customFormat="1" x14ac:dyDescent="0.2">
      <c r="A139" s="16">
        <v>398001</v>
      </c>
      <c r="B139" s="34" t="s">
        <v>173</v>
      </c>
      <c r="C139" s="13">
        <v>348</v>
      </c>
      <c r="D139" s="18">
        <v>0</v>
      </c>
      <c r="E139" s="18">
        <f t="shared" si="45"/>
        <v>0</v>
      </c>
      <c r="F139" s="18">
        <v>0</v>
      </c>
      <c r="G139" s="18">
        <f t="shared" si="46"/>
        <v>0</v>
      </c>
      <c r="H139" s="18">
        <v>306313</v>
      </c>
      <c r="I139" s="18">
        <f t="shared" si="47"/>
        <v>880.20977011494256</v>
      </c>
      <c r="J139" s="18">
        <v>1159867</v>
      </c>
      <c r="K139" s="18">
        <f t="shared" si="48"/>
        <v>3332.9511494252874</v>
      </c>
      <c r="L139" s="18">
        <v>51761</v>
      </c>
      <c r="M139" s="18">
        <f t="shared" si="49"/>
        <v>148.73850574712642</v>
      </c>
      <c r="N139" s="18">
        <v>34389</v>
      </c>
      <c r="O139" s="18">
        <f t="shared" si="50"/>
        <v>98.818965517241381</v>
      </c>
      <c r="P139" s="18">
        <v>619</v>
      </c>
      <c r="Q139" s="18">
        <f t="shared" si="51"/>
        <v>1.7787356321839081</v>
      </c>
      <c r="R139" s="18">
        <v>71110</v>
      </c>
      <c r="S139" s="18">
        <f t="shared" si="52"/>
        <v>204.33908045977012</v>
      </c>
      <c r="T139" s="18">
        <v>0</v>
      </c>
      <c r="U139" s="18">
        <f t="shared" si="53"/>
        <v>0</v>
      </c>
      <c r="V139" s="18">
        <v>12143</v>
      </c>
      <c r="W139" s="18">
        <f t="shared" si="54"/>
        <v>34.893678160919542</v>
      </c>
      <c r="X139" s="18">
        <v>57792</v>
      </c>
      <c r="Y139" s="18">
        <f t="shared" si="55"/>
        <v>166.06896551724137</v>
      </c>
      <c r="Z139" s="18">
        <v>0</v>
      </c>
      <c r="AA139" s="18">
        <f t="shared" si="56"/>
        <v>0</v>
      </c>
      <c r="AB139" s="18">
        <v>0</v>
      </c>
      <c r="AC139" s="18">
        <f t="shared" si="57"/>
        <v>0</v>
      </c>
      <c r="AD139" s="18">
        <v>0</v>
      </c>
      <c r="AE139" s="18">
        <f t="shared" si="58"/>
        <v>0</v>
      </c>
      <c r="AF139" s="18">
        <v>0</v>
      </c>
      <c r="AG139" s="18">
        <f t="shared" si="59"/>
        <v>0</v>
      </c>
      <c r="AH139" s="18">
        <v>0</v>
      </c>
      <c r="AI139" s="18">
        <f t="shared" si="60"/>
        <v>0</v>
      </c>
      <c r="AJ139" s="18">
        <v>0</v>
      </c>
      <c r="AK139" s="18">
        <f t="shared" si="61"/>
        <v>0</v>
      </c>
      <c r="AL139" s="19">
        <f t="shared" si="62"/>
        <v>1693994</v>
      </c>
      <c r="AM139" s="18">
        <f t="shared" si="63"/>
        <v>4867.7988505747126</v>
      </c>
    </row>
    <row r="140" spans="1:109" s="2" customFormat="1" x14ac:dyDescent="0.2">
      <c r="A140" s="16">
        <v>398002</v>
      </c>
      <c r="B140" s="34" t="s">
        <v>174</v>
      </c>
      <c r="C140" s="13">
        <v>506</v>
      </c>
      <c r="D140" s="18">
        <v>0</v>
      </c>
      <c r="E140" s="18">
        <f t="shared" si="45"/>
        <v>0</v>
      </c>
      <c r="F140" s="18">
        <v>0</v>
      </c>
      <c r="G140" s="18">
        <f t="shared" si="46"/>
        <v>0</v>
      </c>
      <c r="H140" s="18">
        <v>353864</v>
      </c>
      <c r="I140" s="18">
        <f t="shared" si="47"/>
        <v>699.33596837944663</v>
      </c>
      <c r="J140" s="18">
        <v>1869195</v>
      </c>
      <c r="K140" s="18">
        <f t="shared" si="48"/>
        <v>3694.0612648221345</v>
      </c>
      <c r="L140" s="18">
        <v>99401</v>
      </c>
      <c r="M140" s="18">
        <f t="shared" si="49"/>
        <v>196.44466403162056</v>
      </c>
      <c r="N140" s="18">
        <v>108681</v>
      </c>
      <c r="O140" s="18">
        <f t="shared" si="50"/>
        <v>214.78458498023716</v>
      </c>
      <c r="P140" s="18">
        <v>297258</v>
      </c>
      <c r="Q140" s="18">
        <f t="shared" si="51"/>
        <v>587.46640316205537</v>
      </c>
      <c r="R140" s="18">
        <v>109060</v>
      </c>
      <c r="S140" s="18">
        <f t="shared" si="52"/>
        <v>215.53359683794466</v>
      </c>
      <c r="T140" s="18">
        <v>0</v>
      </c>
      <c r="U140" s="18">
        <f t="shared" si="53"/>
        <v>0</v>
      </c>
      <c r="V140" s="18">
        <v>54582</v>
      </c>
      <c r="W140" s="18">
        <f t="shared" si="54"/>
        <v>107.8695652173913</v>
      </c>
      <c r="X140" s="18">
        <v>43422</v>
      </c>
      <c r="Y140" s="18">
        <f t="shared" si="55"/>
        <v>85.814229249011859</v>
      </c>
      <c r="Z140" s="18">
        <v>0</v>
      </c>
      <c r="AA140" s="18">
        <f t="shared" si="56"/>
        <v>0</v>
      </c>
      <c r="AB140" s="18">
        <v>0</v>
      </c>
      <c r="AC140" s="18">
        <f t="shared" si="57"/>
        <v>0</v>
      </c>
      <c r="AD140" s="18">
        <v>0</v>
      </c>
      <c r="AE140" s="18">
        <f t="shared" si="58"/>
        <v>0</v>
      </c>
      <c r="AF140" s="18">
        <v>0</v>
      </c>
      <c r="AG140" s="18">
        <f t="shared" si="59"/>
        <v>0</v>
      </c>
      <c r="AH140" s="18">
        <v>0</v>
      </c>
      <c r="AI140" s="18">
        <f t="shared" si="60"/>
        <v>0</v>
      </c>
      <c r="AJ140" s="18">
        <v>0</v>
      </c>
      <c r="AK140" s="18">
        <f t="shared" si="61"/>
        <v>0</v>
      </c>
      <c r="AL140" s="19">
        <f t="shared" si="62"/>
        <v>2935463</v>
      </c>
      <c r="AM140" s="18">
        <f t="shared" si="63"/>
        <v>5801.310276679842</v>
      </c>
    </row>
    <row r="141" spans="1:109" s="69" customFormat="1" x14ac:dyDescent="0.2">
      <c r="A141" s="20">
        <v>398003</v>
      </c>
      <c r="B141" s="50" t="s">
        <v>175</v>
      </c>
      <c r="C141" s="22">
        <v>387</v>
      </c>
      <c r="D141" s="23">
        <v>0</v>
      </c>
      <c r="E141" s="23">
        <f t="shared" si="45"/>
        <v>0</v>
      </c>
      <c r="F141" s="23">
        <v>0</v>
      </c>
      <c r="G141" s="23">
        <f t="shared" si="46"/>
        <v>0</v>
      </c>
      <c r="H141" s="23">
        <v>247616</v>
      </c>
      <c r="I141" s="23">
        <f t="shared" si="47"/>
        <v>639.83462532299745</v>
      </c>
      <c r="J141" s="23">
        <v>1460197</v>
      </c>
      <c r="K141" s="23">
        <f t="shared" si="48"/>
        <v>3773.1188630490956</v>
      </c>
      <c r="L141" s="23">
        <v>75560</v>
      </c>
      <c r="M141" s="23">
        <f t="shared" si="49"/>
        <v>195.24547803617571</v>
      </c>
      <c r="N141" s="23">
        <v>37203</v>
      </c>
      <c r="O141" s="23">
        <f t="shared" si="50"/>
        <v>96.131782945736433</v>
      </c>
      <c r="P141" s="23">
        <v>0</v>
      </c>
      <c r="Q141" s="23">
        <f t="shared" si="51"/>
        <v>0</v>
      </c>
      <c r="R141" s="23">
        <v>52943</v>
      </c>
      <c r="S141" s="23">
        <f t="shared" si="52"/>
        <v>136.80361757105942</v>
      </c>
      <c r="T141" s="23">
        <v>0</v>
      </c>
      <c r="U141" s="23">
        <f t="shared" si="53"/>
        <v>0</v>
      </c>
      <c r="V141" s="23">
        <v>30516</v>
      </c>
      <c r="W141" s="23">
        <f t="shared" si="54"/>
        <v>78.852713178294579</v>
      </c>
      <c r="X141" s="23">
        <v>0</v>
      </c>
      <c r="Y141" s="23">
        <f t="shared" si="55"/>
        <v>0</v>
      </c>
      <c r="Z141" s="23">
        <v>0</v>
      </c>
      <c r="AA141" s="23">
        <f t="shared" si="56"/>
        <v>0</v>
      </c>
      <c r="AB141" s="23">
        <v>0</v>
      </c>
      <c r="AC141" s="23">
        <f t="shared" si="57"/>
        <v>0</v>
      </c>
      <c r="AD141" s="23">
        <v>0</v>
      </c>
      <c r="AE141" s="23">
        <f t="shared" si="58"/>
        <v>0</v>
      </c>
      <c r="AF141" s="23">
        <v>0</v>
      </c>
      <c r="AG141" s="23">
        <f t="shared" si="59"/>
        <v>0</v>
      </c>
      <c r="AH141" s="23">
        <v>0</v>
      </c>
      <c r="AI141" s="23">
        <f t="shared" si="60"/>
        <v>0</v>
      </c>
      <c r="AJ141" s="23">
        <v>0</v>
      </c>
      <c r="AK141" s="23">
        <f t="shared" si="61"/>
        <v>0</v>
      </c>
      <c r="AL141" s="24">
        <f t="shared" si="62"/>
        <v>1904035</v>
      </c>
      <c r="AM141" s="23">
        <f t="shared" si="63"/>
        <v>4919.9870801033594</v>
      </c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</row>
    <row r="142" spans="1:109" s="2" customFormat="1" x14ac:dyDescent="0.2">
      <c r="A142" s="16">
        <v>398004</v>
      </c>
      <c r="B142" s="34" t="s">
        <v>176</v>
      </c>
      <c r="C142" s="13">
        <v>301</v>
      </c>
      <c r="D142" s="18">
        <v>0</v>
      </c>
      <c r="E142" s="18">
        <f t="shared" si="45"/>
        <v>0</v>
      </c>
      <c r="F142" s="18">
        <v>0</v>
      </c>
      <c r="G142" s="18">
        <f t="shared" si="46"/>
        <v>0</v>
      </c>
      <c r="H142" s="18">
        <v>214677</v>
      </c>
      <c r="I142" s="18">
        <f t="shared" si="47"/>
        <v>713.21262458471756</v>
      </c>
      <c r="J142" s="18">
        <v>1157194</v>
      </c>
      <c r="K142" s="18">
        <f t="shared" si="48"/>
        <v>3844.4983388704318</v>
      </c>
      <c r="L142" s="18">
        <v>86203</v>
      </c>
      <c r="M142" s="18">
        <f t="shared" si="49"/>
        <v>286.3887043189369</v>
      </c>
      <c r="N142" s="18">
        <v>40886</v>
      </c>
      <c r="O142" s="18">
        <f t="shared" si="50"/>
        <v>135.83388704318938</v>
      </c>
      <c r="P142" s="18">
        <v>0</v>
      </c>
      <c r="Q142" s="18">
        <f t="shared" si="51"/>
        <v>0</v>
      </c>
      <c r="R142" s="18">
        <v>54767</v>
      </c>
      <c r="S142" s="18">
        <f t="shared" si="52"/>
        <v>181.95016611295682</v>
      </c>
      <c r="T142" s="18">
        <v>0</v>
      </c>
      <c r="U142" s="18">
        <f t="shared" si="53"/>
        <v>0</v>
      </c>
      <c r="V142" s="18">
        <v>30516</v>
      </c>
      <c r="W142" s="18">
        <f t="shared" si="54"/>
        <v>101.38205980066445</v>
      </c>
      <c r="X142" s="18">
        <v>22332</v>
      </c>
      <c r="Y142" s="18">
        <f t="shared" si="55"/>
        <v>74.192691029900331</v>
      </c>
      <c r="Z142" s="18">
        <v>0</v>
      </c>
      <c r="AA142" s="18">
        <f t="shared" si="56"/>
        <v>0</v>
      </c>
      <c r="AB142" s="18">
        <v>0</v>
      </c>
      <c r="AC142" s="18">
        <f t="shared" si="57"/>
        <v>0</v>
      </c>
      <c r="AD142" s="18">
        <v>0</v>
      </c>
      <c r="AE142" s="18">
        <f t="shared" si="58"/>
        <v>0</v>
      </c>
      <c r="AF142" s="18">
        <v>0</v>
      </c>
      <c r="AG142" s="18">
        <f t="shared" si="59"/>
        <v>0</v>
      </c>
      <c r="AH142" s="18">
        <v>0</v>
      </c>
      <c r="AI142" s="18">
        <f t="shared" si="60"/>
        <v>0</v>
      </c>
      <c r="AJ142" s="18">
        <v>0</v>
      </c>
      <c r="AK142" s="18">
        <f t="shared" si="61"/>
        <v>0</v>
      </c>
      <c r="AL142" s="19">
        <f t="shared" si="62"/>
        <v>1606575</v>
      </c>
      <c r="AM142" s="18">
        <f t="shared" si="63"/>
        <v>5337.4584717607977</v>
      </c>
    </row>
    <row r="143" spans="1:109" s="63" customFormat="1" x14ac:dyDescent="0.2">
      <c r="A143" s="60">
        <v>398005</v>
      </c>
      <c r="B143" s="61" t="s">
        <v>177</v>
      </c>
      <c r="C143" s="13">
        <v>142</v>
      </c>
      <c r="D143" s="62">
        <v>0</v>
      </c>
      <c r="E143" s="62">
        <f t="shared" si="45"/>
        <v>0</v>
      </c>
      <c r="F143" s="62">
        <v>0</v>
      </c>
      <c r="G143" s="62">
        <f t="shared" si="46"/>
        <v>0</v>
      </c>
      <c r="H143" s="62">
        <v>195446</v>
      </c>
      <c r="I143" s="62">
        <f t="shared" si="47"/>
        <v>1376.3802816901409</v>
      </c>
      <c r="J143" s="62">
        <v>506626</v>
      </c>
      <c r="K143" s="62">
        <f t="shared" si="48"/>
        <v>3567.788732394366</v>
      </c>
      <c r="L143" s="62">
        <v>53020</v>
      </c>
      <c r="M143" s="62">
        <f t="shared" si="49"/>
        <v>373.38028169014086</v>
      </c>
      <c r="N143" s="62">
        <v>30385</v>
      </c>
      <c r="O143" s="62">
        <f t="shared" si="50"/>
        <v>213.97887323943661</v>
      </c>
      <c r="P143" s="62">
        <v>15000</v>
      </c>
      <c r="Q143" s="62">
        <f t="shared" si="51"/>
        <v>105.63380281690141</v>
      </c>
      <c r="R143" s="62">
        <v>59679</v>
      </c>
      <c r="S143" s="62">
        <f t="shared" si="52"/>
        <v>420.27464788732397</v>
      </c>
      <c r="T143" s="62">
        <v>0</v>
      </c>
      <c r="U143" s="62">
        <f t="shared" si="53"/>
        <v>0</v>
      </c>
      <c r="V143" s="62">
        <v>25489</v>
      </c>
      <c r="W143" s="62">
        <f t="shared" si="54"/>
        <v>179.5</v>
      </c>
      <c r="X143" s="62">
        <v>2292</v>
      </c>
      <c r="Y143" s="62">
        <f t="shared" si="55"/>
        <v>16.140845070422536</v>
      </c>
      <c r="Z143" s="62">
        <v>0</v>
      </c>
      <c r="AA143" s="62">
        <f t="shared" si="56"/>
        <v>0</v>
      </c>
      <c r="AB143" s="62">
        <v>0</v>
      </c>
      <c r="AC143" s="62">
        <f t="shared" si="57"/>
        <v>0</v>
      </c>
      <c r="AD143" s="62">
        <v>0</v>
      </c>
      <c r="AE143" s="62">
        <f t="shared" si="58"/>
        <v>0</v>
      </c>
      <c r="AF143" s="62">
        <v>0</v>
      </c>
      <c r="AG143" s="62">
        <f t="shared" si="59"/>
        <v>0</v>
      </c>
      <c r="AH143" s="62">
        <v>0</v>
      </c>
      <c r="AI143" s="62">
        <f t="shared" si="60"/>
        <v>0</v>
      </c>
      <c r="AJ143" s="62">
        <v>0</v>
      </c>
      <c r="AK143" s="62">
        <f t="shared" si="61"/>
        <v>0</v>
      </c>
      <c r="AL143" s="19">
        <f t="shared" si="62"/>
        <v>887937</v>
      </c>
      <c r="AM143" s="62">
        <f t="shared" si="63"/>
        <v>6253.077464788732</v>
      </c>
    </row>
    <row r="144" spans="1:109" s="63" customFormat="1" x14ac:dyDescent="0.2">
      <c r="A144" s="60">
        <v>398006</v>
      </c>
      <c r="B144" s="61" t="s">
        <v>178</v>
      </c>
      <c r="C144" s="13">
        <v>110</v>
      </c>
      <c r="D144" s="62">
        <v>0</v>
      </c>
      <c r="E144" s="62">
        <f t="shared" si="45"/>
        <v>0</v>
      </c>
      <c r="F144" s="62">
        <v>0</v>
      </c>
      <c r="G144" s="62">
        <f t="shared" si="46"/>
        <v>0</v>
      </c>
      <c r="H144" s="62">
        <v>179323</v>
      </c>
      <c r="I144" s="62">
        <f t="shared" si="47"/>
        <v>1630.2090909090909</v>
      </c>
      <c r="J144" s="62">
        <v>374874</v>
      </c>
      <c r="K144" s="62">
        <f t="shared" si="48"/>
        <v>3407.9454545454546</v>
      </c>
      <c r="L144" s="62">
        <v>40249</v>
      </c>
      <c r="M144" s="62">
        <f t="shared" si="49"/>
        <v>365.9</v>
      </c>
      <c r="N144" s="62">
        <v>27207</v>
      </c>
      <c r="O144" s="62">
        <f t="shared" si="50"/>
        <v>247.33636363636364</v>
      </c>
      <c r="P144" s="62">
        <v>0</v>
      </c>
      <c r="Q144" s="62">
        <f t="shared" si="51"/>
        <v>0</v>
      </c>
      <c r="R144" s="62">
        <v>61819</v>
      </c>
      <c r="S144" s="62">
        <f t="shared" si="52"/>
        <v>561.9909090909091</v>
      </c>
      <c r="T144" s="62">
        <v>0</v>
      </c>
      <c r="U144" s="62">
        <f t="shared" si="53"/>
        <v>0</v>
      </c>
      <c r="V144" s="62">
        <v>25489</v>
      </c>
      <c r="W144" s="62">
        <f t="shared" si="54"/>
        <v>231.71818181818182</v>
      </c>
      <c r="X144" s="62">
        <v>1598</v>
      </c>
      <c r="Y144" s="62">
        <f t="shared" si="55"/>
        <v>14.527272727272727</v>
      </c>
      <c r="Z144" s="62">
        <v>0</v>
      </c>
      <c r="AA144" s="62">
        <f t="shared" si="56"/>
        <v>0</v>
      </c>
      <c r="AB144" s="62">
        <v>0</v>
      </c>
      <c r="AC144" s="62">
        <f t="shared" si="57"/>
        <v>0</v>
      </c>
      <c r="AD144" s="62">
        <v>0</v>
      </c>
      <c r="AE144" s="62">
        <f t="shared" si="58"/>
        <v>0</v>
      </c>
      <c r="AF144" s="62">
        <v>0</v>
      </c>
      <c r="AG144" s="62">
        <f t="shared" si="59"/>
        <v>0</v>
      </c>
      <c r="AH144" s="62">
        <v>0</v>
      </c>
      <c r="AI144" s="62">
        <f t="shared" si="60"/>
        <v>0</v>
      </c>
      <c r="AJ144" s="62">
        <v>0</v>
      </c>
      <c r="AK144" s="62">
        <f t="shared" si="61"/>
        <v>0</v>
      </c>
      <c r="AL144" s="19">
        <f t="shared" si="62"/>
        <v>710559</v>
      </c>
      <c r="AM144" s="62">
        <f t="shared" si="63"/>
        <v>6459.6272727272726</v>
      </c>
    </row>
    <row r="145" spans="1:109" s="63" customFormat="1" x14ac:dyDescent="0.2">
      <c r="A145" s="71">
        <v>399001</v>
      </c>
      <c r="B145" s="72" t="s">
        <v>179</v>
      </c>
      <c r="C145" s="13">
        <v>484</v>
      </c>
      <c r="D145" s="62">
        <v>0</v>
      </c>
      <c r="E145" s="62">
        <f t="shared" si="45"/>
        <v>0</v>
      </c>
      <c r="F145" s="62">
        <v>0</v>
      </c>
      <c r="G145" s="62">
        <f t="shared" si="46"/>
        <v>0</v>
      </c>
      <c r="H145" s="62">
        <v>362953</v>
      </c>
      <c r="I145" s="62">
        <f t="shared" si="47"/>
        <v>749.90289256198344</v>
      </c>
      <c r="J145" s="62">
        <v>1656680</v>
      </c>
      <c r="K145" s="62">
        <f t="shared" si="48"/>
        <v>3422.8925619834713</v>
      </c>
      <c r="L145" s="62">
        <v>193782</v>
      </c>
      <c r="M145" s="62">
        <f t="shared" si="49"/>
        <v>400.37603305785126</v>
      </c>
      <c r="N145" s="62">
        <v>119292</v>
      </c>
      <c r="O145" s="62">
        <f t="shared" si="50"/>
        <v>246.47107438016528</v>
      </c>
      <c r="P145" s="62">
        <v>331040</v>
      </c>
      <c r="Q145" s="62">
        <f t="shared" si="51"/>
        <v>683.96694214876038</v>
      </c>
      <c r="R145" s="62">
        <v>0</v>
      </c>
      <c r="S145" s="62">
        <f t="shared" si="52"/>
        <v>0</v>
      </c>
      <c r="T145" s="62">
        <v>0</v>
      </c>
      <c r="U145" s="62">
        <f t="shared" si="53"/>
        <v>0</v>
      </c>
      <c r="V145" s="62">
        <v>24071</v>
      </c>
      <c r="W145" s="62">
        <f t="shared" si="54"/>
        <v>49.733471074380162</v>
      </c>
      <c r="X145" s="62">
        <v>0</v>
      </c>
      <c r="Y145" s="62">
        <f t="shared" si="55"/>
        <v>0</v>
      </c>
      <c r="Z145" s="62">
        <v>0</v>
      </c>
      <c r="AA145" s="62">
        <f t="shared" si="56"/>
        <v>0</v>
      </c>
      <c r="AB145" s="62">
        <v>0</v>
      </c>
      <c r="AC145" s="62">
        <f t="shared" si="57"/>
        <v>0</v>
      </c>
      <c r="AD145" s="62">
        <v>0</v>
      </c>
      <c r="AE145" s="62">
        <f t="shared" si="58"/>
        <v>0</v>
      </c>
      <c r="AF145" s="62">
        <v>0</v>
      </c>
      <c r="AG145" s="62">
        <f t="shared" si="59"/>
        <v>0</v>
      </c>
      <c r="AH145" s="62">
        <v>0</v>
      </c>
      <c r="AI145" s="62">
        <f t="shared" si="60"/>
        <v>0</v>
      </c>
      <c r="AJ145" s="62">
        <v>0</v>
      </c>
      <c r="AK145" s="62">
        <f t="shared" si="61"/>
        <v>0</v>
      </c>
      <c r="AL145" s="19">
        <f t="shared" si="62"/>
        <v>2687818</v>
      </c>
      <c r="AM145" s="62">
        <f t="shared" si="63"/>
        <v>5553.3429752066113</v>
      </c>
    </row>
    <row r="146" spans="1:109" s="63" customFormat="1" x14ac:dyDescent="0.2">
      <c r="A146" s="71">
        <v>399002</v>
      </c>
      <c r="B146" s="72" t="s">
        <v>180</v>
      </c>
      <c r="C146" s="13">
        <v>323</v>
      </c>
      <c r="D146" s="62">
        <v>0</v>
      </c>
      <c r="E146" s="62">
        <f t="shared" si="45"/>
        <v>0</v>
      </c>
      <c r="F146" s="62">
        <v>0</v>
      </c>
      <c r="G146" s="62">
        <f t="shared" si="46"/>
        <v>0</v>
      </c>
      <c r="H146" s="62">
        <v>275450</v>
      </c>
      <c r="I146" s="62">
        <f t="shared" si="47"/>
        <v>852.78637770897831</v>
      </c>
      <c r="J146" s="62">
        <v>1167000</v>
      </c>
      <c r="K146" s="62">
        <f t="shared" si="48"/>
        <v>3613.0030959752321</v>
      </c>
      <c r="L146" s="62">
        <v>86028</v>
      </c>
      <c r="M146" s="62">
        <f t="shared" si="49"/>
        <v>266.34055727554181</v>
      </c>
      <c r="N146" s="62">
        <v>82935</v>
      </c>
      <c r="O146" s="62">
        <f t="shared" si="50"/>
        <v>256.76470588235293</v>
      </c>
      <c r="P146" s="62">
        <v>503510</v>
      </c>
      <c r="Q146" s="62">
        <f t="shared" si="51"/>
        <v>1558.8544891640868</v>
      </c>
      <c r="R146" s="62">
        <v>0</v>
      </c>
      <c r="S146" s="62">
        <f t="shared" si="52"/>
        <v>0</v>
      </c>
      <c r="T146" s="62">
        <v>0</v>
      </c>
      <c r="U146" s="62">
        <f t="shared" si="53"/>
        <v>0</v>
      </c>
      <c r="V146" s="62">
        <v>23255</v>
      </c>
      <c r="W146" s="62">
        <f t="shared" si="54"/>
        <v>71.996904024767801</v>
      </c>
      <c r="X146" s="62">
        <v>0</v>
      </c>
      <c r="Y146" s="62">
        <f t="shared" si="55"/>
        <v>0</v>
      </c>
      <c r="Z146" s="62">
        <v>0</v>
      </c>
      <c r="AA146" s="62">
        <f t="shared" si="56"/>
        <v>0</v>
      </c>
      <c r="AB146" s="62">
        <v>0</v>
      </c>
      <c r="AC146" s="62">
        <f t="shared" si="57"/>
        <v>0</v>
      </c>
      <c r="AD146" s="62">
        <v>0</v>
      </c>
      <c r="AE146" s="62">
        <f t="shared" si="58"/>
        <v>0</v>
      </c>
      <c r="AF146" s="62">
        <v>0</v>
      </c>
      <c r="AG146" s="62">
        <f t="shared" si="59"/>
        <v>0</v>
      </c>
      <c r="AH146" s="62">
        <v>0</v>
      </c>
      <c r="AI146" s="62">
        <f t="shared" si="60"/>
        <v>0</v>
      </c>
      <c r="AJ146" s="62">
        <v>0</v>
      </c>
      <c r="AK146" s="62">
        <f t="shared" si="61"/>
        <v>0</v>
      </c>
      <c r="AL146" s="19">
        <f t="shared" si="62"/>
        <v>2138178</v>
      </c>
      <c r="AM146" s="62">
        <f t="shared" si="63"/>
        <v>6619.7461300309596</v>
      </c>
    </row>
    <row r="147" spans="1:109" s="67" customFormat="1" x14ac:dyDescent="0.2">
      <c r="A147" s="64">
        <v>399004</v>
      </c>
      <c r="B147" s="65" t="s">
        <v>181</v>
      </c>
      <c r="C147" s="22">
        <v>398</v>
      </c>
      <c r="D147" s="66">
        <v>0</v>
      </c>
      <c r="E147" s="66">
        <f t="shared" si="45"/>
        <v>0</v>
      </c>
      <c r="F147" s="66">
        <v>0</v>
      </c>
      <c r="G147" s="66">
        <f t="shared" si="46"/>
        <v>0</v>
      </c>
      <c r="H147" s="66">
        <v>315495</v>
      </c>
      <c r="I147" s="66">
        <f t="shared" si="47"/>
        <v>792.7010050251256</v>
      </c>
      <c r="J147" s="66">
        <v>1389225</v>
      </c>
      <c r="K147" s="66">
        <f t="shared" si="48"/>
        <v>3490.5150753768844</v>
      </c>
      <c r="L147" s="66">
        <v>198136</v>
      </c>
      <c r="M147" s="66">
        <f t="shared" si="49"/>
        <v>497.8291457286432</v>
      </c>
      <c r="N147" s="66">
        <v>57000</v>
      </c>
      <c r="O147" s="66">
        <f t="shared" si="50"/>
        <v>143.21608040201005</v>
      </c>
      <c r="P147" s="66">
        <v>513752</v>
      </c>
      <c r="Q147" s="66">
        <f t="shared" si="51"/>
        <v>1290.8341708542714</v>
      </c>
      <c r="R147" s="66">
        <v>0</v>
      </c>
      <c r="S147" s="66">
        <f t="shared" si="52"/>
        <v>0</v>
      </c>
      <c r="T147" s="66">
        <v>0</v>
      </c>
      <c r="U147" s="66">
        <f t="shared" si="53"/>
        <v>0</v>
      </c>
      <c r="V147" s="66">
        <v>0</v>
      </c>
      <c r="W147" s="66">
        <f t="shared" si="54"/>
        <v>0</v>
      </c>
      <c r="X147" s="66">
        <v>0</v>
      </c>
      <c r="Y147" s="66">
        <f t="shared" si="55"/>
        <v>0</v>
      </c>
      <c r="Z147" s="66">
        <v>0</v>
      </c>
      <c r="AA147" s="66">
        <f t="shared" si="56"/>
        <v>0</v>
      </c>
      <c r="AB147" s="66">
        <v>0</v>
      </c>
      <c r="AC147" s="66">
        <f t="shared" si="57"/>
        <v>0</v>
      </c>
      <c r="AD147" s="66">
        <v>0</v>
      </c>
      <c r="AE147" s="66">
        <f t="shared" si="58"/>
        <v>0</v>
      </c>
      <c r="AF147" s="66">
        <v>0</v>
      </c>
      <c r="AG147" s="66">
        <f t="shared" si="59"/>
        <v>0</v>
      </c>
      <c r="AH147" s="66">
        <v>0</v>
      </c>
      <c r="AI147" s="66">
        <f t="shared" si="60"/>
        <v>0</v>
      </c>
      <c r="AJ147" s="66">
        <v>0</v>
      </c>
      <c r="AK147" s="66">
        <f t="shared" si="61"/>
        <v>0</v>
      </c>
      <c r="AL147" s="24">
        <f t="shared" si="62"/>
        <v>2473608</v>
      </c>
      <c r="AM147" s="66">
        <f t="shared" si="63"/>
        <v>6215.0954773869344</v>
      </c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  <c r="CZ147" s="63"/>
      <c r="DA147" s="63"/>
      <c r="DB147" s="63"/>
      <c r="DC147" s="63"/>
      <c r="DD147" s="63"/>
      <c r="DE147" s="63"/>
    </row>
    <row r="148" spans="1:109" x14ac:dyDescent="0.2">
      <c r="A148" s="37"/>
      <c r="B148" s="38" t="s">
        <v>182</v>
      </c>
      <c r="C148" s="39">
        <f>SUM(C94:C147)</f>
        <v>22353</v>
      </c>
      <c r="D148" s="73">
        <f>SUM(D94:D147)</f>
        <v>0</v>
      </c>
      <c r="E148" s="74">
        <f t="shared" si="45"/>
        <v>0</v>
      </c>
      <c r="F148" s="74">
        <f>SUM(F94:F147)</f>
        <v>50502</v>
      </c>
      <c r="G148" s="74">
        <f t="shared" si="46"/>
        <v>2.2592940544893301</v>
      </c>
      <c r="H148" s="74">
        <f>SUM(H94:H147)</f>
        <v>19083225</v>
      </c>
      <c r="I148" s="74">
        <f t="shared" si="47"/>
        <v>853.72097705006036</v>
      </c>
      <c r="J148" s="74">
        <f>SUM(J94:J147)</f>
        <v>76642705</v>
      </c>
      <c r="K148" s="74">
        <f t="shared" si="48"/>
        <v>3428.743569095871</v>
      </c>
      <c r="L148" s="74">
        <f>SUM(L94:L147)</f>
        <v>5747020</v>
      </c>
      <c r="M148" s="74">
        <f t="shared" si="49"/>
        <v>257.10284972934284</v>
      </c>
      <c r="N148" s="74">
        <f>SUM(N94:N147)</f>
        <v>3453228</v>
      </c>
      <c r="O148" s="74">
        <f t="shared" si="50"/>
        <v>154.48610924708092</v>
      </c>
      <c r="P148" s="74">
        <f>SUM(P94:P147)</f>
        <v>9104544</v>
      </c>
      <c r="Q148" s="74">
        <f t="shared" si="51"/>
        <v>407.30747550664341</v>
      </c>
      <c r="R148" s="74">
        <f>SUM(R94:R147)</f>
        <v>2371671</v>
      </c>
      <c r="S148" s="74">
        <f t="shared" si="52"/>
        <v>106.10079184002147</v>
      </c>
      <c r="T148" s="74">
        <f>SUM(T94:T147)</f>
        <v>0</v>
      </c>
      <c r="U148" s="74">
        <f t="shared" si="53"/>
        <v>0</v>
      </c>
      <c r="V148" s="74">
        <f>SUM(V94:V147)</f>
        <v>1854601</v>
      </c>
      <c r="W148" s="74">
        <f t="shared" si="54"/>
        <v>82.968773766384828</v>
      </c>
      <c r="X148" s="74">
        <f>SUM(X94:X147)</f>
        <v>3060802</v>
      </c>
      <c r="Y148" s="74">
        <f t="shared" si="55"/>
        <v>136.93025544669618</v>
      </c>
      <c r="Z148" s="74">
        <f>SUM(Z94:Z147)</f>
        <v>0</v>
      </c>
      <c r="AA148" s="74">
        <f t="shared" si="56"/>
        <v>0</v>
      </c>
      <c r="AB148" s="74">
        <f>SUM(AB94:AB147)</f>
        <v>1019471</v>
      </c>
      <c r="AC148" s="74">
        <f t="shared" si="57"/>
        <v>45.60779313738648</v>
      </c>
      <c r="AD148" s="74">
        <f>SUM(AD94:AD147)</f>
        <v>0</v>
      </c>
      <c r="AE148" s="74">
        <f t="shared" si="58"/>
        <v>0</v>
      </c>
      <c r="AF148" s="74">
        <f>SUM(AF94:AF147)</f>
        <v>0</v>
      </c>
      <c r="AG148" s="74">
        <f t="shared" si="59"/>
        <v>0</v>
      </c>
      <c r="AH148" s="74">
        <f>SUM(AH94:AH147)</f>
        <v>26</v>
      </c>
      <c r="AI148" s="74">
        <f t="shared" si="60"/>
        <v>1.1631548338030689E-3</v>
      </c>
      <c r="AJ148" s="74">
        <f>SUM(AJ94:AJ147)</f>
        <v>80468</v>
      </c>
      <c r="AK148" s="74">
        <f t="shared" si="61"/>
        <v>3.5998747371717443</v>
      </c>
      <c r="AL148" s="75">
        <f>SUM(AL94:AL147)</f>
        <v>122468263</v>
      </c>
      <c r="AM148" s="74">
        <f t="shared" si="63"/>
        <v>5478.828926765982</v>
      </c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</row>
    <row r="149" spans="1:109" x14ac:dyDescent="0.2">
      <c r="A149" s="43"/>
      <c r="B149" s="44"/>
      <c r="C149" s="44"/>
      <c r="D149" s="44"/>
      <c r="E149" s="44"/>
      <c r="F149" s="44"/>
      <c r="G149" s="44"/>
      <c r="H149" s="44"/>
      <c r="I149" s="33"/>
      <c r="J149" s="44"/>
      <c r="K149" s="32"/>
      <c r="L149" s="44"/>
      <c r="M149" s="32"/>
      <c r="N149" s="44"/>
      <c r="O149" s="33"/>
      <c r="P149" s="44"/>
      <c r="Q149" s="33"/>
      <c r="R149" s="44"/>
      <c r="S149" s="32"/>
      <c r="T149" s="44"/>
      <c r="U149" s="33"/>
      <c r="V149" s="44"/>
      <c r="W149" s="32"/>
      <c r="X149" s="44"/>
      <c r="Y149" s="33"/>
      <c r="Z149" s="44"/>
      <c r="AA149" s="33"/>
      <c r="AB149" s="44"/>
      <c r="AC149" s="32"/>
      <c r="AD149" s="44"/>
      <c r="AE149" s="33"/>
      <c r="AF149" s="44"/>
      <c r="AG149" s="33"/>
      <c r="AH149" s="44"/>
      <c r="AI149" s="32"/>
      <c r="AJ149" s="44"/>
      <c r="AK149" s="32"/>
      <c r="AL149" s="32"/>
      <c r="AM149" s="33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</row>
    <row r="150" spans="1:109" s="69" customFormat="1" x14ac:dyDescent="0.2">
      <c r="A150" s="20" t="s">
        <v>183</v>
      </c>
      <c r="B150" s="50" t="s">
        <v>184</v>
      </c>
      <c r="C150" s="22">
        <v>339</v>
      </c>
      <c r="D150" s="23">
        <v>0</v>
      </c>
      <c r="E150" s="23">
        <f t="shared" ref="E150" si="64">D150/$C150</f>
        <v>0</v>
      </c>
      <c r="F150" s="23">
        <v>0</v>
      </c>
      <c r="G150" s="23">
        <f t="shared" ref="G150" si="65">F150/$C150</f>
        <v>0</v>
      </c>
      <c r="H150" s="23">
        <v>205361</v>
      </c>
      <c r="I150" s="23">
        <f t="shared" ref="I150" si="66">H150/$C150</f>
        <v>605.78466076696168</v>
      </c>
      <c r="J150" s="23">
        <v>3426577</v>
      </c>
      <c r="K150" s="23">
        <f t="shared" ref="K150" si="67">J150/$C150</f>
        <v>10107.896755162243</v>
      </c>
      <c r="L150" s="23">
        <v>0</v>
      </c>
      <c r="M150" s="23">
        <f t="shared" ref="M150" si="68">L150/$C150</f>
        <v>0</v>
      </c>
      <c r="N150" s="23">
        <v>0</v>
      </c>
      <c r="O150" s="23">
        <f t="shared" ref="O150" si="69">N150/$C150</f>
        <v>0</v>
      </c>
      <c r="P150" s="23">
        <v>0</v>
      </c>
      <c r="Q150" s="23">
        <f t="shared" ref="Q150" si="70">P150/$C150</f>
        <v>0</v>
      </c>
      <c r="R150" s="23">
        <v>0</v>
      </c>
      <c r="S150" s="23">
        <f t="shared" ref="S150" si="71">R150/$C150</f>
        <v>0</v>
      </c>
      <c r="T150" s="23">
        <v>0</v>
      </c>
      <c r="U150" s="23">
        <f t="shared" ref="U150" si="72">T150/$C150</f>
        <v>0</v>
      </c>
      <c r="V150" s="23">
        <v>40000</v>
      </c>
      <c r="W150" s="23">
        <f t="shared" ref="W150" si="73">V150/$C150</f>
        <v>117.99410029498524</v>
      </c>
      <c r="X150" s="23">
        <v>0</v>
      </c>
      <c r="Y150" s="23">
        <f t="shared" ref="Y150" si="74">X150/$C150</f>
        <v>0</v>
      </c>
      <c r="Z150" s="23">
        <v>0</v>
      </c>
      <c r="AA150" s="23">
        <f t="shared" ref="AA150" si="75">Z150/$C150</f>
        <v>0</v>
      </c>
      <c r="AB150" s="23">
        <v>98799</v>
      </c>
      <c r="AC150" s="23">
        <f t="shared" ref="AC150" si="76">AB150/$C150</f>
        <v>291.44247787610618</v>
      </c>
      <c r="AD150" s="23">
        <v>0</v>
      </c>
      <c r="AE150" s="23">
        <f t="shared" ref="AE150" si="77">AD150/$C150</f>
        <v>0</v>
      </c>
      <c r="AF150" s="23">
        <v>0</v>
      </c>
      <c r="AG150" s="23">
        <f t="shared" ref="AG150" si="78">AF150/$C150</f>
        <v>0</v>
      </c>
      <c r="AH150" s="23">
        <v>0</v>
      </c>
      <c r="AI150" s="23">
        <f t="shared" ref="AI150" si="79">AH150/$C150</f>
        <v>0</v>
      </c>
      <c r="AJ150" s="23">
        <v>2791</v>
      </c>
      <c r="AK150" s="23">
        <f t="shared" ref="AK150" si="80">AJ150/$C150</f>
        <v>8.2330383480825962</v>
      </c>
      <c r="AL150" s="24">
        <f t="shared" ref="AL150" si="81">D150+F150+H150+J150+L150+N150+P150+R150+T150+V150+X150+Z150+AB150+AD150+AF150+AH150+AJ150</f>
        <v>3773528</v>
      </c>
      <c r="AM150" s="23">
        <f t="shared" ref="AM150" si="82">AL150/$C150</f>
        <v>11131.351032448378</v>
      </c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</row>
    <row r="151" spans="1:109" x14ac:dyDescent="0.2">
      <c r="A151" s="37"/>
      <c r="B151" s="38" t="s">
        <v>185</v>
      </c>
      <c r="C151" s="39">
        <f>SUM(C150)</f>
        <v>339</v>
      </c>
      <c r="D151" s="73">
        <f>SUM(D97:D150)</f>
        <v>0</v>
      </c>
      <c r="E151" s="74">
        <f>D151/$C151</f>
        <v>0</v>
      </c>
      <c r="F151" s="74">
        <f>SUM(F150)</f>
        <v>0</v>
      </c>
      <c r="G151" s="74">
        <f>F151/$C151</f>
        <v>0</v>
      </c>
      <c r="H151" s="74">
        <f>SUM(H150)</f>
        <v>205361</v>
      </c>
      <c r="I151" s="74">
        <f>H151/$C151</f>
        <v>605.78466076696168</v>
      </c>
      <c r="J151" s="74">
        <f>SUM(J150)</f>
        <v>3426577</v>
      </c>
      <c r="K151" s="74">
        <f>J151/$C151</f>
        <v>10107.896755162243</v>
      </c>
      <c r="L151" s="74">
        <f>SUM(L150)</f>
        <v>0</v>
      </c>
      <c r="M151" s="74">
        <f>L151/$C151</f>
        <v>0</v>
      </c>
      <c r="N151" s="74">
        <f>SUM(N150)</f>
        <v>0</v>
      </c>
      <c r="O151" s="74">
        <f>N151/$C151</f>
        <v>0</v>
      </c>
      <c r="P151" s="74">
        <f>SUM(P150)</f>
        <v>0</v>
      </c>
      <c r="Q151" s="74">
        <f>P151/$C151</f>
        <v>0</v>
      </c>
      <c r="R151" s="74">
        <f>SUM(R150)</f>
        <v>0</v>
      </c>
      <c r="S151" s="74">
        <f>R151/$C151</f>
        <v>0</v>
      </c>
      <c r="T151" s="74">
        <f>SUM(T97:T150)</f>
        <v>0</v>
      </c>
      <c r="U151" s="74">
        <f>T151/$C151</f>
        <v>0</v>
      </c>
      <c r="V151" s="74">
        <f>SUM(V150)</f>
        <v>40000</v>
      </c>
      <c r="W151" s="74">
        <f>V151/$C151</f>
        <v>117.99410029498524</v>
      </c>
      <c r="X151" s="74">
        <f>SUM(X150)</f>
        <v>0</v>
      </c>
      <c r="Y151" s="74">
        <f>X151/$C151</f>
        <v>0</v>
      </c>
      <c r="Z151" s="74">
        <f>SUM(Z97:Z150)</f>
        <v>0</v>
      </c>
      <c r="AA151" s="74">
        <f>Z151/$C151</f>
        <v>0</v>
      </c>
      <c r="AB151" s="74">
        <f>SUM(AB150)</f>
        <v>98799</v>
      </c>
      <c r="AC151" s="74">
        <f>AB151/$C151</f>
        <v>291.44247787610618</v>
      </c>
      <c r="AD151" s="74">
        <f>SUM(AD97:AD150)</f>
        <v>0</v>
      </c>
      <c r="AE151" s="74">
        <f>AD151/$C151</f>
        <v>0</v>
      </c>
      <c r="AF151" s="74">
        <f>SUM(AF97:AF150)</f>
        <v>0</v>
      </c>
      <c r="AG151" s="74">
        <f>AF151/$C151</f>
        <v>0</v>
      </c>
      <c r="AH151" s="74">
        <f>SUM(AH150)</f>
        <v>0</v>
      </c>
      <c r="AI151" s="74">
        <f>AH151/$C151</f>
        <v>0</v>
      </c>
      <c r="AJ151" s="74">
        <f>SUM(AJ150)</f>
        <v>2791</v>
      </c>
      <c r="AK151" s="74">
        <f>AJ151/$C151</f>
        <v>8.2330383480825962</v>
      </c>
      <c r="AL151" s="75">
        <f>SUM(AL150)</f>
        <v>3773528</v>
      </c>
      <c r="AM151" s="74">
        <f>AL151/$C151</f>
        <v>11131.351032448378</v>
      </c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</row>
    <row r="152" spans="1:109" x14ac:dyDescent="0.2">
      <c r="A152" s="43"/>
      <c r="B152" s="44"/>
      <c r="C152" s="44"/>
      <c r="D152" s="44"/>
      <c r="E152" s="44"/>
      <c r="F152" s="44"/>
      <c r="G152" s="44"/>
      <c r="H152" s="44"/>
      <c r="I152" s="33"/>
      <c r="J152" s="44"/>
      <c r="K152" s="32"/>
      <c r="L152" s="44"/>
      <c r="M152" s="32"/>
      <c r="N152" s="44"/>
      <c r="O152" s="33"/>
      <c r="P152" s="44"/>
      <c r="Q152" s="33"/>
      <c r="R152" s="44"/>
      <c r="S152" s="32"/>
      <c r="T152" s="44"/>
      <c r="U152" s="33"/>
      <c r="V152" s="44"/>
      <c r="W152" s="32"/>
      <c r="X152" s="44"/>
      <c r="Y152" s="33"/>
      <c r="Z152" s="44"/>
      <c r="AA152" s="33"/>
      <c r="AB152" s="44"/>
      <c r="AC152" s="32"/>
      <c r="AD152" s="44"/>
      <c r="AE152" s="33"/>
      <c r="AF152" s="44"/>
      <c r="AG152" s="33"/>
      <c r="AH152" s="44"/>
      <c r="AI152" s="32"/>
      <c r="AJ152" s="44"/>
      <c r="AK152" s="32"/>
      <c r="AL152" s="32"/>
      <c r="AM152" s="33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</row>
    <row r="153" spans="1:109" ht="13.5" thickBot="1" x14ac:dyDescent="0.25">
      <c r="A153" s="76"/>
      <c r="B153" s="77" t="s">
        <v>186</v>
      </c>
      <c r="C153" s="78">
        <f>C148+C92+C78+C74+C151</f>
        <v>695278</v>
      </c>
      <c r="D153" s="79">
        <f>D148+D92+D78+D74+D151</f>
        <v>1656657</v>
      </c>
      <c r="E153" s="80">
        <f>D153/$C153</f>
        <v>2.3827260462721385</v>
      </c>
      <c r="F153" s="79">
        <f>F148+F92+F78+F74+F151</f>
        <v>1622082.7480000001</v>
      </c>
      <c r="G153" s="80">
        <f>F153/$C153</f>
        <v>2.332998811985997</v>
      </c>
      <c r="H153" s="79">
        <f>H148+H92+H78+H74+H151</f>
        <v>401490421.49400002</v>
      </c>
      <c r="I153" s="80">
        <f>H153/$C153</f>
        <v>577.45307847220829</v>
      </c>
      <c r="J153" s="79">
        <f>J148+J92+J78+J74+J151</f>
        <v>2524849639.8470001</v>
      </c>
      <c r="K153" s="80">
        <f>J153/$C153</f>
        <v>3631.4246097920545</v>
      </c>
      <c r="L153" s="79">
        <f>L148+L92+L78+L74+L151</f>
        <v>279371157.63880002</v>
      </c>
      <c r="M153" s="80">
        <f>L153/$C153</f>
        <v>401.81216382339153</v>
      </c>
      <c r="N153" s="79">
        <f>N148+N92+N78+N74+N151</f>
        <v>141029177.60910001</v>
      </c>
      <c r="O153" s="80">
        <f>N153/$C153</f>
        <v>202.83854459525546</v>
      </c>
      <c r="P153" s="79">
        <f>P148+P92+P78+P74+P151</f>
        <v>255254207.66999999</v>
      </c>
      <c r="Q153" s="80">
        <f>P153/$C153</f>
        <v>367.12539109536038</v>
      </c>
      <c r="R153" s="79">
        <f>R148+R92+R78+R74+R151</f>
        <v>350218600.16250002</v>
      </c>
      <c r="S153" s="80">
        <f>R153/$C153</f>
        <v>503.71017084173531</v>
      </c>
      <c r="T153" s="79">
        <f>T148+T92+T78+T74+T151</f>
        <v>47219977</v>
      </c>
      <c r="U153" s="80">
        <f>T153/$C153</f>
        <v>67.915246850899933</v>
      </c>
      <c r="V153" s="79">
        <f>V148+V92+V78+V74+V151</f>
        <v>48146239.147119001</v>
      </c>
      <c r="W153" s="80">
        <f>V153/$C153</f>
        <v>69.247465254357252</v>
      </c>
      <c r="X153" s="79">
        <f>X148+X92+X78+X74+X151</f>
        <v>83717168.037</v>
      </c>
      <c r="Y153" s="80">
        <f>X153/$C153</f>
        <v>120.40819361032565</v>
      </c>
      <c r="Z153" s="79">
        <f>Z148+Z92+Z78+Z74+Z151</f>
        <v>671809</v>
      </c>
      <c r="AA153" s="80">
        <f>Z153/$C153</f>
        <v>0.96624515661361354</v>
      </c>
      <c r="AB153" s="79">
        <f>AB148+AB92+AB78+AB74+AB151</f>
        <v>74108003</v>
      </c>
      <c r="AC153" s="80">
        <f>AB153/$C153</f>
        <v>106.58758510984096</v>
      </c>
      <c r="AD153" s="79">
        <f>AD148+AD92+AD78+AD74+AD151</f>
        <v>1223336</v>
      </c>
      <c r="AE153" s="80">
        <f>AD153/$C153</f>
        <v>1.759491886698558</v>
      </c>
      <c r="AF153" s="79">
        <f>AF148+AF92+AF78+AF74+AF151</f>
        <v>245895</v>
      </c>
      <c r="AG153" s="80">
        <f>AF153/$C153</f>
        <v>0.35366428967981151</v>
      </c>
      <c r="AH153" s="79">
        <f>AH148+AH92+AH78+AH74+AH151</f>
        <v>17766773</v>
      </c>
      <c r="AI153" s="80">
        <f>AH153/$C153</f>
        <v>25.553480765966995</v>
      </c>
      <c r="AJ153" s="79">
        <f>AJ148+AJ92+AJ78+AJ74+AJ151</f>
        <v>23929926</v>
      </c>
      <c r="AK153" s="80">
        <f>AJ153/$C153</f>
        <v>34.417781089003249</v>
      </c>
      <c r="AL153" s="81">
        <f>AL148+AL92+AL78+AL74+AL151</f>
        <v>4252521070.353519</v>
      </c>
      <c r="AM153" s="80">
        <f>AL153/$C153</f>
        <v>6116.2888374916492</v>
      </c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</row>
    <row r="154" spans="1:109" ht="13.5" thickTop="1" x14ac:dyDescent="0.2"/>
    <row r="155" spans="1:109" ht="12.75" customHeight="1" x14ac:dyDescent="0.2">
      <c r="D155" s="88"/>
      <c r="E155" s="88"/>
      <c r="F155" s="88"/>
      <c r="G155" s="88"/>
      <c r="J155" s="88"/>
      <c r="K155" s="88"/>
      <c r="L155" s="88"/>
      <c r="P155" s="88"/>
      <c r="Q155" s="88"/>
      <c r="R155" s="88"/>
      <c r="S155" s="88"/>
      <c r="V155" s="88"/>
      <c r="W155" s="88"/>
      <c r="X155" s="88"/>
      <c r="Y155" s="88"/>
      <c r="AB155" s="88"/>
      <c r="AC155" s="88"/>
      <c r="AD155" s="88"/>
      <c r="AH155" s="88"/>
      <c r="AI155" s="88"/>
      <c r="AJ155" s="88"/>
      <c r="AK155" s="88"/>
    </row>
    <row r="156" spans="1:109" ht="12.75" customHeight="1" x14ac:dyDescent="0.2">
      <c r="D156" s="83" t="s">
        <v>187</v>
      </c>
      <c r="E156" s="83"/>
      <c r="F156" s="83"/>
      <c r="G156" s="83"/>
      <c r="J156" s="83" t="s">
        <v>187</v>
      </c>
      <c r="K156" s="83"/>
      <c r="L156" s="83"/>
      <c r="P156" s="83" t="s">
        <v>187</v>
      </c>
      <c r="Q156" s="83"/>
      <c r="R156" s="83"/>
      <c r="S156" s="83"/>
      <c r="V156" s="83" t="s">
        <v>187</v>
      </c>
      <c r="W156" s="83"/>
      <c r="X156" s="83"/>
      <c r="Y156" s="83"/>
      <c r="AB156" s="83" t="s">
        <v>187</v>
      </c>
      <c r="AC156" s="83"/>
      <c r="AD156" s="83"/>
      <c r="AH156" s="83" t="s">
        <v>187</v>
      </c>
      <c r="AI156" s="83"/>
      <c r="AJ156" s="83"/>
      <c r="AK156" s="83"/>
    </row>
    <row r="158" spans="1:109" x14ac:dyDescent="0.2">
      <c r="F158" s="82"/>
      <c r="H158" s="82"/>
      <c r="J158" s="82"/>
      <c r="L158" s="82"/>
      <c r="N158" s="82"/>
      <c r="P158" s="82"/>
      <c r="R158" s="82"/>
      <c r="T158" s="82"/>
      <c r="V158" s="82"/>
      <c r="X158" s="82"/>
      <c r="Z158" s="82"/>
      <c r="AB158" s="82"/>
      <c r="AD158" s="82"/>
    </row>
    <row r="159" spans="1:109" x14ac:dyDescent="0.2">
      <c r="AL159" s="82"/>
    </row>
  </sheetData>
  <mergeCells count="20">
    <mergeCell ref="AH1:AM1"/>
    <mergeCell ref="D1:I1"/>
    <mergeCell ref="J1:O1"/>
    <mergeCell ref="P1:U1"/>
    <mergeCell ref="V1:AA1"/>
    <mergeCell ref="AB1:AG1"/>
    <mergeCell ref="AH156:AK156"/>
    <mergeCell ref="C2:C3"/>
    <mergeCell ref="AL2:AL3"/>
    <mergeCell ref="D155:G155"/>
    <mergeCell ref="J155:L155"/>
    <mergeCell ref="P155:S155"/>
    <mergeCell ref="V155:Y155"/>
    <mergeCell ref="AB155:AD155"/>
    <mergeCell ref="AH155:AK155"/>
    <mergeCell ref="D156:G156"/>
    <mergeCell ref="J156:L156"/>
    <mergeCell ref="P156:S156"/>
    <mergeCell ref="V156:Y156"/>
    <mergeCell ref="AB156:AD156"/>
  </mergeCells>
  <printOptions horizontalCentered="1"/>
  <pageMargins left="0.25" right="0.25" top="0.8" bottom="0.5" header="0.25" footer="0.5"/>
  <pageSetup paperSize="5" scale="70" fitToWidth="4" orientation="portrait" r:id="rId1"/>
  <headerFooter alignWithMargins="0"/>
  <rowBreaks count="1" manualBreakCount="1">
    <brk id="75" max="38" man="1"/>
  </rowBreaks>
  <colBreaks count="5" manualBreakCount="5">
    <brk id="9" max="1048575" man="1"/>
    <brk id="15" max="145" man="1"/>
    <brk id="21" max="145" man="1"/>
    <brk id="27" max="145" man="1"/>
    <brk id="33" max="1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Salaries - 100</vt:lpstr>
      <vt:lpstr>'Salaries - 100'!Print_Area</vt:lpstr>
      <vt:lpstr>'Salaries - 100'!Print_Titles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cp:lastPrinted>2012-06-14T20:00:57Z</cp:lastPrinted>
  <dcterms:created xsi:type="dcterms:W3CDTF">2012-06-14T19:58:19Z</dcterms:created>
  <dcterms:modified xsi:type="dcterms:W3CDTF">2012-07-09T18:37:05Z</dcterms:modified>
</cp:coreProperties>
</file>