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upplies - 600" sheetId="1" r:id="rId1"/>
  </sheets>
  <externalReferences>
    <externalReference r:id="rId2"/>
  </externalReferences>
  <definedNames>
    <definedName name="_xlnm.Print_Area" localSheetId="0">'Supplies - 600'!$A$1:$W$156</definedName>
    <definedName name="_xlnm.Print_Titles" localSheetId="0">'Supplies - 600'!$A:$B,'Supplies - 600'!$1:$3</definedName>
  </definedNames>
  <calcPr calcId="145621"/>
</workbook>
</file>

<file path=xl/calcChain.xml><?xml version="1.0" encoding="utf-8"?>
<calcChain xmlns="http://schemas.openxmlformats.org/spreadsheetml/2006/main">
  <c r="T151" i="1" l="1"/>
  <c r="R151" i="1"/>
  <c r="P151" i="1"/>
  <c r="N151" i="1"/>
  <c r="L151" i="1"/>
  <c r="J151" i="1"/>
  <c r="H151" i="1"/>
  <c r="F151" i="1"/>
  <c r="D151" i="1"/>
  <c r="C151" i="1"/>
  <c r="V150" i="1"/>
  <c r="W150" i="1" s="1"/>
  <c r="U150" i="1"/>
  <c r="S150" i="1"/>
  <c r="Q150" i="1"/>
  <c r="O150" i="1"/>
  <c r="M150" i="1"/>
  <c r="K150" i="1"/>
  <c r="I150" i="1"/>
  <c r="G150" i="1"/>
  <c r="E150" i="1"/>
  <c r="T148" i="1"/>
  <c r="R148" i="1"/>
  <c r="P148" i="1"/>
  <c r="N148" i="1"/>
  <c r="L148" i="1"/>
  <c r="J148" i="1"/>
  <c r="H148" i="1"/>
  <c r="F148" i="1"/>
  <c r="D148" i="1"/>
  <c r="C148" i="1"/>
  <c r="V147" i="1"/>
  <c r="W147" i="1" s="1"/>
  <c r="U147" i="1"/>
  <c r="S147" i="1"/>
  <c r="Q147" i="1"/>
  <c r="O147" i="1"/>
  <c r="M147" i="1"/>
  <c r="K147" i="1"/>
  <c r="I147" i="1"/>
  <c r="G147" i="1"/>
  <c r="E147" i="1"/>
  <c r="V146" i="1"/>
  <c r="W146" i="1" s="1"/>
  <c r="U146" i="1"/>
  <c r="S146" i="1"/>
  <c r="Q146" i="1"/>
  <c r="O146" i="1"/>
  <c r="M146" i="1"/>
  <c r="K146" i="1"/>
  <c r="I146" i="1"/>
  <c r="G146" i="1"/>
  <c r="E146" i="1"/>
  <c r="V145" i="1"/>
  <c r="W145" i="1" s="1"/>
  <c r="U145" i="1"/>
  <c r="S145" i="1"/>
  <c r="Q145" i="1"/>
  <c r="O145" i="1"/>
  <c r="M145" i="1"/>
  <c r="K145" i="1"/>
  <c r="I145" i="1"/>
  <c r="G145" i="1"/>
  <c r="E145" i="1"/>
  <c r="V144" i="1"/>
  <c r="W144" i="1" s="1"/>
  <c r="U144" i="1"/>
  <c r="S144" i="1"/>
  <c r="Q144" i="1"/>
  <c r="O144" i="1"/>
  <c r="M144" i="1"/>
  <c r="K144" i="1"/>
  <c r="I144" i="1"/>
  <c r="G144" i="1"/>
  <c r="E144" i="1"/>
  <c r="W143" i="1"/>
  <c r="V143" i="1"/>
  <c r="U143" i="1"/>
  <c r="S143" i="1"/>
  <c r="Q143" i="1"/>
  <c r="O143" i="1"/>
  <c r="M143" i="1"/>
  <c r="K143" i="1"/>
  <c r="I143" i="1"/>
  <c r="G143" i="1"/>
  <c r="E143" i="1"/>
  <c r="V142" i="1"/>
  <c r="W142" i="1" s="1"/>
  <c r="U142" i="1"/>
  <c r="S142" i="1"/>
  <c r="Q142" i="1"/>
  <c r="O142" i="1"/>
  <c r="M142" i="1"/>
  <c r="K142" i="1"/>
  <c r="I142" i="1"/>
  <c r="G142" i="1"/>
  <c r="E142" i="1"/>
  <c r="V141" i="1"/>
  <c r="W141" i="1" s="1"/>
  <c r="U141" i="1"/>
  <c r="S141" i="1"/>
  <c r="Q141" i="1"/>
  <c r="O141" i="1"/>
  <c r="M141" i="1"/>
  <c r="K141" i="1"/>
  <c r="I141" i="1"/>
  <c r="G141" i="1"/>
  <c r="E141" i="1"/>
  <c r="V140" i="1"/>
  <c r="W140" i="1" s="1"/>
  <c r="U140" i="1"/>
  <c r="S140" i="1"/>
  <c r="Q140" i="1"/>
  <c r="O140" i="1"/>
  <c r="M140" i="1"/>
  <c r="K140" i="1"/>
  <c r="I140" i="1"/>
  <c r="G140" i="1"/>
  <c r="E140" i="1"/>
  <c r="V139" i="1"/>
  <c r="W139" i="1" s="1"/>
  <c r="U139" i="1"/>
  <c r="S139" i="1"/>
  <c r="Q139" i="1"/>
  <c r="O139" i="1"/>
  <c r="M139" i="1"/>
  <c r="K139" i="1"/>
  <c r="I139" i="1"/>
  <c r="G139" i="1"/>
  <c r="E139" i="1"/>
  <c r="V138" i="1"/>
  <c r="W138" i="1" s="1"/>
  <c r="U138" i="1"/>
  <c r="S138" i="1"/>
  <c r="Q138" i="1"/>
  <c r="O138" i="1"/>
  <c r="M138" i="1"/>
  <c r="K138" i="1"/>
  <c r="I138" i="1"/>
  <c r="G138" i="1"/>
  <c r="E138" i="1"/>
  <c r="V137" i="1"/>
  <c r="W137" i="1" s="1"/>
  <c r="U137" i="1"/>
  <c r="S137" i="1"/>
  <c r="Q137" i="1"/>
  <c r="O137" i="1"/>
  <c r="M137" i="1"/>
  <c r="K137" i="1"/>
  <c r="I137" i="1"/>
  <c r="G137" i="1"/>
  <c r="E137" i="1"/>
  <c r="V136" i="1"/>
  <c r="W136" i="1" s="1"/>
  <c r="U136" i="1"/>
  <c r="S136" i="1"/>
  <c r="Q136" i="1"/>
  <c r="O136" i="1"/>
  <c r="M136" i="1"/>
  <c r="K136" i="1"/>
  <c r="I136" i="1"/>
  <c r="G136" i="1"/>
  <c r="E136" i="1"/>
  <c r="V135" i="1"/>
  <c r="W135" i="1" s="1"/>
  <c r="U135" i="1"/>
  <c r="S135" i="1"/>
  <c r="Q135" i="1"/>
  <c r="O135" i="1"/>
  <c r="M135" i="1"/>
  <c r="K135" i="1"/>
  <c r="I135" i="1"/>
  <c r="G135" i="1"/>
  <c r="E135" i="1"/>
  <c r="V134" i="1"/>
  <c r="W134" i="1" s="1"/>
  <c r="U134" i="1"/>
  <c r="S134" i="1"/>
  <c r="Q134" i="1"/>
  <c r="O134" i="1"/>
  <c r="M134" i="1"/>
  <c r="K134" i="1"/>
  <c r="I134" i="1"/>
  <c r="G134" i="1"/>
  <c r="E134" i="1"/>
  <c r="V133" i="1"/>
  <c r="W133" i="1" s="1"/>
  <c r="U133" i="1"/>
  <c r="S133" i="1"/>
  <c r="Q133" i="1"/>
  <c r="O133" i="1"/>
  <c r="M133" i="1"/>
  <c r="K133" i="1"/>
  <c r="I133" i="1"/>
  <c r="G133" i="1"/>
  <c r="E133" i="1"/>
  <c r="V132" i="1"/>
  <c r="W132" i="1" s="1"/>
  <c r="U132" i="1"/>
  <c r="S132" i="1"/>
  <c r="Q132" i="1"/>
  <c r="O132" i="1"/>
  <c r="M132" i="1"/>
  <c r="K132" i="1"/>
  <c r="I132" i="1"/>
  <c r="G132" i="1"/>
  <c r="E132" i="1"/>
  <c r="V131" i="1"/>
  <c r="W131" i="1" s="1"/>
  <c r="U131" i="1"/>
  <c r="S131" i="1"/>
  <c r="Q131" i="1"/>
  <c r="O131" i="1"/>
  <c r="M131" i="1"/>
  <c r="K131" i="1"/>
  <c r="I131" i="1"/>
  <c r="G131" i="1"/>
  <c r="E131" i="1"/>
  <c r="V130" i="1"/>
  <c r="W130" i="1" s="1"/>
  <c r="U130" i="1"/>
  <c r="S130" i="1"/>
  <c r="Q130" i="1"/>
  <c r="O130" i="1"/>
  <c r="M130" i="1"/>
  <c r="K130" i="1"/>
  <c r="I130" i="1"/>
  <c r="G130" i="1"/>
  <c r="E130" i="1"/>
  <c r="V129" i="1"/>
  <c r="W129" i="1" s="1"/>
  <c r="U129" i="1"/>
  <c r="S129" i="1"/>
  <c r="Q129" i="1"/>
  <c r="O129" i="1"/>
  <c r="M129" i="1"/>
  <c r="K129" i="1"/>
  <c r="I129" i="1"/>
  <c r="G129" i="1"/>
  <c r="E129" i="1"/>
  <c r="V128" i="1"/>
  <c r="W128" i="1" s="1"/>
  <c r="U128" i="1"/>
  <c r="S128" i="1"/>
  <c r="Q128" i="1"/>
  <c r="O128" i="1"/>
  <c r="M128" i="1"/>
  <c r="K128" i="1"/>
  <c r="I128" i="1"/>
  <c r="G128" i="1"/>
  <c r="E128" i="1"/>
  <c r="V127" i="1"/>
  <c r="W127" i="1" s="1"/>
  <c r="U127" i="1"/>
  <c r="S127" i="1"/>
  <c r="Q127" i="1"/>
  <c r="O127" i="1"/>
  <c r="M127" i="1"/>
  <c r="K127" i="1"/>
  <c r="I127" i="1"/>
  <c r="G127" i="1"/>
  <c r="E127" i="1"/>
  <c r="V126" i="1"/>
  <c r="W126" i="1" s="1"/>
  <c r="U126" i="1"/>
  <c r="S126" i="1"/>
  <c r="Q126" i="1"/>
  <c r="O126" i="1"/>
  <c r="M126" i="1"/>
  <c r="K126" i="1"/>
  <c r="I126" i="1"/>
  <c r="G126" i="1"/>
  <c r="E126" i="1"/>
  <c r="V125" i="1"/>
  <c r="W125" i="1" s="1"/>
  <c r="U125" i="1"/>
  <c r="S125" i="1"/>
  <c r="Q125" i="1"/>
  <c r="O125" i="1"/>
  <c r="M125" i="1"/>
  <c r="K125" i="1"/>
  <c r="I125" i="1"/>
  <c r="G125" i="1"/>
  <c r="E125" i="1"/>
  <c r="W124" i="1"/>
  <c r="V124" i="1"/>
  <c r="U124" i="1"/>
  <c r="S124" i="1"/>
  <c r="Q124" i="1"/>
  <c r="O124" i="1"/>
  <c r="M124" i="1"/>
  <c r="K124" i="1"/>
  <c r="I124" i="1"/>
  <c r="G124" i="1"/>
  <c r="E124" i="1"/>
  <c r="V123" i="1"/>
  <c r="W123" i="1" s="1"/>
  <c r="U123" i="1"/>
  <c r="S123" i="1"/>
  <c r="Q123" i="1"/>
  <c r="O123" i="1"/>
  <c r="M123" i="1"/>
  <c r="K123" i="1"/>
  <c r="I123" i="1"/>
  <c r="G123" i="1"/>
  <c r="E123" i="1"/>
  <c r="V122" i="1"/>
  <c r="W122" i="1" s="1"/>
  <c r="U122" i="1"/>
  <c r="S122" i="1"/>
  <c r="Q122" i="1"/>
  <c r="O122" i="1"/>
  <c r="M122" i="1"/>
  <c r="K122" i="1"/>
  <c r="I122" i="1"/>
  <c r="G122" i="1"/>
  <c r="E122" i="1"/>
  <c r="V121" i="1"/>
  <c r="W121" i="1" s="1"/>
  <c r="U121" i="1"/>
  <c r="S121" i="1"/>
  <c r="Q121" i="1"/>
  <c r="O121" i="1"/>
  <c r="M121" i="1"/>
  <c r="K121" i="1"/>
  <c r="I121" i="1"/>
  <c r="G121" i="1"/>
  <c r="E121" i="1"/>
  <c r="V120" i="1"/>
  <c r="W120" i="1" s="1"/>
  <c r="U120" i="1"/>
  <c r="S120" i="1"/>
  <c r="Q120" i="1"/>
  <c r="O120" i="1"/>
  <c r="M120" i="1"/>
  <c r="K120" i="1"/>
  <c r="I120" i="1"/>
  <c r="G120" i="1"/>
  <c r="E120" i="1"/>
  <c r="V119" i="1"/>
  <c r="W119" i="1" s="1"/>
  <c r="U119" i="1"/>
  <c r="S119" i="1"/>
  <c r="Q119" i="1"/>
  <c r="O119" i="1"/>
  <c r="M119" i="1"/>
  <c r="K119" i="1"/>
  <c r="I119" i="1"/>
  <c r="G119" i="1"/>
  <c r="E119" i="1"/>
  <c r="V118" i="1"/>
  <c r="W118" i="1" s="1"/>
  <c r="U118" i="1"/>
  <c r="S118" i="1"/>
  <c r="Q118" i="1"/>
  <c r="O118" i="1"/>
  <c r="M118" i="1"/>
  <c r="K118" i="1"/>
  <c r="I118" i="1"/>
  <c r="G118" i="1"/>
  <c r="E118" i="1"/>
  <c r="V117" i="1"/>
  <c r="W117" i="1" s="1"/>
  <c r="U117" i="1"/>
  <c r="S117" i="1"/>
  <c r="Q117" i="1"/>
  <c r="O117" i="1"/>
  <c r="M117" i="1"/>
  <c r="K117" i="1"/>
  <c r="I117" i="1"/>
  <c r="G117" i="1"/>
  <c r="E117" i="1"/>
  <c r="V116" i="1"/>
  <c r="W116" i="1" s="1"/>
  <c r="U116" i="1"/>
  <c r="S116" i="1"/>
  <c r="Q116" i="1"/>
  <c r="O116" i="1"/>
  <c r="M116" i="1"/>
  <c r="K116" i="1"/>
  <c r="I116" i="1"/>
  <c r="G116" i="1"/>
  <c r="E116" i="1"/>
  <c r="V115" i="1"/>
  <c r="W115" i="1" s="1"/>
  <c r="U115" i="1"/>
  <c r="S115" i="1"/>
  <c r="Q115" i="1"/>
  <c r="O115" i="1"/>
  <c r="M115" i="1"/>
  <c r="K115" i="1"/>
  <c r="I115" i="1"/>
  <c r="G115" i="1"/>
  <c r="E115" i="1"/>
  <c r="V114" i="1"/>
  <c r="W114" i="1" s="1"/>
  <c r="U114" i="1"/>
  <c r="S114" i="1"/>
  <c r="Q114" i="1"/>
  <c r="O114" i="1"/>
  <c r="M114" i="1"/>
  <c r="K114" i="1"/>
  <c r="I114" i="1"/>
  <c r="G114" i="1"/>
  <c r="E114" i="1"/>
  <c r="V113" i="1"/>
  <c r="W113" i="1" s="1"/>
  <c r="U113" i="1"/>
  <c r="S113" i="1"/>
  <c r="Q113" i="1"/>
  <c r="O113" i="1"/>
  <c r="M113" i="1"/>
  <c r="K113" i="1"/>
  <c r="I113" i="1"/>
  <c r="G113" i="1"/>
  <c r="E113" i="1"/>
  <c r="V112" i="1"/>
  <c r="W112" i="1" s="1"/>
  <c r="U112" i="1"/>
  <c r="S112" i="1"/>
  <c r="Q112" i="1"/>
  <c r="O112" i="1"/>
  <c r="M112" i="1"/>
  <c r="K112" i="1"/>
  <c r="I112" i="1"/>
  <c r="G112" i="1"/>
  <c r="E112" i="1"/>
  <c r="V111" i="1"/>
  <c r="W111" i="1" s="1"/>
  <c r="U111" i="1"/>
  <c r="S111" i="1"/>
  <c r="Q111" i="1"/>
  <c r="O111" i="1"/>
  <c r="M111" i="1"/>
  <c r="K111" i="1"/>
  <c r="I111" i="1"/>
  <c r="G111" i="1"/>
  <c r="E111" i="1"/>
  <c r="V110" i="1"/>
  <c r="W110" i="1" s="1"/>
  <c r="U110" i="1"/>
  <c r="S110" i="1"/>
  <c r="Q110" i="1"/>
  <c r="O110" i="1"/>
  <c r="M110" i="1"/>
  <c r="K110" i="1"/>
  <c r="I110" i="1"/>
  <c r="G110" i="1"/>
  <c r="E110" i="1"/>
  <c r="V109" i="1"/>
  <c r="W109" i="1" s="1"/>
  <c r="U109" i="1"/>
  <c r="S109" i="1"/>
  <c r="Q109" i="1"/>
  <c r="O109" i="1"/>
  <c r="M109" i="1"/>
  <c r="K109" i="1"/>
  <c r="I109" i="1"/>
  <c r="G109" i="1"/>
  <c r="E109" i="1"/>
  <c r="V108" i="1"/>
  <c r="W108" i="1" s="1"/>
  <c r="U108" i="1"/>
  <c r="S108" i="1"/>
  <c r="Q108" i="1"/>
  <c r="O108" i="1"/>
  <c r="M108" i="1"/>
  <c r="K108" i="1"/>
  <c r="I108" i="1"/>
  <c r="G108" i="1"/>
  <c r="E108" i="1"/>
  <c r="V107" i="1"/>
  <c r="W107" i="1" s="1"/>
  <c r="U107" i="1"/>
  <c r="S107" i="1"/>
  <c r="Q107" i="1"/>
  <c r="O107" i="1"/>
  <c r="M107" i="1"/>
  <c r="K107" i="1"/>
  <c r="I107" i="1"/>
  <c r="G107" i="1"/>
  <c r="E107" i="1"/>
  <c r="V106" i="1"/>
  <c r="W106" i="1" s="1"/>
  <c r="U106" i="1"/>
  <c r="S106" i="1"/>
  <c r="Q106" i="1"/>
  <c r="O106" i="1"/>
  <c r="M106" i="1"/>
  <c r="K106" i="1"/>
  <c r="I106" i="1"/>
  <c r="G106" i="1"/>
  <c r="E106" i="1"/>
  <c r="V105" i="1"/>
  <c r="W105" i="1" s="1"/>
  <c r="U105" i="1"/>
  <c r="S105" i="1"/>
  <c r="Q105" i="1"/>
  <c r="O105" i="1"/>
  <c r="M105" i="1"/>
  <c r="K105" i="1"/>
  <c r="I105" i="1"/>
  <c r="G105" i="1"/>
  <c r="E105" i="1"/>
  <c r="V104" i="1"/>
  <c r="W104" i="1" s="1"/>
  <c r="U104" i="1"/>
  <c r="S104" i="1"/>
  <c r="Q104" i="1"/>
  <c r="O104" i="1"/>
  <c r="M104" i="1"/>
  <c r="K104" i="1"/>
  <c r="I104" i="1"/>
  <c r="G104" i="1"/>
  <c r="E104" i="1"/>
  <c r="V103" i="1"/>
  <c r="W103" i="1" s="1"/>
  <c r="U103" i="1"/>
  <c r="S103" i="1"/>
  <c r="Q103" i="1"/>
  <c r="O103" i="1"/>
  <c r="M103" i="1"/>
  <c r="K103" i="1"/>
  <c r="I103" i="1"/>
  <c r="G103" i="1"/>
  <c r="E103" i="1"/>
  <c r="V102" i="1"/>
  <c r="W102" i="1" s="1"/>
  <c r="U102" i="1"/>
  <c r="S102" i="1"/>
  <c r="Q102" i="1"/>
  <c r="O102" i="1"/>
  <c r="M102" i="1"/>
  <c r="K102" i="1"/>
  <c r="I102" i="1"/>
  <c r="G102" i="1"/>
  <c r="E102" i="1"/>
  <c r="V101" i="1"/>
  <c r="W101" i="1" s="1"/>
  <c r="U101" i="1"/>
  <c r="S101" i="1"/>
  <c r="Q101" i="1"/>
  <c r="O101" i="1"/>
  <c r="M101" i="1"/>
  <c r="K101" i="1"/>
  <c r="I101" i="1"/>
  <c r="G101" i="1"/>
  <c r="E101" i="1"/>
  <c r="V100" i="1"/>
  <c r="W100" i="1" s="1"/>
  <c r="U100" i="1"/>
  <c r="S100" i="1"/>
  <c r="Q100" i="1"/>
  <c r="O100" i="1"/>
  <c r="M100" i="1"/>
  <c r="K100" i="1"/>
  <c r="I100" i="1"/>
  <c r="G100" i="1"/>
  <c r="E100" i="1"/>
  <c r="V99" i="1"/>
  <c r="W99" i="1" s="1"/>
  <c r="U99" i="1"/>
  <c r="S99" i="1"/>
  <c r="Q99" i="1"/>
  <c r="O99" i="1"/>
  <c r="M99" i="1"/>
  <c r="K99" i="1"/>
  <c r="I99" i="1"/>
  <c r="G99" i="1"/>
  <c r="E99" i="1"/>
  <c r="V98" i="1"/>
  <c r="W98" i="1" s="1"/>
  <c r="U98" i="1"/>
  <c r="S98" i="1"/>
  <c r="Q98" i="1"/>
  <c r="O98" i="1"/>
  <c r="M98" i="1"/>
  <c r="K98" i="1"/>
  <c r="I98" i="1"/>
  <c r="G98" i="1"/>
  <c r="E98" i="1"/>
  <c r="V97" i="1"/>
  <c r="W97" i="1" s="1"/>
  <c r="U97" i="1"/>
  <c r="S97" i="1"/>
  <c r="Q97" i="1"/>
  <c r="O97" i="1"/>
  <c r="M97" i="1"/>
  <c r="K97" i="1"/>
  <c r="I97" i="1"/>
  <c r="G97" i="1"/>
  <c r="E97" i="1"/>
  <c r="V96" i="1"/>
  <c r="W96" i="1" s="1"/>
  <c r="U96" i="1"/>
  <c r="S96" i="1"/>
  <c r="Q96" i="1"/>
  <c r="O96" i="1"/>
  <c r="M96" i="1"/>
  <c r="K96" i="1"/>
  <c r="I96" i="1"/>
  <c r="G96" i="1"/>
  <c r="E96" i="1"/>
  <c r="V95" i="1"/>
  <c r="W95" i="1" s="1"/>
  <c r="U95" i="1"/>
  <c r="S95" i="1"/>
  <c r="Q95" i="1"/>
  <c r="O95" i="1"/>
  <c r="M95" i="1"/>
  <c r="K95" i="1"/>
  <c r="I95" i="1"/>
  <c r="G95" i="1"/>
  <c r="E95" i="1"/>
  <c r="V94" i="1"/>
  <c r="W94" i="1" s="1"/>
  <c r="U94" i="1"/>
  <c r="S94" i="1"/>
  <c r="Q94" i="1"/>
  <c r="O94" i="1"/>
  <c r="M94" i="1"/>
  <c r="K94" i="1"/>
  <c r="I94" i="1"/>
  <c r="G94" i="1"/>
  <c r="E94" i="1"/>
  <c r="T92" i="1"/>
  <c r="U92" i="1" s="1"/>
  <c r="R92" i="1"/>
  <c r="P92" i="1"/>
  <c r="Q92" i="1" s="1"/>
  <c r="N92" i="1"/>
  <c r="L92" i="1"/>
  <c r="M92" i="1" s="1"/>
  <c r="J92" i="1"/>
  <c r="H92" i="1"/>
  <c r="I92" i="1" s="1"/>
  <c r="F92" i="1"/>
  <c r="D92" i="1"/>
  <c r="E92" i="1" s="1"/>
  <c r="C92" i="1"/>
  <c r="W91" i="1"/>
  <c r="V91" i="1"/>
  <c r="U91" i="1"/>
  <c r="S91" i="1"/>
  <c r="Q91" i="1"/>
  <c r="O91" i="1"/>
  <c r="M91" i="1"/>
  <c r="K91" i="1"/>
  <c r="I91" i="1"/>
  <c r="G91" i="1"/>
  <c r="E91" i="1"/>
  <c r="V90" i="1"/>
  <c r="W90" i="1" s="1"/>
  <c r="U90" i="1"/>
  <c r="S90" i="1"/>
  <c r="Q90" i="1"/>
  <c r="O90" i="1"/>
  <c r="M90" i="1"/>
  <c r="K90" i="1"/>
  <c r="I90" i="1"/>
  <c r="G90" i="1"/>
  <c r="E90" i="1"/>
  <c r="V89" i="1"/>
  <c r="W89" i="1" s="1"/>
  <c r="U89" i="1"/>
  <c r="S89" i="1"/>
  <c r="Q89" i="1"/>
  <c r="O89" i="1"/>
  <c r="M89" i="1"/>
  <c r="K89" i="1"/>
  <c r="I89" i="1"/>
  <c r="G89" i="1"/>
  <c r="E89" i="1"/>
  <c r="V88" i="1"/>
  <c r="W88" i="1" s="1"/>
  <c r="U88" i="1"/>
  <c r="S88" i="1"/>
  <c r="Q88" i="1"/>
  <c r="O88" i="1"/>
  <c r="M88" i="1"/>
  <c r="K88" i="1"/>
  <c r="I88" i="1"/>
  <c r="G88" i="1"/>
  <c r="E88" i="1"/>
  <c r="V87" i="1"/>
  <c r="W87" i="1" s="1"/>
  <c r="U87" i="1"/>
  <c r="S87" i="1"/>
  <c r="Q87" i="1"/>
  <c r="O87" i="1"/>
  <c r="M87" i="1"/>
  <c r="K87" i="1"/>
  <c r="I87" i="1"/>
  <c r="G87" i="1"/>
  <c r="E87" i="1"/>
  <c r="V86" i="1"/>
  <c r="W86" i="1" s="1"/>
  <c r="U86" i="1"/>
  <c r="S86" i="1"/>
  <c r="Q86" i="1"/>
  <c r="O86" i="1"/>
  <c r="M86" i="1"/>
  <c r="K86" i="1"/>
  <c r="I86" i="1"/>
  <c r="G86" i="1"/>
  <c r="E86" i="1"/>
  <c r="V85" i="1"/>
  <c r="W85" i="1" s="1"/>
  <c r="U85" i="1"/>
  <c r="S85" i="1"/>
  <c r="Q85" i="1"/>
  <c r="O85" i="1"/>
  <c r="M85" i="1"/>
  <c r="K85" i="1"/>
  <c r="I85" i="1"/>
  <c r="G85" i="1"/>
  <c r="E85" i="1"/>
  <c r="V84" i="1"/>
  <c r="W84" i="1" s="1"/>
  <c r="U84" i="1"/>
  <c r="S84" i="1"/>
  <c r="Q84" i="1"/>
  <c r="O84" i="1"/>
  <c r="M84" i="1"/>
  <c r="K84" i="1"/>
  <c r="I84" i="1"/>
  <c r="G84" i="1"/>
  <c r="E84" i="1"/>
  <c r="W83" i="1"/>
  <c r="V83" i="1"/>
  <c r="U83" i="1"/>
  <c r="S83" i="1"/>
  <c r="Q83" i="1"/>
  <c r="O83" i="1"/>
  <c r="M83" i="1"/>
  <c r="K83" i="1"/>
  <c r="I83" i="1"/>
  <c r="G83" i="1"/>
  <c r="E83" i="1"/>
  <c r="V82" i="1"/>
  <c r="W82" i="1" s="1"/>
  <c r="U82" i="1"/>
  <c r="S82" i="1"/>
  <c r="Q82" i="1"/>
  <c r="O82" i="1"/>
  <c r="M82" i="1"/>
  <c r="K82" i="1"/>
  <c r="I82" i="1"/>
  <c r="G82" i="1"/>
  <c r="E82" i="1"/>
  <c r="V81" i="1"/>
  <c r="W81" i="1" s="1"/>
  <c r="U81" i="1"/>
  <c r="S81" i="1"/>
  <c r="Q81" i="1"/>
  <c r="O81" i="1"/>
  <c r="M81" i="1"/>
  <c r="K81" i="1"/>
  <c r="I81" i="1"/>
  <c r="G81" i="1"/>
  <c r="E81" i="1"/>
  <c r="V80" i="1"/>
  <c r="U80" i="1"/>
  <c r="S80" i="1"/>
  <c r="Q80" i="1"/>
  <c r="O80" i="1"/>
  <c r="M80" i="1"/>
  <c r="K80" i="1"/>
  <c r="I80" i="1"/>
  <c r="G80" i="1"/>
  <c r="E80" i="1"/>
  <c r="T78" i="1"/>
  <c r="R78" i="1"/>
  <c r="P78" i="1"/>
  <c r="N78" i="1"/>
  <c r="L78" i="1"/>
  <c r="J78" i="1"/>
  <c r="H78" i="1"/>
  <c r="F78" i="1"/>
  <c r="D78" i="1"/>
  <c r="C78" i="1"/>
  <c r="V77" i="1"/>
  <c r="W77" i="1" s="1"/>
  <c r="U77" i="1"/>
  <c r="S77" i="1"/>
  <c r="Q77" i="1"/>
  <c r="O77" i="1"/>
  <c r="M77" i="1"/>
  <c r="K77" i="1"/>
  <c r="I77" i="1"/>
  <c r="G77" i="1"/>
  <c r="E77" i="1"/>
  <c r="V76" i="1"/>
  <c r="W76" i="1" s="1"/>
  <c r="U76" i="1"/>
  <c r="S76" i="1"/>
  <c r="Q76" i="1"/>
  <c r="O76" i="1"/>
  <c r="M76" i="1"/>
  <c r="K76" i="1"/>
  <c r="I76" i="1"/>
  <c r="G76" i="1"/>
  <c r="E76" i="1"/>
  <c r="P74" i="1"/>
  <c r="N74" i="1"/>
  <c r="L74" i="1"/>
  <c r="F74" i="1"/>
  <c r="C74" i="1"/>
  <c r="T73" i="1"/>
  <c r="U73" i="1" s="1"/>
  <c r="S73" i="1"/>
  <c r="Q73" i="1"/>
  <c r="O73" i="1"/>
  <c r="M73" i="1"/>
  <c r="K73" i="1"/>
  <c r="I73" i="1"/>
  <c r="G73" i="1"/>
  <c r="D73" i="1"/>
  <c r="V73" i="1" s="1"/>
  <c r="W73" i="1" s="1"/>
  <c r="V72" i="1"/>
  <c r="W72" i="1" s="1"/>
  <c r="U72" i="1"/>
  <c r="S72" i="1"/>
  <c r="Q72" i="1"/>
  <c r="O72" i="1"/>
  <c r="M72" i="1"/>
  <c r="K72" i="1"/>
  <c r="I72" i="1"/>
  <c r="G72" i="1"/>
  <c r="E72" i="1"/>
  <c r="V71" i="1"/>
  <c r="W71" i="1" s="1"/>
  <c r="U71" i="1"/>
  <c r="S71" i="1"/>
  <c r="Q71" i="1"/>
  <c r="O71" i="1"/>
  <c r="M71" i="1"/>
  <c r="K71" i="1"/>
  <c r="I71" i="1"/>
  <c r="G71" i="1"/>
  <c r="E71" i="1"/>
  <c r="V70" i="1"/>
  <c r="W70" i="1" s="1"/>
  <c r="U70" i="1"/>
  <c r="S70" i="1"/>
  <c r="Q70" i="1"/>
  <c r="O70" i="1"/>
  <c r="M70" i="1"/>
  <c r="K70" i="1"/>
  <c r="I70" i="1"/>
  <c r="G70" i="1"/>
  <c r="E70" i="1"/>
  <c r="V69" i="1"/>
  <c r="W69" i="1" s="1"/>
  <c r="U69" i="1"/>
  <c r="S69" i="1"/>
  <c r="Q69" i="1"/>
  <c r="O69" i="1"/>
  <c r="M69" i="1"/>
  <c r="K69" i="1"/>
  <c r="I69" i="1"/>
  <c r="G69" i="1"/>
  <c r="E69" i="1"/>
  <c r="V68" i="1"/>
  <c r="W68" i="1" s="1"/>
  <c r="U68" i="1"/>
  <c r="S68" i="1"/>
  <c r="Q68" i="1"/>
  <c r="O68" i="1"/>
  <c r="M68" i="1"/>
  <c r="K68" i="1"/>
  <c r="I68" i="1"/>
  <c r="G68" i="1"/>
  <c r="E68" i="1"/>
  <c r="W67" i="1"/>
  <c r="V67" i="1"/>
  <c r="U67" i="1"/>
  <c r="S67" i="1"/>
  <c r="Q67" i="1"/>
  <c r="O67" i="1"/>
  <c r="M67" i="1"/>
  <c r="K67" i="1"/>
  <c r="I67" i="1"/>
  <c r="G67" i="1"/>
  <c r="E67" i="1"/>
  <c r="V66" i="1"/>
  <c r="W66" i="1" s="1"/>
  <c r="U66" i="1"/>
  <c r="S66" i="1"/>
  <c r="Q66" i="1"/>
  <c r="O66" i="1"/>
  <c r="M66" i="1"/>
  <c r="K66" i="1"/>
  <c r="I66" i="1"/>
  <c r="G66" i="1"/>
  <c r="E66" i="1"/>
  <c r="V65" i="1"/>
  <c r="W65" i="1" s="1"/>
  <c r="U65" i="1"/>
  <c r="S65" i="1"/>
  <c r="Q65" i="1"/>
  <c r="O65" i="1"/>
  <c r="M65" i="1"/>
  <c r="K65" i="1"/>
  <c r="I65" i="1"/>
  <c r="G65" i="1"/>
  <c r="E65" i="1"/>
  <c r="V64" i="1"/>
  <c r="W64" i="1" s="1"/>
  <c r="U64" i="1"/>
  <c r="S64" i="1"/>
  <c r="Q64" i="1"/>
  <c r="O64" i="1"/>
  <c r="M64" i="1"/>
  <c r="K64" i="1"/>
  <c r="I64" i="1"/>
  <c r="G64" i="1"/>
  <c r="E64" i="1"/>
  <c r="V63" i="1"/>
  <c r="W63" i="1" s="1"/>
  <c r="U63" i="1"/>
  <c r="S63" i="1"/>
  <c r="Q63" i="1"/>
  <c r="O63" i="1"/>
  <c r="M63" i="1"/>
  <c r="K63" i="1"/>
  <c r="I63" i="1"/>
  <c r="G63" i="1"/>
  <c r="E63" i="1"/>
  <c r="V62" i="1"/>
  <c r="W62" i="1" s="1"/>
  <c r="U62" i="1"/>
  <c r="S62" i="1"/>
  <c r="Q62" i="1"/>
  <c r="O62" i="1"/>
  <c r="M62" i="1"/>
  <c r="K62" i="1"/>
  <c r="I62" i="1"/>
  <c r="G62" i="1"/>
  <c r="E62" i="1"/>
  <c r="V61" i="1"/>
  <c r="W61" i="1" s="1"/>
  <c r="U61" i="1"/>
  <c r="S61" i="1"/>
  <c r="Q61" i="1"/>
  <c r="O61" i="1"/>
  <c r="M61" i="1"/>
  <c r="K61" i="1"/>
  <c r="I61" i="1"/>
  <c r="G61" i="1"/>
  <c r="E61" i="1"/>
  <c r="V60" i="1"/>
  <c r="W60" i="1" s="1"/>
  <c r="U60" i="1"/>
  <c r="S60" i="1"/>
  <c r="Q60" i="1"/>
  <c r="O60" i="1"/>
  <c r="M60" i="1"/>
  <c r="K60" i="1"/>
  <c r="I60" i="1"/>
  <c r="G60" i="1"/>
  <c r="E60" i="1"/>
  <c r="V59" i="1"/>
  <c r="W59" i="1" s="1"/>
  <c r="U59" i="1"/>
  <c r="S59" i="1"/>
  <c r="Q59" i="1"/>
  <c r="O59" i="1"/>
  <c r="M59" i="1"/>
  <c r="K59" i="1"/>
  <c r="I59" i="1"/>
  <c r="G59" i="1"/>
  <c r="E59" i="1"/>
  <c r="V58" i="1"/>
  <c r="W58" i="1" s="1"/>
  <c r="U58" i="1"/>
  <c r="S58" i="1"/>
  <c r="Q58" i="1"/>
  <c r="O58" i="1"/>
  <c r="M58" i="1"/>
  <c r="K58" i="1"/>
  <c r="I58" i="1"/>
  <c r="G58" i="1"/>
  <c r="E58" i="1"/>
  <c r="W57" i="1"/>
  <c r="V57" i="1"/>
  <c r="U57" i="1"/>
  <c r="S57" i="1"/>
  <c r="Q57" i="1"/>
  <c r="O57" i="1"/>
  <c r="M57" i="1"/>
  <c r="K57" i="1"/>
  <c r="I57" i="1"/>
  <c r="G57" i="1"/>
  <c r="E57" i="1"/>
  <c r="V56" i="1"/>
  <c r="W56" i="1" s="1"/>
  <c r="U56" i="1"/>
  <c r="S56" i="1"/>
  <c r="Q56" i="1"/>
  <c r="O56" i="1"/>
  <c r="M56" i="1"/>
  <c r="K56" i="1"/>
  <c r="I56" i="1"/>
  <c r="G56" i="1"/>
  <c r="E56" i="1"/>
  <c r="V55" i="1"/>
  <c r="W55" i="1" s="1"/>
  <c r="U55" i="1"/>
  <c r="S55" i="1"/>
  <c r="Q55" i="1"/>
  <c r="O55" i="1"/>
  <c r="M55" i="1"/>
  <c r="K55" i="1"/>
  <c r="I55" i="1"/>
  <c r="G55" i="1"/>
  <c r="E55" i="1"/>
  <c r="V54" i="1"/>
  <c r="W54" i="1" s="1"/>
  <c r="U54" i="1"/>
  <c r="S54" i="1"/>
  <c r="Q54" i="1"/>
  <c r="O54" i="1"/>
  <c r="M54" i="1"/>
  <c r="K54" i="1"/>
  <c r="I54" i="1"/>
  <c r="G54" i="1"/>
  <c r="E54" i="1"/>
  <c r="V53" i="1"/>
  <c r="W53" i="1" s="1"/>
  <c r="U53" i="1"/>
  <c r="S53" i="1"/>
  <c r="Q53" i="1"/>
  <c r="O53" i="1"/>
  <c r="M53" i="1"/>
  <c r="K53" i="1"/>
  <c r="I53" i="1"/>
  <c r="G53" i="1"/>
  <c r="E53" i="1"/>
  <c r="V52" i="1"/>
  <c r="W52" i="1" s="1"/>
  <c r="U52" i="1"/>
  <c r="S52" i="1"/>
  <c r="Q52" i="1"/>
  <c r="O52" i="1"/>
  <c r="M52" i="1"/>
  <c r="K52" i="1"/>
  <c r="I52" i="1"/>
  <c r="G52" i="1"/>
  <c r="E52" i="1"/>
  <c r="V51" i="1"/>
  <c r="W51" i="1" s="1"/>
  <c r="U51" i="1"/>
  <c r="S51" i="1"/>
  <c r="Q51" i="1"/>
  <c r="O51" i="1"/>
  <c r="M51" i="1"/>
  <c r="K51" i="1"/>
  <c r="I51" i="1"/>
  <c r="G51" i="1"/>
  <c r="E51" i="1"/>
  <c r="V50" i="1"/>
  <c r="W50" i="1" s="1"/>
  <c r="U50" i="1"/>
  <c r="S50" i="1"/>
  <c r="Q50" i="1"/>
  <c r="O50" i="1"/>
  <c r="M50" i="1"/>
  <c r="K50" i="1"/>
  <c r="I50" i="1"/>
  <c r="G50" i="1"/>
  <c r="E50" i="1"/>
  <c r="V49" i="1"/>
  <c r="W49" i="1" s="1"/>
  <c r="U49" i="1"/>
  <c r="S49" i="1"/>
  <c r="Q49" i="1"/>
  <c r="O49" i="1"/>
  <c r="M49" i="1"/>
  <c r="K49" i="1"/>
  <c r="I49" i="1"/>
  <c r="G49" i="1"/>
  <c r="E49" i="1"/>
  <c r="V48" i="1"/>
  <c r="W48" i="1" s="1"/>
  <c r="U48" i="1"/>
  <c r="S48" i="1"/>
  <c r="Q48" i="1"/>
  <c r="O48" i="1"/>
  <c r="M48" i="1"/>
  <c r="K48" i="1"/>
  <c r="I48" i="1"/>
  <c r="G48" i="1"/>
  <c r="E48" i="1"/>
  <c r="U47" i="1"/>
  <c r="T47" i="1"/>
  <c r="R47" i="1"/>
  <c r="R74" i="1" s="1"/>
  <c r="S74" i="1" s="1"/>
  <c r="Q47" i="1"/>
  <c r="O47" i="1"/>
  <c r="M47" i="1"/>
  <c r="J47" i="1"/>
  <c r="J74" i="1" s="1"/>
  <c r="K74" i="1" s="1"/>
  <c r="H47" i="1"/>
  <c r="H74" i="1" s="1"/>
  <c r="I74" i="1" s="1"/>
  <c r="G47" i="1"/>
  <c r="D47" i="1"/>
  <c r="V46" i="1"/>
  <c r="W46" i="1" s="1"/>
  <c r="U46" i="1"/>
  <c r="S46" i="1"/>
  <c r="Q46" i="1"/>
  <c r="O46" i="1"/>
  <c r="M46" i="1"/>
  <c r="K46" i="1"/>
  <c r="I46" i="1"/>
  <c r="G46" i="1"/>
  <c r="E46" i="1"/>
  <c r="V45" i="1"/>
  <c r="W45" i="1" s="1"/>
  <c r="U45" i="1"/>
  <c r="S45" i="1"/>
  <c r="Q45" i="1"/>
  <c r="O45" i="1"/>
  <c r="M45" i="1"/>
  <c r="K45" i="1"/>
  <c r="I45" i="1"/>
  <c r="G45" i="1"/>
  <c r="E45" i="1"/>
  <c r="W44" i="1"/>
  <c r="V44" i="1"/>
  <c r="U44" i="1"/>
  <c r="S44" i="1"/>
  <c r="Q44" i="1"/>
  <c r="O44" i="1"/>
  <c r="M44" i="1"/>
  <c r="K44" i="1"/>
  <c r="I44" i="1"/>
  <c r="G44" i="1"/>
  <c r="E44" i="1"/>
  <c r="V43" i="1"/>
  <c r="W43" i="1" s="1"/>
  <c r="U43" i="1"/>
  <c r="S43" i="1"/>
  <c r="Q43" i="1"/>
  <c r="O43" i="1"/>
  <c r="M43" i="1"/>
  <c r="K43" i="1"/>
  <c r="I43" i="1"/>
  <c r="G43" i="1"/>
  <c r="E43" i="1"/>
  <c r="V42" i="1"/>
  <c r="W42" i="1" s="1"/>
  <c r="U42" i="1"/>
  <c r="S42" i="1"/>
  <c r="Q42" i="1"/>
  <c r="O42" i="1"/>
  <c r="M42" i="1"/>
  <c r="K42" i="1"/>
  <c r="I42" i="1"/>
  <c r="G42" i="1"/>
  <c r="E42" i="1"/>
  <c r="U41" i="1"/>
  <c r="S41" i="1"/>
  <c r="Q41" i="1"/>
  <c r="O41" i="1"/>
  <c r="M41" i="1"/>
  <c r="K41" i="1"/>
  <c r="I41" i="1"/>
  <c r="G41" i="1"/>
  <c r="D41" i="1"/>
  <c r="V41" i="1" s="1"/>
  <c r="W41" i="1" s="1"/>
  <c r="V40" i="1"/>
  <c r="W40" i="1" s="1"/>
  <c r="U40" i="1"/>
  <c r="S40" i="1"/>
  <c r="Q40" i="1"/>
  <c r="O40" i="1"/>
  <c r="M40" i="1"/>
  <c r="K40" i="1"/>
  <c r="I40" i="1"/>
  <c r="G40" i="1"/>
  <c r="E40" i="1"/>
  <c r="V39" i="1"/>
  <c r="W39" i="1" s="1"/>
  <c r="U39" i="1"/>
  <c r="S39" i="1"/>
  <c r="Q39" i="1"/>
  <c r="O39" i="1"/>
  <c r="M39" i="1"/>
  <c r="K39" i="1"/>
  <c r="I39" i="1"/>
  <c r="G39" i="1"/>
  <c r="E39" i="1"/>
  <c r="V38" i="1"/>
  <c r="W38" i="1" s="1"/>
  <c r="U38" i="1"/>
  <c r="S38" i="1"/>
  <c r="Q38" i="1"/>
  <c r="O38" i="1"/>
  <c r="M38" i="1"/>
  <c r="K38" i="1"/>
  <c r="I38" i="1"/>
  <c r="G38" i="1"/>
  <c r="E38" i="1"/>
  <c r="W37" i="1"/>
  <c r="V37" i="1"/>
  <c r="U37" i="1"/>
  <c r="S37" i="1"/>
  <c r="Q37" i="1"/>
  <c r="O37" i="1"/>
  <c r="M37" i="1"/>
  <c r="K37" i="1"/>
  <c r="I37" i="1"/>
  <c r="G37" i="1"/>
  <c r="E37" i="1"/>
  <c r="V36" i="1"/>
  <c r="W36" i="1" s="1"/>
  <c r="U36" i="1"/>
  <c r="S36" i="1"/>
  <c r="Q36" i="1"/>
  <c r="O36" i="1"/>
  <c r="M36" i="1"/>
  <c r="K36" i="1"/>
  <c r="I36" i="1"/>
  <c r="G36" i="1"/>
  <c r="E36" i="1"/>
  <c r="V35" i="1"/>
  <c r="W35" i="1" s="1"/>
  <c r="U35" i="1"/>
  <c r="S35" i="1"/>
  <c r="Q35" i="1"/>
  <c r="O35" i="1"/>
  <c r="M35" i="1"/>
  <c r="K35" i="1"/>
  <c r="I35" i="1"/>
  <c r="G35" i="1"/>
  <c r="E35" i="1"/>
  <c r="V34" i="1"/>
  <c r="W34" i="1" s="1"/>
  <c r="U34" i="1"/>
  <c r="S34" i="1"/>
  <c r="Q34" i="1"/>
  <c r="O34" i="1"/>
  <c r="M34" i="1"/>
  <c r="K34" i="1"/>
  <c r="I34" i="1"/>
  <c r="G34" i="1"/>
  <c r="E34" i="1"/>
  <c r="V33" i="1"/>
  <c r="W33" i="1" s="1"/>
  <c r="U33" i="1"/>
  <c r="S33" i="1"/>
  <c r="Q33" i="1"/>
  <c r="O33" i="1"/>
  <c r="M33" i="1"/>
  <c r="K33" i="1"/>
  <c r="I33" i="1"/>
  <c r="G33" i="1"/>
  <c r="E33" i="1"/>
  <c r="U32" i="1"/>
  <c r="S32" i="1"/>
  <c r="Q32" i="1"/>
  <c r="O32" i="1"/>
  <c r="M32" i="1"/>
  <c r="K32" i="1"/>
  <c r="I32" i="1"/>
  <c r="G32" i="1"/>
  <c r="D32" i="1"/>
  <c r="D74" i="1" s="1"/>
  <c r="E74" i="1" s="1"/>
  <c r="V31" i="1"/>
  <c r="W31" i="1" s="1"/>
  <c r="U31" i="1"/>
  <c r="S31" i="1"/>
  <c r="Q31" i="1"/>
  <c r="O31" i="1"/>
  <c r="M31" i="1"/>
  <c r="K31" i="1"/>
  <c r="I31" i="1"/>
  <c r="G31" i="1"/>
  <c r="E31" i="1"/>
  <c r="V30" i="1"/>
  <c r="W30" i="1" s="1"/>
  <c r="U30" i="1"/>
  <c r="S30" i="1"/>
  <c r="Q30" i="1"/>
  <c r="O30" i="1"/>
  <c r="M30" i="1"/>
  <c r="K30" i="1"/>
  <c r="I30" i="1"/>
  <c r="G30" i="1"/>
  <c r="E30" i="1"/>
  <c r="V29" i="1"/>
  <c r="W29" i="1" s="1"/>
  <c r="U29" i="1"/>
  <c r="S29" i="1"/>
  <c r="Q29" i="1"/>
  <c r="O29" i="1"/>
  <c r="M29" i="1"/>
  <c r="K29" i="1"/>
  <c r="I29" i="1"/>
  <c r="G29" i="1"/>
  <c r="E29" i="1"/>
  <c r="V28" i="1"/>
  <c r="W28" i="1" s="1"/>
  <c r="U28" i="1"/>
  <c r="S28" i="1"/>
  <c r="Q28" i="1"/>
  <c r="O28" i="1"/>
  <c r="M28" i="1"/>
  <c r="K28" i="1"/>
  <c r="I28" i="1"/>
  <c r="G28" i="1"/>
  <c r="E28" i="1"/>
  <c r="V27" i="1"/>
  <c r="W27" i="1" s="1"/>
  <c r="U27" i="1"/>
  <c r="S27" i="1"/>
  <c r="Q27" i="1"/>
  <c r="O27" i="1"/>
  <c r="M27" i="1"/>
  <c r="K27" i="1"/>
  <c r="I27" i="1"/>
  <c r="G27" i="1"/>
  <c r="E27" i="1"/>
  <c r="V26" i="1"/>
  <c r="W26" i="1" s="1"/>
  <c r="U26" i="1"/>
  <c r="S26" i="1"/>
  <c r="Q26" i="1"/>
  <c r="O26" i="1"/>
  <c r="M26" i="1"/>
  <c r="K26" i="1"/>
  <c r="I26" i="1"/>
  <c r="G26" i="1"/>
  <c r="E26" i="1"/>
  <c r="V25" i="1"/>
  <c r="W25" i="1" s="1"/>
  <c r="U25" i="1"/>
  <c r="S25" i="1"/>
  <c r="Q25" i="1"/>
  <c r="O25" i="1"/>
  <c r="M25" i="1"/>
  <c r="K25" i="1"/>
  <c r="I25" i="1"/>
  <c r="G25" i="1"/>
  <c r="E25" i="1"/>
  <c r="V24" i="1"/>
  <c r="W24" i="1" s="1"/>
  <c r="U24" i="1"/>
  <c r="S24" i="1"/>
  <c r="Q24" i="1"/>
  <c r="O24" i="1"/>
  <c r="M24" i="1"/>
  <c r="K24" i="1"/>
  <c r="I24" i="1"/>
  <c r="G24" i="1"/>
  <c r="E24" i="1"/>
  <c r="V23" i="1"/>
  <c r="W23" i="1" s="1"/>
  <c r="U23" i="1"/>
  <c r="S23" i="1"/>
  <c r="Q23" i="1"/>
  <c r="O23" i="1"/>
  <c r="M23" i="1"/>
  <c r="K23" i="1"/>
  <c r="I23" i="1"/>
  <c r="G23" i="1"/>
  <c r="E23" i="1"/>
  <c r="V22" i="1"/>
  <c r="W22" i="1" s="1"/>
  <c r="U22" i="1"/>
  <c r="S22" i="1"/>
  <c r="Q22" i="1"/>
  <c r="O22" i="1"/>
  <c r="M22" i="1"/>
  <c r="K22" i="1"/>
  <c r="I22" i="1"/>
  <c r="G22" i="1"/>
  <c r="E22" i="1"/>
  <c r="V21" i="1"/>
  <c r="W21" i="1" s="1"/>
  <c r="U21" i="1"/>
  <c r="S21" i="1"/>
  <c r="Q21" i="1"/>
  <c r="O21" i="1"/>
  <c r="M21" i="1"/>
  <c r="K21" i="1"/>
  <c r="I21" i="1"/>
  <c r="G21" i="1"/>
  <c r="E21" i="1"/>
  <c r="V20" i="1"/>
  <c r="W20" i="1" s="1"/>
  <c r="U20" i="1"/>
  <c r="S20" i="1"/>
  <c r="Q20" i="1"/>
  <c r="O20" i="1"/>
  <c r="M20" i="1"/>
  <c r="K20" i="1"/>
  <c r="I20" i="1"/>
  <c r="G20" i="1"/>
  <c r="E20" i="1"/>
  <c r="V19" i="1"/>
  <c r="W19" i="1" s="1"/>
  <c r="U19" i="1"/>
  <c r="S19" i="1"/>
  <c r="Q19" i="1"/>
  <c r="O19" i="1"/>
  <c r="M19" i="1"/>
  <c r="K19" i="1"/>
  <c r="I19" i="1"/>
  <c r="G19" i="1"/>
  <c r="E19" i="1"/>
  <c r="W18" i="1"/>
  <c r="V18" i="1"/>
  <c r="U18" i="1"/>
  <c r="S18" i="1"/>
  <c r="Q18" i="1"/>
  <c r="O18" i="1"/>
  <c r="M18" i="1"/>
  <c r="K18" i="1"/>
  <c r="I18" i="1"/>
  <c r="G18" i="1"/>
  <c r="E18" i="1"/>
  <c r="V17" i="1"/>
  <c r="W17" i="1" s="1"/>
  <c r="U17" i="1"/>
  <c r="S17" i="1"/>
  <c r="Q17" i="1"/>
  <c r="O17" i="1"/>
  <c r="M17" i="1"/>
  <c r="K17" i="1"/>
  <c r="I17" i="1"/>
  <c r="G17" i="1"/>
  <c r="E17" i="1"/>
  <c r="V16" i="1"/>
  <c r="W16" i="1" s="1"/>
  <c r="U16" i="1"/>
  <c r="S16" i="1"/>
  <c r="Q16" i="1"/>
  <c r="O16" i="1"/>
  <c r="M16" i="1"/>
  <c r="K16" i="1"/>
  <c r="I16" i="1"/>
  <c r="G16" i="1"/>
  <c r="E16" i="1"/>
  <c r="V15" i="1"/>
  <c r="W15" i="1" s="1"/>
  <c r="U15" i="1"/>
  <c r="S15" i="1"/>
  <c r="Q15" i="1"/>
  <c r="O15" i="1"/>
  <c r="M15" i="1"/>
  <c r="K15" i="1"/>
  <c r="I15" i="1"/>
  <c r="G15" i="1"/>
  <c r="E15" i="1"/>
  <c r="V14" i="1"/>
  <c r="W14" i="1" s="1"/>
  <c r="U14" i="1"/>
  <c r="S14" i="1"/>
  <c r="Q14" i="1"/>
  <c r="O14" i="1"/>
  <c r="M14" i="1"/>
  <c r="K14" i="1"/>
  <c r="I14" i="1"/>
  <c r="G14" i="1"/>
  <c r="E14" i="1"/>
  <c r="V13" i="1"/>
  <c r="W13" i="1" s="1"/>
  <c r="U13" i="1"/>
  <c r="S13" i="1"/>
  <c r="Q13" i="1"/>
  <c r="O13" i="1"/>
  <c r="M13" i="1"/>
  <c r="K13" i="1"/>
  <c r="I13" i="1"/>
  <c r="G13" i="1"/>
  <c r="E13" i="1"/>
  <c r="V12" i="1"/>
  <c r="W12" i="1" s="1"/>
  <c r="U12" i="1"/>
  <c r="S12" i="1"/>
  <c r="Q12" i="1"/>
  <c r="O12" i="1"/>
  <c r="M12" i="1"/>
  <c r="K12" i="1"/>
  <c r="I12" i="1"/>
  <c r="G12" i="1"/>
  <c r="E12" i="1"/>
  <c r="V11" i="1"/>
  <c r="W11" i="1" s="1"/>
  <c r="U11" i="1"/>
  <c r="S11" i="1"/>
  <c r="Q11" i="1"/>
  <c r="O11" i="1"/>
  <c r="M11" i="1"/>
  <c r="K11" i="1"/>
  <c r="I11" i="1"/>
  <c r="G11" i="1"/>
  <c r="E11" i="1"/>
  <c r="V10" i="1"/>
  <c r="W10" i="1" s="1"/>
  <c r="U10" i="1"/>
  <c r="S10" i="1"/>
  <c r="Q10" i="1"/>
  <c r="O10" i="1"/>
  <c r="M10" i="1"/>
  <c r="K10" i="1"/>
  <c r="I10" i="1"/>
  <c r="G10" i="1"/>
  <c r="E10" i="1"/>
  <c r="V9" i="1"/>
  <c r="W9" i="1" s="1"/>
  <c r="U9" i="1"/>
  <c r="S9" i="1"/>
  <c r="Q9" i="1"/>
  <c r="O9" i="1"/>
  <c r="M9" i="1"/>
  <c r="K9" i="1"/>
  <c r="I9" i="1"/>
  <c r="G9" i="1"/>
  <c r="E9" i="1"/>
  <c r="V8" i="1"/>
  <c r="W8" i="1" s="1"/>
  <c r="U8" i="1"/>
  <c r="S8" i="1"/>
  <c r="Q8" i="1"/>
  <c r="O8" i="1"/>
  <c r="M8" i="1"/>
  <c r="K8" i="1"/>
  <c r="I8" i="1"/>
  <c r="G8" i="1"/>
  <c r="E8" i="1"/>
  <c r="V7" i="1"/>
  <c r="W7" i="1" s="1"/>
  <c r="U7" i="1"/>
  <c r="S7" i="1"/>
  <c r="Q7" i="1"/>
  <c r="O7" i="1"/>
  <c r="M7" i="1"/>
  <c r="K7" i="1"/>
  <c r="I7" i="1"/>
  <c r="G7" i="1"/>
  <c r="E7" i="1"/>
  <c r="V6" i="1"/>
  <c r="W6" i="1" s="1"/>
  <c r="U6" i="1"/>
  <c r="S6" i="1"/>
  <c r="Q6" i="1"/>
  <c r="O6" i="1"/>
  <c r="M6" i="1"/>
  <c r="K6" i="1"/>
  <c r="I6" i="1"/>
  <c r="G6" i="1"/>
  <c r="E6" i="1"/>
  <c r="V5" i="1"/>
  <c r="W5" i="1" s="1"/>
  <c r="U5" i="1"/>
  <c r="S5" i="1"/>
  <c r="Q5" i="1"/>
  <c r="O5" i="1"/>
  <c r="M5" i="1"/>
  <c r="K5" i="1"/>
  <c r="I5" i="1"/>
  <c r="G5" i="1"/>
  <c r="E5" i="1"/>
  <c r="V4" i="1"/>
  <c r="W4" i="1" s="1"/>
  <c r="U4" i="1"/>
  <c r="S4" i="1"/>
  <c r="Q4" i="1"/>
  <c r="O4" i="1"/>
  <c r="M4" i="1"/>
  <c r="K4" i="1"/>
  <c r="I4" i="1"/>
  <c r="G4" i="1"/>
  <c r="E4" i="1"/>
  <c r="O74" i="1" l="1"/>
  <c r="V47" i="1"/>
  <c r="W47" i="1" s="1"/>
  <c r="T74" i="1"/>
  <c r="U74" i="1" s="1"/>
  <c r="G74" i="1"/>
  <c r="V92" i="1"/>
  <c r="W92" i="1" s="1"/>
  <c r="E47" i="1"/>
  <c r="S47" i="1"/>
  <c r="C153" i="1"/>
  <c r="F153" i="1"/>
  <c r="N153" i="1"/>
  <c r="O153" i="1" s="1"/>
  <c r="E151" i="1"/>
  <c r="I151" i="1"/>
  <c r="M151" i="1"/>
  <c r="Q151" i="1"/>
  <c r="U151" i="1"/>
  <c r="M74" i="1"/>
  <c r="Q74" i="1"/>
  <c r="V78" i="1"/>
  <c r="W78" i="1" s="1"/>
  <c r="U78" i="1"/>
  <c r="G92" i="1"/>
  <c r="K92" i="1"/>
  <c r="O92" i="1"/>
  <c r="S92" i="1"/>
  <c r="L153" i="1"/>
  <c r="P153" i="1"/>
  <c r="Q153" i="1" s="1"/>
  <c r="G151" i="1"/>
  <c r="K151" i="1"/>
  <c r="O151" i="1"/>
  <c r="S151" i="1"/>
  <c r="G153" i="1"/>
  <c r="J153" i="1"/>
  <c r="R153" i="1"/>
  <c r="M153" i="1"/>
  <c r="D153" i="1"/>
  <c r="H153" i="1"/>
  <c r="T153" i="1"/>
  <c r="E32" i="1"/>
  <c r="E41" i="1"/>
  <c r="I47" i="1"/>
  <c r="K47" i="1"/>
  <c r="E73" i="1"/>
  <c r="W80" i="1"/>
  <c r="V148" i="1"/>
  <c r="V151" i="1"/>
  <c r="W151" i="1" s="1"/>
  <c r="V32" i="1"/>
  <c r="W32" i="1" s="1"/>
  <c r="E78" i="1"/>
  <c r="G78" i="1"/>
  <c r="I78" i="1"/>
  <c r="K78" i="1"/>
  <c r="M78" i="1"/>
  <c r="O78" i="1"/>
  <c r="Q78" i="1"/>
  <c r="S78" i="1"/>
  <c r="E148" i="1"/>
  <c r="G148" i="1"/>
  <c r="I148" i="1"/>
  <c r="K148" i="1"/>
  <c r="M148" i="1"/>
  <c r="O148" i="1"/>
  <c r="Q148" i="1"/>
  <c r="S148" i="1"/>
  <c r="U148" i="1"/>
  <c r="W148" i="1" l="1"/>
  <c r="I153" i="1"/>
  <c r="K153" i="1"/>
  <c r="V74" i="1"/>
  <c r="W74" i="1" s="1"/>
  <c r="U153" i="1"/>
  <c r="E153" i="1"/>
  <c r="S153" i="1"/>
  <c r="V153" i="1" l="1"/>
  <c r="W153" i="1" l="1"/>
</calcChain>
</file>

<file path=xl/sharedStrings.xml><?xml version="1.0" encoding="utf-8"?>
<sst xmlns="http://schemas.openxmlformats.org/spreadsheetml/2006/main" count="187" uniqueCount="172">
  <si>
    <t>2010-2011</t>
  </si>
  <si>
    <t>Supplies - Expenditures by Object</t>
  </si>
  <si>
    <t>Oct.  2010 Elementary Secondary Membership</t>
  </si>
  <si>
    <t>Materials &amp; Supplies</t>
  </si>
  <si>
    <t>Energy</t>
  </si>
  <si>
    <t>Natural Gas</t>
  </si>
  <si>
    <t>Electricity</t>
  </si>
  <si>
    <t>Gasoline</t>
  </si>
  <si>
    <t>Purchased Food</t>
  </si>
  <si>
    <t>Commodities</t>
  </si>
  <si>
    <t>Library Books</t>
  </si>
  <si>
    <t>Textbooks</t>
  </si>
  <si>
    <t>Total Supplies Expenditures</t>
  </si>
  <si>
    <t>LEA</t>
  </si>
  <si>
    <t>DISTRICT</t>
  </si>
  <si>
    <t>Object Code 610</t>
  </si>
  <si>
    <t>Per Pupil</t>
  </si>
  <si>
    <t>Object Code 620</t>
  </si>
  <si>
    <t>Object Code 621</t>
  </si>
  <si>
    <t>Object Code 622</t>
  </si>
  <si>
    <t>Object Code 626</t>
  </si>
  <si>
    <t>Object Code 631</t>
  </si>
  <si>
    <t xml:space="preserve"> Object Code 632</t>
  </si>
  <si>
    <t>Object Code 640</t>
  </si>
  <si>
    <t>Object Code 642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</si>
  <si>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</si>
  <si>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</si>
  <si>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</si>
  <si>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</si>
  <si>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</si>
  <si>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</si>
  <si>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</si>
  <si>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</si>
  <si>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</si>
  <si>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</si>
  <si>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</si>
  <si>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</si>
  <si>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</si>
  <si>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</si>
  <si>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</si>
  <si>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</si>
  <si>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</si>
  <si>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</si>
  <si>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</si>
  <si>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</si>
  <si>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</si>
  <si>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</si>
  <si>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</si>
  <si>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</si>
  <si>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</si>
  <si>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</si>
  <si>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</si>
  <si>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</si>
  <si>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</si>
  <si>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</si>
  <si>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</si>
  <si>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</si>
  <si>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</si>
  <si>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</si>
  <si>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</si>
  <si>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</si>
  <si>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</si>
  <si>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</si>
  <si>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</si>
  <si>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</si>
  <si>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</si>
  <si>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</si>
  <si>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</si>
  <si>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</si>
  <si>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</si>
  <si>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</si>
  <si>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</si>
  <si>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</si>
  <si>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</si>
  <si>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</si>
  <si>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</si>
  <si>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</si>
  <si>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</si>
  <si>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</si>
  <si>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</si>
  <si>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</si>
  <si>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</si>
  <si>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</si>
  <si>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</si>
  <si>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</si>
  <si>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</si>
  <si>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</si>
  <si>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</si>
  <si>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</si>
  <si>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</si>
  <si>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</si>
  <si>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</si>
  <si>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</si>
  <si>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</si>
  <si>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</si>
  <si>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</si>
  <si>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</si>
  <si>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</si>
  <si>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</si>
  <si>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</si>
  <si>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</si>
  <si>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</si>
  <si>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</si>
  <si>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</si>
  <si>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</si>
  <si>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</si>
  <si>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</si>
  <si>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</si>
  <si>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</si>
  <si>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</si>
  <si>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</si>
  <si>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</si>
  <si>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</si>
  <si>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</si>
  <si>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</si>
  <si>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</si>
  <si>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</si>
  <si>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</si>
  <si>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</si>
  <si>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</si>
  <si>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</si>
  <si>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</si>
  <si>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</si>
  <si>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</si>
  <si>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</si>
  <si>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</si>
  <si>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</si>
  <si>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</si>
  <si>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</si>
  <si>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</si>
  <si>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</si>
  <si>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</si>
  <si>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</si>
  <si>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</si>
  <si>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</si>
  <si>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</si>
  <si>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</si>
  <si>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</si>
  <si>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</si>
  <si>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</si>
  <si>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</si>
  <si>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 xml:space="preserve">Abramson Science &amp; Technology Charter School 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</si>
  <si>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</si>
  <si>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</si>
  <si>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</si>
  <si>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</si>
  <si>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</si>
  <si>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</si>
  <si>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</si>
  <si>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</si>
  <si>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</si>
  <si>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</si>
  <si>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</si>
  <si>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</si>
  <si>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</si>
  <si>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</si>
  <si>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</si>
  <si>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</si>
  <si>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</si>
  <si>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</si>
  <si>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</si>
  <si>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</si>
  <si>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</si>
  <si>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</si>
  <si>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 at Ashe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</si>
  <si>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</si>
  <si>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</si>
  <si>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</si>
  <si>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</si>
  <si>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Schools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</si>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</sst>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3" borderId="5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0" xfId="0" applyFont="1" applyBorder="1"/>
    <xf numFmtId="0" fontId="8" fillId="0" borderId="2" xfId="2" applyFont="1" applyFill="1" applyBorder="1" applyAlignment="1">
      <alignment wrapText="1"/>
    </xf>
    <xf numFmtId="0" fontId="8" fillId="0" borderId="7" xfId="2" applyFont="1" applyFill="1" applyBorder="1" applyAlignment="1">
      <alignment wrapText="1"/>
    </xf>
    <xf numFmtId="3" fontId="8" fillId="4" borderId="8" xfId="2" applyNumberFormat="1" applyFont="1" applyFill="1" applyBorder="1" applyAlignment="1">
      <alignment horizontal="right" wrapText="1"/>
    </xf>
    <xf numFmtId="164" fontId="8" fillId="0" borderId="2" xfId="2" applyNumberFormat="1" applyFont="1" applyFill="1" applyBorder="1" applyAlignment="1">
      <alignment horizontal="right" wrapText="1"/>
    </xf>
    <xf numFmtId="164" fontId="8" fillId="5" borderId="2" xfId="2" applyNumberFormat="1" applyFont="1" applyFill="1" applyBorder="1" applyAlignment="1">
      <alignment horizontal="right" wrapText="1"/>
    </xf>
    <xf numFmtId="0" fontId="8" fillId="0" borderId="8" xfId="2" applyFont="1" applyFill="1" applyBorder="1" applyAlignment="1">
      <alignment horizontal="right" wrapText="1"/>
    </xf>
    <xf numFmtId="0" fontId="8" fillId="0" borderId="6" xfId="2" applyFont="1" applyFill="1" applyBorder="1" applyAlignment="1">
      <alignment wrapText="1"/>
    </xf>
    <xf numFmtId="164" fontId="8" fillId="0" borderId="8" xfId="2" applyNumberFormat="1" applyFont="1" applyFill="1" applyBorder="1" applyAlignment="1">
      <alignment horizontal="right" wrapText="1"/>
    </xf>
    <xf numFmtId="164" fontId="8" fillId="5" borderId="8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horizontal="right" wrapText="1"/>
    </xf>
    <xf numFmtId="0" fontId="8" fillId="0" borderId="4" xfId="2" applyFont="1" applyFill="1" applyBorder="1" applyAlignment="1">
      <alignment horizontal="left" wrapText="1"/>
    </xf>
    <xf numFmtId="3" fontId="8" fillId="4" borderId="3" xfId="2" applyNumberFormat="1" applyFont="1" applyFill="1" applyBorder="1" applyAlignment="1">
      <alignment horizontal="right" wrapText="1"/>
    </xf>
    <xf numFmtId="164" fontId="8" fillId="0" borderId="3" xfId="2" applyNumberFormat="1" applyFont="1" applyFill="1" applyBorder="1" applyAlignment="1">
      <alignment horizontal="right" wrapText="1"/>
    </xf>
    <xf numFmtId="164" fontId="8" fillId="5" borderId="3" xfId="2" applyNumberFormat="1" applyFont="1" applyFill="1" applyBorder="1" applyAlignment="1">
      <alignment horizontal="right" wrapText="1"/>
    </xf>
    <xf numFmtId="164" fontId="5" fillId="0" borderId="6" xfId="0" applyNumberFormat="1" applyFont="1" applyFill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0" fontId="5" fillId="0" borderId="9" xfId="0" applyFont="1" applyBorder="1"/>
    <xf numFmtId="0" fontId="4" fillId="0" borderId="10" xfId="0" applyFont="1" applyBorder="1"/>
    <xf numFmtId="3" fontId="4" fillId="2" borderId="11" xfId="0" applyNumberFormat="1" applyFont="1" applyFill="1" applyBorder="1"/>
    <xf numFmtId="164" fontId="4" fillId="0" borderId="2" xfId="0" applyNumberFormat="1" applyFont="1" applyBorder="1"/>
    <xf numFmtId="164" fontId="6" fillId="3" borderId="2" xfId="0" applyNumberFormat="1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6" borderId="12" xfId="0" applyFont="1" applyFill="1" applyBorder="1"/>
    <xf numFmtId="0" fontId="5" fillId="0" borderId="6" xfId="0" applyFont="1" applyFill="1" applyBorder="1"/>
    <xf numFmtId="0" fontId="5" fillId="0" borderId="0" xfId="0" applyFont="1" applyFill="1" applyBorder="1"/>
    <xf numFmtId="0" fontId="8" fillId="0" borderId="8" xfId="2" applyFont="1" applyFill="1" applyBorder="1" applyAlignment="1">
      <alignment wrapText="1"/>
    </xf>
    <xf numFmtId="0" fontId="8" fillId="0" borderId="11" xfId="2" applyFont="1" applyFill="1" applyBorder="1" applyAlignment="1">
      <alignment horizontal="right" wrapText="1"/>
    </xf>
    <xf numFmtId="0" fontId="8" fillId="0" borderId="13" xfId="2" applyFont="1" applyFill="1" applyBorder="1" applyAlignment="1">
      <alignment horizontal="left" wrapText="1"/>
    </xf>
    <xf numFmtId="0" fontId="5" fillId="0" borderId="14" xfId="0" applyFont="1" applyBorder="1"/>
    <xf numFmtId="0" fontId="4" fillId="0" borderId="15" xfId="0" applyFont="1" applyBorder="1" applyAlignment="1">
      <alignment horizontal="left"/>
    </xf>
    <xf numFmtId="164" fontId="4" fillId="0" borderId="5" xfId="0" applyNumberFormat="1" applyFont="1" applyBorder="1"/>
    <xf numFmtId="164" fontId="6" fillId="3" borderId="5" xfId="0" applyNumberFormat="1" applyFont="1" applyFill="1" applyBorder="1"/>
    <xf numFmtId="164" fontId="4" fillId="0" borderId="6" xfId="0" applyNumberFormat="1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8" fillId="0" borderId="3" xfId="2" applyFont="1" applyFill="1" applyBorder="1" applyAlignment="1">
      <alignment horizontal="left" wrapText="1"/>
    </xf>
    <xf numFmtId="3" fontId="8" fillId="4" borderId="2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wrapText="1"/>
    </xf>
    <xf numFmtId="0" fontId="5" fillId="0" borderId="13" xfId="0" applyFont="1" applyBorder="1"/>
    <xf numFmtId="0" fontId="4" fillId="0" borderId="19" xfId="0" applyFont="1" applyBorder="1" applyAlignment="1">
      <alignment horizontal="left"/>
    </xf>
    <xf numFmtId="164" fontId="4" fillId="0" borderId="20" xfId="0" applyNumberFormat="1" applyFont="1" applyBorder="1"/>
    <xf numFmtId="164" fontId="6" fillId="3" borderId="20" xfId="0" applyNumberFormat="1" applyFont="1" applyFill="1" applyBorder="1"/>
    <xf numFmtId="0" fontId="8" fillId="7" borderId="8" xfId="2" applyFont="1" applyFill="1" applyBorder="1" applyAlignment="1">
      <alignment horizontal="right" wrapText="1"/>
    </xf>
    <xf numFmtId="0" fontId="8" fillId="7" borderId="8" xfId="2" applyFont="1" applyFill="1" applyBorder="1" applyAlignment="1">
      <alignment wrapText="1"/>
    </xf>
    <xf numFmtId="0" fontId="5" fillId="0" borderId="8" xfId="0" applyFont="1" applyBorder="1"/>
    <xf numFmtId="0" fontId="8" fillId="7" borderId="8" xfId="3" applyFont="1" applyFill="1" applyBorder="1" applyAlignment="1">
      <alignment horizontal="right" wrapText="1"/>
    </xf>
    <xf numFmtId="0" fontId="8" fillId="7" borderId="8" xfId="3" applyFont="1" applyFill="1" applyBorder="1" applyAlignment="1">
      <alignment wrapText="1"/>
    </xf>
    <xf numFmtId="0" fontId="8" fillId="7" borderId="3" xfId="3" applyFont="1" applyFill="1" applyBorder="1" applyAlignment="1">
      <alignment horizontal="right" wrapText="1"/>
    </xf>
    <xf numFmtId="0" fontId="8" fillId="7" borderId="3" xfId="3" applyFont="1" applyFill="1" applyBorder="1" applyAlignment="1">
      <alignment wrapText="1"/>
    </xf>
    <xf numFmtId="0" fontId="5" fillId="0" borderId="3" xfId="0" applyFont="1" applyBorder="1"/>
    <xf numFmtId="0" fontId="8" fillId="7" borderId="8" xfId="3" applyFont="1" applyFill="1" applyBorder="1" applyAlignment="1">
      <alignment horizontal="left" wrapText="1"/>
    </xf>
    <xf numFmtId="0" fontId="8" fillId="7" borderId="3" xfId="2" applyFont="1" applyFill="1" applyBorder="1" applyAlignment="1">
      <alignment horizontal="right" wrapText="1"/>
    </xf>
    <xf numFmtId="0" fontId="8" fillId="7" borderId="3" xfId="2" applyFont="1" applyFill="1" applyBorder="1" applyAlignment="1">
      <alignment wrapText="1"/>
    </xf>
    <xf numFmtId="164" fontId="4" fillId="0" borderId="3" xfId="0" applyNumberFormat="1" applyFont="1" applyBorder="1"/>
    <xf numFmtId="164" fontId="6" fillId="3" borderId="3" xfId="0" applyNumberFormat="1" applyFont="1" applyFill="1" applyBorder="1"/>
    <xf numFmtId="0" fontId="4" fillId="0" borderId="0" xfId="0" applyNumberFormat="1" applyFont="1" applyBorder="1"/>
    <xf numFmtId="0" fontId="5" fillId="0" borderId="21" xfId="0" applyFont="1" applyBorder="1"/>
    <xf numFmtId="0" fontId="4" fillId="0" borderId="22" xfId="0" applyFont="1" applyBorder="1" applyAlignment="1">
      <alignment horizontal="left"/>
    </xf>
    <xf numFmtId="3" fontId="4" fillId="2" borderId="23" xfId="0" applyNumberFormat="1" applyFont="1" applyFill="1" applyBorder="1"/>
    <xf numFmtId="164" fontId="4" fillId="0" borderId="24" xfId="0" applyNumberFormat="1" applyFont="1" applyBorder="1"/>
    <xf numFmtId="164" fontId="6" fillId="3" borderId="25" xfId="0" applyNumberFormat="1" applyFont="1" applyFill="1" applyBorder="1"/>
    <xf numFmtId="164" fontId="4" fillId="0" borderId="6" xfId="0" applyNumberFormat="1" applyFont="1" applyBorder="1"/>
    <xf numFmtId="164" fontId="4" fillId="0" borderId="0" xfId="0" applyNumberFormat="1" applyFont="1" applyBorder="1"/>
    <xf numFmtId="0" fontId="5" fillId="0" borderId="0" xfId="0" applyFont="1" applyAlignment="1">
      <alignment wrapText="1"/>
    </xf>
    <xf numFmtId="164" fontId="5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38" fontId="5" fillId="0" borderId="0" xfId="4" applyNumberFormat="1" applyFont="1" applyFill="1" applyAlignment="1">
      <alignment horizontal="left" vertical="center" wrapText="1"/>
    </xf>
    <xf numFmtId="38" fontId="5" fillId="0" borderId="0" xfId="4" applyNumberFormat="1" applyFont="1" applyFill="1" applyAlignment="1">
      <alignment horizontal="left" vertical="top" wrapText="1"/>
    </xf>
  </cellXfs>
  <cellStyles count="24">
    <cellStyle name="Comma 2" xfId="5"/>
    <cellStyle name="Comma 3" xfId="6"/>
    <cellStyle name="Normal" xfId="0" builtinId="0"/>
    <cellStyle name="Normal 16 2" xfId="7"/>
    <cellStyle name="Normal 19 2" xfId="8"/>
    <cellStyle name="Normal 2 2" xfId="9"/>
    <cellStyle name="Normal 2 2 2" xfId="10"/>
    <cellStyle name="Normal 2 3" xfId="11"/>
    <cellStyle name="Normal 2 4" xfId="12"/>
    <cellStyle name="Normal 3 2" xfId="13"/>
    <cellStyle name="Normal 38 2" xfId="4"/>
    <cellStyle name="Normal 39 2" xfId="14"/>
    <cellStyle name="Normal 4 2" xfId="15"/>
    <cellStyle name="Normal 4 3" xfId="16"/>
    <cellStyle name="Normal 4 4" xfId="17"/>
    <cellStyle name="Normal 4 5" xfId="18"/>
    <cellStyle name="Normal 4 6" xfId="19"/>
    <cellStyle name="Normal 46 2" xfId="20"/>
    <cellStyle name="Normal 46 3" xfId="21"/>
    <cellStyle name="Normal 47 2" xfId="22"/>
    <cellStyle name="Normal 65" xfId="23"/>
    <cellStyle name="Normal_800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Object/17-FY10-11%20Total%20Expenditures%20by%20Object_600%20Suppl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ies - 600"/>
      <sheetName val="Raw Data"/>
      <sheetName val="Hurricane Data"/>
      <sheetName val="RSD Adjs."/>
    </sheetNames>
    <sheetDataSet>
      <sheetData sheetId="0"/>
      <sheetData sheetId="1"/>
      <sheetData sheetId="2">
        <row r="6">
          <cell r="E6">
            <v>7771</v>
          </cell>
        </row>
        <row r="7">
          <cell r="E7">
            <v>294563</v>
          </cell>
        </row>
        <row r="8">
          <cell r="E8">
            <v>5388251</v>
          </cell>
          <cell r="G8">
            <v>88669</v>
          </cell>
          <cell r="H8">
            <v>301611</v>
          </cell>
          <cell r="L8">
            <v>11664</v>
          </cell>
          <cell r="M8">
            <v>514101</v>
          </cell>
        </row>
        <row r="13">
          <cell r="E13">
            <v>951890</v>
          </cell>
          <cell r="M13">
            <v>68336</v>
          </cell>
        </row>
      </sheetData>
      <sheetData sheetId="3">
        <row r="43">
          <cell r="D43">
            <v>32505.040000000005</v>
          </cell>
        </row>
        <row r="65">
          <cell r="D65">
            <v>71908.679999999993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58"/>
  <sheetViews>
    <sheetView tabSelected="1" view="pageBreakPreview" zoomScale="70" zoomScaleNormal="6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58" sqref="A158:XFD160"/>
    </sheetView>
  </sheetViews>
  <sheetFormatPr defaultRowHeight="12.75" x14ac:dyDescent="0.2"/>
  <cols>
    <col min="1" max="1" width="9.42578125" style="7" customWidth="1"/>
    <col min="2" max="2" width="54" style="7" bestFit="1" customWidth="1"/>
    <col min="3" max="3" width="15.140625" style="7" customWidth="1"/>
    <col min="4" max="4" width="18" style="7" customWidth="1"/>
    <col min="5" max="5" width="9.85546875" style="7" customWidth="1"/>
    <col min="6" max="6" width="15.28515625" style="7" customWidth="1"/>
    <col min="7" max="7" width="10.28515625" style="7" customWidth="1"/>
    <col min="8" max="8" width="17.7109375" style="7" customWidth="1"/>
    <col min="9" max="9" width="9.140625" style="7" customWidth="1"/>
    <col min="10" max="10" width="17.42578125" style="7" customWidth="1"/>
    <col min="11" max="11" width="9.7109375" style="7" customWidth="1"/>
    <col min="12" max="12" width="17" style="7" bestFit="1" customWidth="1"/>
    <col min="13" max="13" width="7.85546875" style="7" bestFit="1" customWidth="1"/>
    <col min="14" max="14" width="17" style="7" bestFit="1" customWidth="1"/>
    <col min="15" max="15" width="7.85546875" style="7" bestFit="1" customWidth="1"/>
    <col min="16" max="16" width="15.7109375" style="7" customWidth="1"/>
    <col min="17" max="17" width="7.85546875" style="7" bestFit="1" customWidth="1"/>
    <col min="18" max="18" width="14.7109375" style="7" customWidth="1"/>
    <col min="19" max="19" width="7.85546875" style="7" bestFit="1" customWidth="1"/>
    <col min="20" max="20" width="15.7109375" style="7" customWidth="1"/>
    <col min="21" max="21" width="8" style="7" bestFit="1" customWidth="1"/>
    <col min="22" max="22" width="17.7109375" style="7" bestFit="1" customWidth="1"/>
    <col min="23" max="23" width="9.42578125" style="7" customWidth="1"/>
    <col min="24" max="16384" width="9.140625" style="7"/>
  </cols>
  <sheetData>
    <row r="1" spans="1:155" s="2" customFormat="1" ht="88.5" customHeight="1" x14ac:dyDescent="0.2">
      <c r="A1" s="83" t="s">
        <v>0</v>
      </c>
      <c r="B1" s="83"/>
      <c r="C1" s="1"/>
      <c r="D1" s="83" t="s">
        <v>1</v>
      </c>
      <c r="E1" s="83"/>
      <c r="F1" s="83"/>
      <c r="G1" s="83"/>
      <c r="H1" s="83" t="s">
        <v>1</v>
      </c>
      <c r="I1" s="83"/>
      <c r="J1" s="83"/>
      <c r="K1" s="83"/>
      <c r="L1" s="83" t="s">
        <v>1</v>
      </c>
      <c r="M1" s="83"/>
      <c r="N1" s="83"/>
      <c r="O1" s="83"/>
      <c r="P1" s="83"/>
      <c r="Q1" s="83"/>
      <c r="R1" s="83" t="s">
        <v>1</v>
      </c>
      <c r="S1" s="83"/>
      <c r="T1" s="83"/>
      <c r="U1" s="83"/>
      <c r="V1" s="83"/>
      <c r="W1" s="83"/>
    </row>
    <row r="2" spans="1:155" ht="30" customHeight="1" x14ac:dyDescent="0.2">
      <c r="A2" s="84"/>
      <c r="B2" s="84"/>
      <c r="C2" s="85" t="s">
        <v>2</v>
      </c>
      <c r="D2" s="3" t="s">
        <v>3</v>
      </c>
      <c r="E2" s="4"/>
      <c r="F2" s="3" t="s">
        <v>4</v>
      </c>
      <c r="G2" s="5"/>
      <c r="H2" s="6" t="s">
        <v>5</v>
      </c>
      <c r="I2" s="5"/>
      <c r="J2" s="6" t="s">
        <v>6</v>
      </c>
      <c r="K2" s="4"/>
      <c r="L2" s="6" t="s">
        <v>7</v>
      </c>
      <c r="M2" s="4"/>
      <c r="N2" s="3" t="s">
        <v>8</v>
      </c>
      <c r="O2" s="5"/>
      <c r="P2" s="6" t="s">
        <v>9</v>
      </c>
      <c r="Q2" s="5"/>
      <c r="R2" s="6" t="s">
        <v>10</v>
      </c>
      <c r="S2" s="4"/>
      <c r="T2" s="6" t="s">
        <v>11</v>
      </c>
      <c r="U2" s="4"/>
      <c r="V2" s="87" t="s">
        <v>12</v>
      </c>
      <c r="W2" s="5"/>
    </row>
    <row r="3" spans="1:155" ht="32.25" customHeight="1" x14ac:dyDescent="0.2">
      <c r="A3" s="8" t="s">
        <v>13</v>
      </c>
      <c r="B3" s="8" t="s">
        <v>14</v>
      </c>
      <c r="C3" s="86"/>
      <c r="D3" s="9" t="s">
        <v>15</v>
      </c>
      <c r="E3" s="10" t="s">
        <v>16</v>
      </c>
      <c r="F3" s="9" t="s">
        <v>17</v>
      </c>
      <c r="G3" s="10" t="s">
        <v>16</v>
      </c>
      <c r="H3" s="9" t="s">
        <v>18</v>
      </c>
      <c r="I3" s="10" t="s">
        <v>16</v>
      </c>
      <c r="J3" s="9" t="s">
        <v>19</v>
      </c>
      <c r="K3" s="10" t="s">
        <v>16</v>
      </c>
      <c r="L3" s="9" t="s">
        <v>20</v>
      </c>
      <c r="M3" s="10" t="s">
        <v>16</v>
      </c>
      <c r="N3" s="9" t="s">
        <v>21</v>
      </c>
      <c r="O3" s="10" t="s">
        <v>16</v>
      </c>
      <c r="P3" s="9" t="s">
        <v>22</v>
      </c>
      <c r="Q3" s="10" t="s">
        <v>16</v>
      </c>
      <c r="R3" s="9" t="s">
        <v>23</v>
      </c>
      <c r="S3" s="10" t="s">
        <v>16</v>
      </c>
      <c r="T3" s="9" t="s">
        <v>24</v>
      </c>
      <c r="U3" s="10" t="s">
        <v>16</v>
      </c>
      <c r="V3" s="88"/>
      <c r="W3" s="10" t="s">
        <v>16</v>
      </c>
      <c r="X3" s="11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</row>
    <row r="4" spans="1:155" x14ac:dyDescent="0.2">
      <c r="A4" s="13">
        <v>1</v>
      </c>
      <c r="B4" s="14" t="s">
        <v>25</v>
      </c>
      <c r="C4" s="15">
        <v>9587</v>
      </c>
      <c r="D4" s="16">
        <v>3188498</v>
      </c>
      <c r="E4" s="16">
        <f>D4/$C4</f>
        <v>332.58558464587463</v>
      </c>
      <c r="F4" s="16">
        <v>94259</v>
      </c>
      <c r="G4" s="16">
        <f>F4/$C4</f>
        <v>9.8319599457598823</v>
      </c>
      <c r="H4" s="16">
        <v>158036</v>
      </c>
      <c r="I4" s="16">
        <f>H4/$C4</f>
        <v>16.484405966412851</v>
      </c>
      <c r="J4" s="16">
        <v>1251146</v>
      </c>
      <c r="K4" s="16">
        <f>J4/$C4</f>
        <v>130.50443308647127</v>
      </c>
      <c r="L4" s="16">
        <v>147047</v>
      </c>
      <c r="M4" s="16">
        <f>L4/$C4</f>
        <v>15.338166266819652</v>
      </c>
      <c r="N4" s="16">
        <v>1504932</v>
      </c>
      <c r="O4" s="16">
        <f>N4/$C4</f>
        <v>156.9763221028476</v>
      </c>
      <c r="P4" s="16">
        <v>550098</v>
      </c>
      <c r="Q4" s="16">
        <f>P4/$C4</f>
        <v>57.379576509857095</v>
      </c>
      <c r="R4" s="16">
        <v>56256</v>
      </c>
      <c r="S4" s="16">
        <f>R4/$C4</f>
        <v>5.8679461771148427</v>
      </c>
      <c r="T4" s="16">
        <v>725622</v>
      </c>
      <c r="U4" s="16">
        <f>T4/$C4</f>
        <v>75.688119328257017</v>
      </c>
      <c r="V4" s="17">
        <f>D4+F4+H4+J4+L4+N4+P4+R4+T4</f>
        <v>7675894</v>
      </c>
      <c r="W4" s="16">
        <f>V4/$C4</f>
        <v>800.65651402941478</v>
      </c>
      <c r="X4" s="11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</row>
    <row r="5" spans="1:155" x14ac:dyDescent="0.2">
      <c r="A5" s="18">
        <v>2</v>
      </c>
      <c r="B5" s="19" t="s">
        <v>26</v>
      </c>
      <c r="C5" s="15">
        <v>4277</v>
      </c>
      <c r="D5" s="20">
        <v>1854481</v>
      </c>
      <c r="E5" s="20">
        <f t="shared" ref="E5:E70" si="0">D5/$C5</f>
        <v>433.59387421089548</v>
      </c>
      <c r="F5" s="20">
        <v>0</v>
      </c>
      <c r="G5" s="20">
        <f t="shared" ref="G5:G70" si="1">F5/$C5</f>
        <v>0</v>
      </c>
      <c r="H5" s="20">
        <v>53988</v>
      </c>
      <c r="I5" s="20">
        <f t="shared" ref="I5:I70" si="2">H5/$C5</f>
        <v>12.622866495206921</v>
      </c>
      <c r="J5" s="20">
        <v>741233</v>
      </c>
      <c r="K5" s="20">
        <f t="shared" ref="K5:K70" si="3">J5/$C5</f>
        <v>173.30675707271453</v>
      </c>
      <c r="L5" s="20">
        <v>63294</v>
      </c>
      <c r="M5" s="20">
        <f t="shared" ref="M5:M70" si="4">L5/$C5</f>
        <v>14.798690671031096</v>
      </c>
      <c r="N5" s="20">
        <v>750853</v>
      </c>
      <c r="O5" s="20">
        <f t="shared" ref="O5:O70" si="5">N5/$C5</f>
        <v>175.55599719429506</v>
      </c>
      <c r="P5" s="20">
        <v>124960</v>
      </c>
      <c r="Q5" s="20">
        <f t="shared" ref="Q5:Q70" si="6">P5/$C5</f>
        <v>29.216740706102406</v>
      </c>
      <c r="R5" s="20">
        <v>45004</v>
      </c>
      <c r="S5" s="20">
        <f t="shared" ref="S5:U68" si="7">R5/$C5</f>
        <v>10.522328735094693</v>
      </c>
      <c r="T5" s="20">
        <v>222502</v>
      </c>
      <c r="U5" s="20">
        <f t="shared" si="7"/>
        <v>52.02291325695581</v>
      </c>
      <c r="V5" s="21">
        <f t="shared" ref="V5:V68" si="8">D5+F5+H5+J5+L5+N5+P5+R5+T5</f>
        <v>3856315</v>
      </c>
      <c r="W5" s="20">
        <f t="shared" ref="W5:W70" si="9">V5/$C5</f>
        <v>901.64016834229596</v>
      </c>
      <c r="X5" s="11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</row>
    <row r="6" spans="1:155" x14ac:dyDescent="0.2">
      <c r="A6" s="18">
        <v>3</v>
      </c>
      <c r="B6" s="19" t="s">
        <v>27</v>
      </c>
      <c r="C6" s="15">
        <v>19980</v>
      </c>
      <c r="D6" s="20">
        <v>12988673</v>
      </c>
      <c r="E6" s="20">
        <f t="shared" si="0"/>
        <v>650.08373373373377</v>
      </c>
      <c r="F6" s="20">
        <v>156411</v>
      </c>
      <c r="G6" s="20">
        <f t="shared" si="1"/>
        <v>7.8283783783783782</v>
      </c>
      <c r="H6" s="20">
        <v>412729</v>
      </c>
      <c r="I6" s="20">
        <f t="shared" si="2"/>
        <v>20.657107107107109</v>
      </c>
      <c r="J6" s="20">
        <v>3471861</v>
      </c>
      <c r="K6" s="20">
        <f t="shared" si="3"/>
        <v>173.76681681681683</v>
      </c>
      <c r="L6" s="20">
        <v>1128412</v>
      </c>
      <c r="M6" s="20">
        <f t="shared" si="4"/>
        <v>56.477077077077077</v>
      </c>
      <c r="N6" s="20">
        <v>2779159</v>
      </c>
      <c r="O6" s="20">
        <f t="shared" si="5"/>
        <v>139.09704704704706</v>
      </c>
      <c r="P6" s="20">
        <v>566672</v>
      </c>
      <c r="Q6" s="20">
        <f t="shared" si="6"/>
        <v>28.361961961961963</v>
      </c>
      <c r="R6" s="20">
        <v>114546</v>
      </c>
      <c r="S6" s="20">
        <f t="shared" si="7"/>
        <v>5.733033033033033</v>
      </c>
      <c r="T6" s="20">
        <v>336848</v>
      </c>
      <c r="U6" s="20">
        <f t="shared" si="7"/>
        <v>16.859259259259261</v>
      </c>
      <c r="V6" s="21">
        <f t="shared" si="8"/>
        <v>21955311</v>
      </c>
      <c r="W6" s="20">
        <f t="shared" si="9"/>
        <v>1098.8644144144143</v>
      </c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</row>
    <row r="7" spans="1:155" x14ac:dyDescent="0.2">
      <c r="A7" s="18">
        <v>4</v>
      </c>
      <c r="B7" s="19" t="s">
        <v>28</v>
      </c>
      <c r="C7" s="15">
        <v>3806</v>
      </c>
      <c r="D7" s="20">
        <v>1507299</v>
      </c>
      <c r="E7" s="20">
        <f t="shared" si="0"/>
        <v>396.0323173935891</v>
      </c>
      <c r="F7" s="20">
        <v>0</v>
      </c>
      <c r="G7" s="20">
        <f t="shared" si="1"/>
        <v>0</v>
      </c>
      <c r="H7" s="20">
        <v>70959</v>
      </c>
      <c r="I7" s="20">
        <f t="shared" si="2"/>
        <v>18.643983184445613</v>
      </c>
      <c r="J7" s="20">
        <v>480470</v>
      </c>
      <c r="K7" s="20">
        <f t="shared" si="3"/>
        <v>126.24014713610089</v>
      </c>
      <c r="L7" s="20">
        <v>199085</v>
      </c>
      <c r="M7" s="20">
        <f t="shared" si="4"/>
        <v>52.308197582764059</v>
      </c>
      <c r="N7" s="20">
        <v>558988</v>
      </c>
      <c r="O7" s="20">
        <f t="shared" si="5"/>
        <v>146.87020493956911</v>
      </c>
      <c r="P7" s="20">
        <v>121527</v>
      </c>
      <c r="Q7" s="20">
        <f t="shared" si="6"/>
        <v>31.93037309511298</v>
      </c>
      <c r="R7" s="20">
        <v>0</v>
      </c>
      <c r="S7" s="20">
        <f t="shared" si="7"/>
        <v>0</v>
      </c>
      <c r="T7" s="20">
        <v>187273</v>
      </c>
      <c r="U7" s="20">
        <f t="shared" si="7"/>
        <v>49.204676826064109</v>
      </c>
      <c r="V7" s="21">
        <f t="shared" si="8"/>
        <v>3125601</v>
      </c>
      <c r="W7" s="20">
        <f t="shared" si="9"/>
        <v>821.22990015764583</v>
      </c>
      <c r="X7" s="1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</row>
    <row r="8" spans="1:155" x14ac:dyDescent="0.2">
      <c r="A8" s="22">
        <v>5</v>
      </c>
      <c r="B8" s="23" t="s">
        <v>29</v>
      </c>
      <c r="C8" s="24">
        <v>6037</v>
      </c>
      <c r="D8" s="25">
        <v>2565011</v>
      </c>
      <c r="E8" s="25">
        <f t="shared" si="0"/>
        <v>424.88172933576277</v>
      </c>
      <c r="F8" s="25">
        <v>0</v>
      </c>
      <c r="G8" s="25">
        <f t="shared" si="1"/>
        <v>0</v>
      </c>
      <c r="H8" s="25">
        <v>3574</v>
      </c>
      <c r="I8" s="25">
        <f t="shared" si="2"/>
        <v>0.59201590193804865</v>
      </c>
      <c r="J8" s="25">
        <v>1007171</v>
      </c>
      <c r="K8" s="25">
        <f t="shared" si="3"/>
        <v>166.83302965048864</v>
      </c>
      <c r="L8" s="25">
        <v>412650</v>
      </c>
      <c r="M8" s="25">
        <f t="shared" si="4"/>
        <v>68.353486831207547</v>
      </c>
      <c r="N8" s="25">
        <v>1334712</v>
      </c>
      <c r="O8" s="25">
        <f t="shared" si="5"/>
        <v>221.08862017558391</v>
      </c>
      <c r="P8" s="25">
        <v>162247</v>
      </c>
      <c r="Q8" s="25">
        <f t="shared" si="6"/>
        <v>26.875434818618519</v>
      </c>
      <c r="R8" s="25">
        <v>25351</v>
      </c>
      <c r="S8" s="25">
        <f t="shared" si="7"/>
        <v>4.199271161172768</v>
      </c>
      <c r="T8" s="25">
        <v>139480</v>
      </c>
      <c r="U8" s="25">
        <f t="shared" si="7"/>
        <v>23.104190823256584</v>
      </c>
      <c r="V8" s="26">
        <f t="shared" si="8"/>
        <v>5650196</v>
      </c>
      <c r="W8" s="25">
        <f t="shared" si="9"/>
        <v>935.92777869802887</v>
      </c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</row>
    <row r="9" spans="1:155" x14ac:dyDescent="0.2">
      <c r="A9" s="13">
        <v>6</v>
      </c>
      <c r="B9" s="14" t="s">
        <v>30</v>
      </c>
      <c r="C9" s="15">
        <v>6077</v>
      </c>
      <c r="D9" s="16">
        <v>3081223</v>
      </c>
      <c r="E9" s="16">
        <f t="shared" si="0"/>
        <v>507.03027809774562</v>
      </c>
      <c r="F9" s="16">
        <v>14137</v>
      </c>
      <c r="G9" s="16">
        <f t="shared" si="1"/>
        <v>2.326312325160441</v>
      </c>
      <c r="H9" s="16">
        <v>68496</v>
      </c>
      <c r="I9" s="16">
        <f t="shared" si="2"/>
        <v>11.271350995557018</v>
      </c>
      <c r="J9" s="16">
        <v>1102340</v>
      </c>
      <c r="K9" s="16">
        <f t="shared" si="3"/>
        <v>181.39542537436236</v>
      </c>
      <c r="L9" s="16">
        <v>422729</v>
      </c>
      <c r="M9" s="16">
        <f t="shared" si="4"/>
        <v>69.562119466842191</v>
      </c>
      <c r="N9" s="16">
        <v>843749</v>
      </c>
      <c r="O9" s="16">
        <f t="shared" si="5"/>
        <v>138.84301464538424</v>
      </c>
      <c r="P9" s="16">
        <v>155647</v>
      </c>
      <c r="Q9" s="16">
        <f t="shared" si="6"/>
        <v>25.612473259832154</v>
      </c>
      <c r="R9" s="16">
        <v>17442</v>
      </c>
      <c r="S9" s="16">
        <f t="shared" si="7"/>
        <v>2.8701662004278425</v>
      </c>
      <c r="T9" s="16">
        <v>163272</v>
      </c>
      <c r="U9" s="16">
        <f t="shared" si="7"/>
        <v>26.867204212604904</v>
      </c>
      <c r="V9" s="17">
        <f t="shared" si="8"/>
        <v>5869035</v>
      </c>
      <c r="W9" s="16">
        <f t="shared" si="9"/>
        <v>965.77834457791676</v>
      </c>
      <c r="X9" s="11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</row>
    <row r="10" spans="1:155" x14ac:dyDescent="0.2">
      <c r="A10" s="18">
        <v>7</v>
      </c>
      <c r="B10" s="19" t="s">
        <v>31</v>
      </c>
      <c r="C10" s="15">
        <v>2307</v>
      </c>
      <c r="D10" s="20">
        <v>1263048</v>
      </c>
      <c r="E10" s="20">
        <f t="shared" si="0"/>
        <v>547.48504551365409</v>
      </c>
      <c r="F10" s="20">
        <v>6667</v>
      </c>
      <c r="G10" s="20">
        <f t="shared" si="1"/>
        <v>2.8899003034243607</v>
      </c>
      <c r="H10" s="20">
        <v>109235</v>
      </c>
      <c r="I10" s="20">
        <f t="shared" si="2"/>
        <v>47.3493714781101</v>
      </c>
      <c r="J10" s="20">
        <v>551496</v>
      </c>
      <c r="K10" s="20">
        <f t="shared" si="3"/>
        <v>239.05331599479845</v>
      </c>
      <c r="L10" s="20">
        <v>242709</v>
      </c>
      <c r="M10" s="20">
        <f t="shared" si="4"/>
        <v>105.20546163849154</v>
      </c>
      <c r="N10" s="20">
        <v>520753</v>
      </c>
      <c r="O10" s="20">
        <f t="shared" si="5"/>
        <v>225.72735153879498</v>
      </c>
      <c r="P10" s="20">
        <v>52679</v>
      </c>
      <c r="Q10" s="20">
        <f t="shared" si="6"/>
        <v>22.834416991764197</v>
      </c>
      <c r="R10" s="20">
        <v>0</v>
      </c>
      <c r="S10" s="20">
        <f t="shared" si="7"/>
        <v>0</v>
      </c>
      <c r="T10" s="20">
        <v>106072</v>
      </c>
      <c r="U10" s="20">
        <f t="shared" si="7"/>
        <v>45.978326831382745</v>
      </c>
      <c r="V10" s="21">
        <f t="shared" si="8"/>
        <v>2852659</v>
      </c>
      <c r="W10" s="20">
        <f t="shared" si="9"/>
        <v>1236.5231902904204</v>
      </c>
      <c r="X10" s="11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</row>
    <row r="11" spans="1:155" x14ac:dyDescent="0.2">
      <c r="A11" s="18">
        <v>8</v>
      </c>
      <c r="B11" s="19" t="s">
        <v>32</v>
      </c>
      <c r="C11" s="15">
        <v>20707</v>
      </c>
      <c r="D11" s="20">
        <v>7219869</v>
      </c>
      <c r="E11" s="20">
        <f t="shared" si="0"/>
        <v>348.66803496402184</v>
      </c>
      <c r="F11" s="20">
        <v>0</v>
      </c>
      <c r="G11" s="20">
        <f t="shared" si="1"/>
        <v>0</v>
      </c>
      <c r="H11" s="20">
        <v>470993</v>
      </c>
      <c r="I11" s="20">
        <f t="shared" si="2"/>
        <v>22.745593277635582</v>
      </c>
      <c r="J11" s="20">
        <v>2217148</v>
      </c>
      <c r="K11" s="20">
        <f t="shared" si="3"/>
        <v>107.07239097889602</v>
      </c>
      <c r="L11" s="20">
        <v>1155349</v>
      </c>
      <c r="M11" s="20">
        <f t="shared" si="4"/>
        <v>55.795093446660552</v>
      </c>
      <c r="N11" s="20">
        <v>3554927</v>
      </c>
      <c r="O11" s="20">
        <f t="shared" si="5"/>
        <v>171.67754865504418</v>
      </c>
      <c r="P11" s="20">
        <v>538914</v>
      </c>
      <c r="Q11" s="20">
        <f t="shared" si="6"/>
        <v>26.025691795045155</v>
      </c>
      <c r="R11" s="20">
        <v>84608</v>
      </c>
      <c r="S11" s="20">
        <f t="shared" si="7"/>
        <v>4.0859612691360407</v>
      </c>
      <c r="T11" s="20">
        <v>560012</v>
      </c>
      <c r="U11" s="20">
        <f t="shared" si="7"/>
        <v>27.044574298546387</v>
      </c>
      <c r="V11" s="21">
        <f t="shared" si="8"/>
        <v>15801820</v>
      </c>
      <c r="W11" s="20">
        <f t="shared" si="9"/>
        <v>763.11488868498577</v>
      </c>
      <c r="X11" s="11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</row>
    <row r="12" spans="1:155" x14ac:dyDescent="0.2">
      <c r="A12" s="18">
        <v>9</v>
      </c>
      <c r="B12" s="19" t="s">
        <v>33</v>
      </c>
      <c r="C12" s="15">
        <v>41894</v>
      </c>
      <c r="D12" s="20">
        <v>21155244</v>
      </c>
      <c r="E12" s="20">
        <f t="shared" si="0"/>
        <v>504.9707356662052</v>
      </c>
      <c r="F12" s="20">
        <v>229188</v>
      </c>
      <c r="G12" s="20">
        <f t="shared" si="1"/>
        <v>5.4706640569055232</v>
      </c>
      <c r="H12" s="20">
        <v>1447166</v>
      </c>
      <c r="I12" s="20">
        <f t="shared" si="2"/>
        <v>34.543514584427363</v>
      </c>
      <c r="J12" s="20">
        <v>6422964</v>
      </c>
      <c r="K12" s="20">
        <f t="shared" si="3"/>
        <v>153.31465126271064</v>
      </c>
      <c r="L12" s="20">
        <v>2627597</v>
      </c>
      <c r="M12" s="20">
        <f t="shared" si="4"/>
        <v>62.720126987158068</v>
      </c>
      <c r="N12" s="20">
        <v>7473467</v>
      </c>
      <c r="O12" s="20">
        <f t="shared" si="5"/>
        <v>178.3899126366544</v>
      </c>
      <c r="P12" s="20">
        <v>133543</v>
      </c>
      <c r="Q12" s="20">
        <f t="shared" si="6"/>
        <v>3.1876402348785029</v>
      </c>
      <c r="R12" s="20">
        <v>245862</v>
      </c>
      <c r="S12" s="20">
        <f t="shared" si="7"/>
        <v>5.8686685444216353</v>
      </c>
      <c r="T12" s="20">
        <v>2516602</v>
      </c>
      <c r="U12" s="20">
        <f t="shared" si="7"/>
        <v>60.070702248532008</v>
      </c>
      <c r="V12" s="21">
        <f t="shared" si="8"/>
        <v>42251633</v>
      </c>
      <c r="W12" s="20">
        <f t="shared" si="9"/>
        <v>1008.5366162218934</v>
      </c>
      <c r="X12" s="11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</row>
    <row r="13" spans="1:155" x14ac:dyDescent="0.2">
      <c r="A13" s="22">
        <v>10</v>
      </c>
      <c r="B13" s="23" t="s">
        <v>34</v>
      </c>
      <c r="C13" s="24">
        <v>33116</v>
      </c>
      <c r="D13" s="25">
        <v>18381722</v>
      </c>
      <c r="E13" s="25">
        <f t="shared" si="0"/>
        <v>555.07072110158231</v>
      </c>
      <c r="F13" s="25">
        <v>188056</v>
      </c>
      <c r="G13" s="25">
        <f t="shared" si="1"/>
        <v>5.678705157627733</v>
      </c>
      <c r="H13" s="25">
        <v>393974</v>
      </c>
      <c r="I13" s="25">
        <f t="shared" si="2"/>
        <v>11.896787051576277</v>
      </c>
      <c r="J13" s="25">
        <v>7176950</v>
      </c>
      <c r="K13" s="25">
        <f t="shared" si="3"/>
        <v>216.72152433868825</v>
      </c>
      <c r="L13" s="25">
        <v>1821178</v>
      </c>
      <c r="M13" s="25">
        <f t="shared" si="4"/>
        <v>54.993900229496319</v>
      </c>
      <c r="N13" s="25">
        <v>4237304</v>
      </c>
      <c r="O13" s="25">
        <f t="shared" si="5"/>
        <v>127.95337601159561</v>
      </c>
      <c r="P13" s="25">
        <v>310735</v>
      </c>
      <c r="Q13" s="25">
        <f t="shared" si="6"/>
        <v>9.3832286508032379</v>
      </c>
      <c r="R13" s="25">
        <v>491142</v>
      </c>
      <c r="S13" s="25">
        <f t="shared" si="7"/>
        <v>14.83095784515038</v>
      </c>
      <c r="T13" s="25">
        <v>1373849</v>
      </c>
      <c r="U13" s="25">
        <f t="shared" si="7"/>
        <v>41.485958449088052</v>
      </c>
      <c r="V13" s="26">
        <f t="shared" si="8"/>
        <v>34374910</v>
      </c>
      <c r="W13" s="25">
        <f t="shared" si="9"/>
        <v>1038.0151588356082</v>
      </c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</row>
    <row r="14" spans="1:155" x14ac:dyDescent="0.2">
      <c r="A14" s="13">
        <v>11</v>
      </c>
      <c r="B14" s="14" t="s">
        <v>35</v>
      </c>
      <c r="C14" s="15">
        <v>1670</v>
      </c>
      <c r="D14" s="16">
        <v>784110</v>
      </c>
      <c r="E14" s="16">
        <f t="shared" si="0"/>
        <v>469.52694610778445</v>
      </c>
      <c r="F14" s="16">
        <v>8665</v>
      </c>
      <c r="G14" s="16">
        <f t="shared" si="1"/>
        <v>5.1886227544910177</v>
      </c>
      <c r="H14" s="16">
        <v>31543</v>
      </c>
      <c r="I14" s="16">
        <f t="shared" si="2"/>
        <v>18.888023952095807</v>
      </c>
      <c r="J14" s="16">
        <v>299322</v>
      </c>
      <c r="K14" s="16">
        <f t="shared" si="3"/>
        <v>179.23473053892215</v>
      </c>
      <c r="L14" s="16">
        <v>119753</v>
      </c>
      <c r="M14" s="16">
        <f t="shared" si="4"/>
        <v>71.708383233532928</v>
      </c>
      <c r="N14" s="16">
        <v>465700</v>
      </c>
      <c r="O14" s="16">
        <f t="shared" si="5"/>
        <v>278.86227544910179</v>
      </c>
      <c r="P14" s="16">
        <v>69164</v>
      </c>
      <c r="Q14" s="16">
        <f t="shared" si="6"/>
        <v>41.41556886227545</v>
      </c>
      <c r="R14" s="16">
        <v>2247</v>
      </c>
      <c r="S14" s="16">
        <f t="shared" si="7"/>
        <v>1.3455089820359281</v>
      </c>
      <c r="T14" s="16">
        <v>38697</v>
      </c>
      <c r="U14" s="16">
        <f t="shared" si="7"/>
        <v>23.17185628742515</v>
      </c>
      <c r="V14" s="17">
        <f t="shared" si="8"/>
        <v>1819201</v>
      </c>
      <c r="W14" s="16">
        <f t="shared" si="9"/>
        <v>1089.3419161676647</v>
      </c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</row>
    <row r="15" spans="1:155" x14ac:dyDescent="0.2">
      <c r="A15" s="18">
        <v>12</v>
      </c>
      <c r="B15" s="19" t="s">
        <v>36</v>
      </c>
      <c r="C15" s="15">
        <v>1287</v>
      </c>
      <c r="D15" s="20">
        <v>1720568</v>
      </c>
      <c r="E15" s="20">
        <f t="shared" si="0"/>
        <v>1336.882672882673</v>
      </c>
      <c r="F15" s="20">
        <v>0</v>
      </c>
      <c r="G15" s="20">
        <f t="shared" si="1"/>
        <v>0</v>
      </c>
      <c r="H15" s="20">
        <v>22299</v>
      </c>
      <c r="I15" s="20">
        <f t="shared" si="2"/>
        <v>17.326340326340326</v>
      </c>
      <c r="J15" s="20">
        <v>557285</v>
      </c>
      <c r="K15" s="20">
        <f t="shared" si="3"/>
        <v>433.010878010878</v>
      </c>
      <c r="L15" s="20">
        <v>118341</v>
      </c>
      <c r="M15" s="20">
        <f t="shared" si="4"/>
        <v>91.951048951048946</v>
      </c>
      <c r="N15" s="20">
        <v>235264</v>
      </c>
      <c r="O15" s="20">
        <f t="shared" si="5"/>
        <v>182.8003108003108</v>
      </c>
      <c r="P15" s="20">
        <v>40414</v>
      </c>
      <c r="Q15" s="20">
        <f t="shared" si="6"/>
        <v>31.4017094017094</v>
      </c>
      <c r="R15" s="20">
        <v>1162</v>
      </c>
      <c r="S15" s="20">
        <f t="shared" si="7"/>
        <v>0.90287490287490291</v>
      </c>
      <c r="T15" s="20">
        <v>213706</v>
      </c>
      <c r="U15" s="20">
        <f t="shared" si="7"/>
        <v>166.04972804972806</v>
      </c>
      <c r="V15" s="21">
        <f t="shared" si="8"/>
        <v>2909039</v>
      </c>
      <c r="W15" s="20">
        <f t="shared" si="9"/>
        <v>2260.3255633255635</v>
      </c>
      <c r="X15" s="11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</row>
    <row r="16" spans="1:155" x14ac:dyDescent="0.2">
      <c r="A16" s="18">
        <v>13</v>
      </c>
      <c r="B16" s="19" t="s">
        <v>37</v>
      </c>
      <c r="C16" s="15">
        <v>1555</v>
      </c>
      <c r="D16" s="20">
        <v>1108214</v>
      </c>
      <c r="E16" s="20">
        <f t="shared" si="0"/>
        <v>712.67781350482312</v>
      </c>
      <c r="F16" s="20">
        <v>6990</v>
      </c>
      <c r="G16" s="20">
        <f t="shared" si="1"/>
        <v>4.495176848874598</v>
      </c>
      <c r="H16" s="20">
        <v>118801</v>
      </c>
      <c r="I16" s="20">
        <f t="shared" si="2"/>
        <v>76.399356913183283</v>
      </c>
      <c r="J16" s="20">
        <v>352033</v>
      </c>
      <c r="K16" s="20">
        <f t="shared" si="3"/>
        <v>226.38778135048233</v>
      </c>
      <c r="L16" s="20">
        <v>23176</v>
      </c>
      <c r="M16" s="20">
        <f t="shared" si="4"/>
        <v>14.904180064308681</v>
      </c>
      <c r="N16" s="20">
        <v>376129</v>
      </c>
      <c r="O16" s="20">
        <f t="shared" si="5"/>
        <v>241.88360128617364</v>
      </c>
      <c r="P16" s="20">
        <v>44409</v>
      </c>
      <c r="Q16" s="20">
        <f t="shared" si="6"/>
        <v>28.558842443729905</v>
      </c>
      <c r="R16" s="20">
        <v>3571</v>
      </c>
      <c r="S16" s="20">
        <f t="shared" si="7"/>
        <v>2.2964630225080387</v>
      </c>
      <c r="T16" s="20">
        <v>77419</v>
      </c>
      <c r="U16" s="20">
        <f t="shared" si="7"/>
        <v>49.787138263665597</v>
      </c>
      <c r="V16" s="21">
        <f t="shared" si="8"/>
        <v>2110742</v>
      </c>
      <c r="W16" s="20">
        <f t="shared" si="9"/>
        <v>1357.3903536977491</v>
      </c>
      <c r="X16" s="11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</row>
    <row r="17" spans="1:155" x14ac:dyDescent="0.2">
      <c r="A17" s="18">
        <v>14</v>
      </c>
      <c r="B17" s="19" t="s">
        <v>38</v>
      </c>
      <c r="C17" s="15">
        <v>2105</v>
      </c>
      <c r="D17" s="20">
        <v>1106602</v>
      </c>
      <c r="E17" s="20">
        <f t="shared" si="0"/>
        <v>525.70166270783852</v>
      </c>
      <c r="F17" s="20">
        <v>0</v>
      </c>
      <c r="G17" s="20">
        <f t="shared" si="1"/>
        <v>0</v>
      </c>
      <c r="H17" s="20">
        <v>90072</v>
      </c>
      <c r="I17" s="20">
        <f t="shared" si="2"/>
        <v>42.789548693586696</v>
      </c>
      <c r="J17" s="20">
        <v>505581</v>
      </c>
      <c r="K17" s="20">
        <f t="shared" si="3"/>
        <v>240.18099762470308</v>
      </c>
      <c r="L17" s="20">
        <v>170510</v>
      </c>
      <c r="M17" s="20">
        <f t="shared" si="4"/>
        <v>81.00237529691212</v>
      </c>
      <c r="N17" s="20">
        <v>447281</v>
      </c>
      <c r="O17" s="20">
        <f t="shared" si="5"/>
        <v>212.48503562945368</v>
      </c>
      <c r="P17" s="20">
        <v>66879</v>
      </c>
      <c r="Q17" s="20">
        <f t="shared" si="6"/>
        <v>31.771496437054633</v>
      </c>
      <c r="R17" s="20">
        <v>6506</v>
      </c>
      <c r="S17" s="20">
        <f t="shared" si="7"/>
        <v>3.0907363420427552</v>
      </c>
      <c r="T17" s="20">
        <v>106583</v>
      </c>
      <c r="U17" s="20">
        <f t="shared" si="7"/>
        <v>50.633254156769596</v>
      </c>
      <c r="V17" s="21">
        <f t="shared" si="8"/>
        <v>2500014</v>
      </c>
      <c r="W17" s="20">
        <f t="shared" si="9"/>
        <v>1187.6551068883609</v>
      </c>
      <c r="X17" s="11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</row>
    <row r="18" spans="1:155" x14ac:dyDescent="0.2">
      <c r="A18" s="22">
        <v>15</v>
      </c>
      <c r="B18" s="23" t="s">
        <v>39</v>
      </c>
      <c r="C18" s="24">
        <v>3876</v>
      </c>
      <c r="D18" s="25">
        <v>1483842</v>
      </c>
      <c r="E18" s="25">
        <f t="shared" si="0"/>
        <v>382.82817337461302</v>
      </c>
      <c r="F18" s="25">
        <v>0</v>
      </c>
      <c r="G18" s="25">
        <f t="shared" si="1"/>
        <v>0</v>
      </c>
      <c r="H18" s="25">
        <v>88804</v>
      </c>
      <c r="I18" s="25">
        <f t="shared" si="2"/>
        <v>22.911248710010319</v>
      </c>
      <c r="J18" s="25">
        <v>472160</v>
      </c>
      <c r="K18" s="25">
        <f t="shared" si="3"/>
        <v>121.81630546955624</v>
      </c>
      <c r="L18" s="25">
        <v>148169</v>
      </c>
      <c r="M18" s="25">
        <f t="shared" si="4"/>
        <v>38.22729618163055</v>
      </c>
      <c r="N18" s="25">
        <v>848722</v>
      </c>
      <c r="O18" s="25">
        <f t="shared" si="5"/>
        <v>218.96852425180597</v>
      </c>
      <c r="P18" s="25">
        <v>123493</v>
      </c>
      <c r="Q18" s="25">
        <f t="shared" si="6"/>
        <v>31.860939112487099</v>
      </c>
      <c r="R18" s="25">
        <v>23901</v>
      </c>
      <c r="S18" s="25">
        <f t="shared" si="7"/>
        <v>6.1664086687306501</v>
      </c>
      <c r="T18" s="25">
        <v>306408</v>
      </c>
      <c r="U18" s="25">
        <f t="shared" si="7"/>
        <v>79.05263157894737</v>
      </c>
      <c r="V18" s="26">
        <f t="shared" si="8"/>
        <v>3495499</v>
      </c>
      <c r="W18" s="25">
        <f t="shared" si="9"/>
        <v>901.83152734778116</v>
      </c>
      <c r="X18" s="11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</row>
    <row r="19" spans="1:155" x14ac:dyDescent="0.2">
      <c r="A19" s="13">
        <v>16</v>
      </c>
      <c r="B19" s="14" t="s">
        <v>40</v>
      </c>
      <c r="C19" s="15">
        <v>4923</v>
      </c>
      <c r="D19" s="16">
        <v>4253387</v>
      </c>
      <c r="E19" s="16">
        <f t="shared" si="0"/>
        <v>863.9827341052204</v>
      </c>
      <c r="F19" s="16">
        <v>111925</v>
      </c>
      <c r="G19" s="16">
        <f t="shared" si="1"/>
        <v>22.735120861263457</v>
      </c>
      <c r="H19" s="16">
        <v>267827</v>
      </c>
      <c r="I19" s="16">
        <f t="shared" si="2"/>
        <v>54.403209425147267</v>
      </c>
      <c r="J19" s="16">
        <v>1229177</v>
      </c>
      <c r="K19" s="16">
        <f t="shared" si="3"/>
        <v>249.68047938249035</v>
      </c>
      <c r="L19" s="16">
        <v>361565</v>
      </c>
      <c r="M19" s="16">
        <f t="shared" si="4"/>
        <v>73.444038188096684</v>
      </c>
      <c r="N19" s="16">
        <v>910964</v>
      </c>
      <c r="O19" s="16">
        <f t="shared" si="5"/>
        <v>185.04245378834045</v>
      </c>
      <c r="P19" s="16">
        <v>148461</v>
      </c>
      <c r="Q19" s="16">
        <f t="shared" si="6"/>
        <v>30.15661182205972</v>
      </c>
      <c r="R19" s="16">
        <v>128998</v>
      </c>
      <c r="S19" s="16">
        <f t="shared" si="7"/>
        <v>26.203128173877715</v>
      </c>
      <c r="T19" s="16">
        <v>302144</v>
      </c>
      <c r="U19" s="16">
        <f t="shared" si="7"/>
        <v>61.37395896810888</v>
      </c>
      <c r="V19" s="17">
        <f t="shared" si="8"/>
        <v>7714448</v>
      </c>
      <c r="W19" s="16">
        <f t="shared" si="9"/>
        <v>1567.0217347146049</v>
      </c>
      <c r="X19" s="11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</row>
    <row r="20" spans="1:155" x14ac:dyDescent="0.2">
      <c r="A20" s="18">
        <v>17</v>
      </c>
      <c r="B20" s="19" t="s">
        <v>41</v>
      </c>
      <c r="C20" s="15">
        <v>42764</v>
      </c>
      <c r="D20" s="20">
        <v>24901044</v>
      </c>
      <c r="E20" s="20">
        <f t="shared" si="0"/>
        <v>582.2898699840988</v>
      </c>
      <c r="F20" s="20">
        <v>585743</v>
      </c>
      <c r="G20" s="20">
        <f t="shared" si="1"/>
        <v>13.697105041623796</v>
      </c>
      <c r="H20" s="20">
        <v>495663</v>
      </c>
      <c r="I20" s="20">
        <f t="shared" si="2"/>
        <v>11.590660368534282</v>
      </c>
      <c r="J20" s="20">
        <v>6454403</v>
      </c>
      <c r="K20" s="20">
        <f t="shared" si="3"/>
        <v>150.93075951735105</v>
      </c>
      <c r="L20" s="20">
        <v>3302987</v>
      </c>
      <c r="M20" s="20">
        <f t="shared" si="4"/>
        <v>77.237559629594983</v>
      </c>
      <c r="N20" s="20">
        <v>6636334</v>
      </c>
      <c r="O20" s="20">
        <f t="shared" si="5"/>
        <v>155.18506220185202</v>
      </c>
      <c r="P20" s="20">
        <v>1170535</v>
      </c>
      <c r="Q20" s="20">
        <f t="shared" si="6"/>
        <v>27.371971751940883</v>
      </c>
      <c r="R20" s="20">
        <v>442867</v>
      </c>
      <c r="S20" s="20">
        <f t="shared" si="7"/>
        <v>10.356070526611168</v>
      </c>
      <c r="T20" s="20">
        <v>4409523</v>
      </c>
      <c r="U20" s="20">
        <f t="shared" si="7"/>
        <v>103.11296885230568</v>
      </c>
      <c r="V20" s="21">
        <f t="shared" si="8"/>
        <v>48399099</v>
      </c>
      <c r="W20" s="20">
        <f t="shared" si="9"/>
        <v>1131.7720278739127</v>
      </c>
      <c r="X20" s="11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</row>
    <row r="21" spans="1:155" x14ac:dyDescent="0.2">
      <c r="A21" s="18">
        <v>18</v>
      </c>
      <c r="B21" s="19" t="s">
        <v>42</v>
      </c>
      <c r="C21" s="15">
        <v>1229</v>
      </c>
      <c r="D21" s="20">
        <v>676313</v>
      </c>
      <c r="E21" s="20">
        <f t="shared" si="0"/>
        <v>550.2953620829943</v>
      </c>
      <c r="F21" s="20">
        <v>0</v>
      </c>
      <c r="G21" s="20">
        <f t="shared" si="1"/>
        <v>0</v>
      </c>
      <c r="H21" s="20">
        <v>45653</v>
      </c>
      <c r="I21" s="20">
        <f t="shared" si="2"/>
        <v>37.146460537021966</v>
      </c>
      <c r="J21" s="20">
        <v>233283</v>
      </c>
      <c r="K21" s="20">
        <f t="shared" si="3"/>
        <v>189.81529698942231</v>
      </c>
      <c r="L21" s="20">
        <v>59661</v>
      </c>
      <c r="M21" s="20">
        <f t="shared" si="4"/>
        <v>48.544344995931652</v>
      </c>
      <c r="N21" s="20">
        <v>324994</v>
      </c>
      <c r="O21" s="20">
        <f t="shared" si="5"/>
        <v>264.43775427176564</v>
      </c>
      <c r="P21" s="20">
        <v>47276</v>
      </c>
      <c r="Q21" s="20">
        <f t="shared" si="6"/>
        <v>38.467046379170057</v>
      </c>
      <c r="R21" s="20">
        <v>0</v>
      </c>
      <c r="S21" s="20">
        <f t="shared" si="7"/>
        <v>0</v>
      </c>
      <c r="T21" s="20">
        <v>70362</v>
      </c>
      <c r="U21" s="20">
        <f t="shared" si="7"/>
        <v>57.251423921887714</v>
      </c>
      <c r="V21" s="21">
        <f t="shared" si="8"/>
        <v>1457542</v>
      </c>
      <c r="W21" s="20">
        <f t="shared" si="9"/>
        <v>1185.9576891781937</v>
      </c>
      <c r="X21" s="11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</row>
    <row r="22" spans="1:155" x14ac:dyDescent="0.2">
      <c r="A22" s="18">
        <v>19</v>
      </c>
      <c r="B22" s="19" t="s">
        <v>43</v>
      </c>
      <c r="C22" s="15">
        <v>2114</v>
      </c>
      <c r="D22" s="20">
        <v>1121781</v>
      </c>
      <c r="E22" s="20">
        <f t="shared" si="0"/>
        <v>530.64380321665089</v>
      </c>
      <c r="F22" s="20"/>
      <c r="G22" s="20">
        <f t="shared" si="1"/>
        <v>0</v>
      </c>
      <c r="H22" s="20">
        <v>62640</v>
      </c>
      <c r="I22" s="20">
        <f t="shared" si="2"/>
        <v>29.631031220435194</v>
      </c>
      <c r="J22" s="20">
        <v>489101</v>
      </c>
      <c r="K22" s="20">
        <f t="shared" si="3"/>
        <v>231.3628192999054</v>
      </c>
      <c r="L22" s="20">
        <v>210165</v>
      </c>
      <c r="M22" s="20">
        <f t="shared" si="4"/>
        <v>99.415799432355726</v>
      </c>
      <c r="N22" s="20">
        <v>373722</v>
      </c>
      <c r="O22" s="20">
        <f t="shared" si="5"/>
        <v>176.78429517502366</v>
      </c>
      <c r="P22" s="20"/>
      <c r="Q22" s="20">
        <f t="shared" si="6"/>
        <v>0</v>
      </c>
      <c r="R22" s="20">
        <v>2302</v>
      </c>
      <c r="S22" s="20">
        <f t="shared" si="7"/>
        <v>1.0889309366130557</v>
      </c>
      <c r="T22" s="20">
        <v>68276</v>
      </c>
      <c r="U22" s="20">
        <f t="shared" si="7"/>
        <v>32.297067171239355</v>
      </c>
      <c r="V22" s="21">
        <f t="shared" si="8"/>
        <v>2327987</v>
      </c>
      <c r="W22" s="20">
        <f t="shared" si="9"/>
        <v>1101.2237464522232</v>
      </c>
      <c r="X22" s="11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</row>
    <row r="23" spans="1:155" x14ac:dyDescent="0.2">
      <c r="A23" s="22">
        <v>20</v>
      </c>
      <c r="B23" s="23" t="s">
        <v>44</v>
      </c>
      <c r="C23" s="24">
        <v>5995</v>
      </c>
      <c r="D23" s="25">
        <v>3076885</v>
      </c>
      <c r="E23" s="25">
        <f t="shared" si="0"/>
        <v>513.24186822351965</v>
      </c>
      <c r="F23" s="25">
        <v>43983</v>
      </c>
      <c r="G23" s="25">
        <f t="shared" si="1"/>
        <v>7.3366138448707252</v>
      </c>
      <c r="H23" s="25">
        <v>101980</v>
      </c>
      <c r="I23" s="25">
        <f t="shared" si="2"/>
        <v>17.010842368640535</v>
      </c>
      <c r="J23" s="25">
        <v>998536</v>
      </c>
      <c r="K23" s="25">
        <f t="shared" si="3"/>
        <v>166.56146788990824</v>
      </c>
      <c r="L23" s="25">
        <v>386986</v>
      </c>
      <c r="M23" s="25">
        <f t="shared" si="4"/>
        <v>64.551459549624681</v>
      </c>
      <c r="N23" s="25">
        <v>1426819</v>
      </c>
      <c r="O23" s="25">
        <f t="shared" si="5"/>
        <v>238.00150125104253</v>
      </c>
      <c r="P23" s="25">
        <v>0</v>
      </c>
      <c r="Q23" s="25">
        <f t="shared" si="6"/>
        <v>0</v>
      </c>
      <c r="R23" s="25">
        <v>12083</v>
      </c>
      <c r="S23" s="25">
        <f t="shared" si="7"/>
        <v>2.0155129274395329</v>
      </c>
      <c r="T23" s="25">
        <v>134550</v>
      </c>
      <c r="U23" s="25">
        <f t="shared" si="7"/>
        <v>22.443703085904922</v>
      </c>
      <c r="V23" s="26">
        <f t="shared" si="8"/>
        <v>6181822</v>
      </c>
      <c r="W23" s="25">
        <f t="shared" si="9"/>
        <v>1031.1629691409507</v>
      </c>
      <c r="X23" s="11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</row>
    <row r="24" spans="1:155" x14ac:dyDescent="0.2">
      <c r="A24" s="13">
        <v>21</v>
      </c>
      <c r="B24" s="14" t="s">
        <v>45</v>
      </c>
      <c r="C24" s="15">
        <v>3175</v>
      </c>
      <c r="D24" s="16">
        <v>1789903</v>
      </c>
      <c r="E24" s="16">
        <f t="shared" si="0"/>
        <v>563.74897637795277</v>
      </c>
      <c r="F24" s="16">
        <v>40189</v>
      </c>
      <c r="G24" s="16">
        <f t="shared" si="1"/>
        <v>12.657952755905512</v>
      </c>
      <c r="H24" s="16">
        <v>64292</v>
      </c>
      <c r="I24" s="16">
        <f t="shared" si="2"/>
        <v>20.249448818897637</v>
      </c>
      <c r="J24" s="16">
        <v>496605</v>
      </c>
      <c r="K24" s="16">
        <f t="shared" si="3"/>
        <v>156.41102362204725</v>
      </c>
      <c r="L24" s="16">
        <v>229030</v>
      </c>
      <c r="M24" s="16">
        <f t="shared" si="4"/>
        <v>72.135433070866142</v>
      </c>
      <c r="N24" s="16">
        <v>603305</v>
      </c>
      <c r="O24" s="16">
        <f t="shared" si="5"/>
        <v>190.01732283464568</v>
      </c>
      <c r="P24" s="16">
        <v>83930</v>
      </c>
      <c r="Q24" s="16">
        <f t="shared" si="6"/>
        <v>26.434645669291339</v>
      </c>
      <c r="R24" s="16">
        <v>4324</v>
      </c>
      <c r="S24" s="16">
        <f t="shared" si="7"/>
        <v>1.3618897637795275</v>
      </c>
      <c r="T24" s="16">
        <v>54245</v>
      </c>
      <c r="U24" s="16">
        <f t="shared" si="7"/>
        <v>17.085039370078739</v>
      </c>
      <c r="V24" s="17">
        <f t="shared" si="8"/>
        <v>3365823</v>
      </c>
      <c r="W24" s="16">
        <f t="shared" si="9"/>
        <v>1060.1017322834646</v>
      </c>
      <c r="X24" s="11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</row>
    <row r="25" spans="1:155" x14ac:dyDescent="0.2">
      <c r="A25" s="18">
        <v>22</v>
      </c>
      <c r="B25" s="19" t="s">
        <v>46</v>
      </c>
      <c r="C25" s="15">
        <v>3332</v>
      </c>
      <c r="D25" s="20">
        <v>988461</v>
      </c>
      <c r="E25" s="20">
        <f t="shared" si="0"/>
        <v>296.65696278511405</v>
      </c>
      <c r="F25" s="20">
        <v>4598</v>
      </c>
      <c r="G25" s="20">
        <f t="shared" si="1"/>
        <v>1.3799519807923168</v>
      </c>
      <c r="H25" s="20">
        <v>82981</v>
      </c>
      <c r="I25" s="20">
        <f t="shared" si="2"/>
        <v>24.904261704681872</v>
      </c>
      <c r="J25" s="20">
        <v>673842</v>
      </c>
      <c r="K25" s="20">
        <f t="shared" si="3"/>
        <v>202.23349339735896</v>
      </c>
      <c r="L25" s="20">
        <v>360703</v>
      </c>
      <c r="M25" s="20">
        <f t="shared" si="4"/>
        <v>108.25420168067227</v>
      </c>
      <c r="N25" s="20">
        <v>511697</v>
      </c>
      <c r="O25" s="20">
        <f t="shared" si="5"/>
        <v>153.57052821128451</v>
      </c>
      <c r="P25" s="20">
        <v>110666</v>
      </c>
      <c r="Q25" s="20">
        <f t="shared" si="6"/>
        <v>33.21308523409364</v>
      </c>
      <c r="R25" s="20">
        <v>8994</v>
      </c>
      <c r="S25" s="20">
        <f t="shared" si="7"/>
        <v>2.699279711884754</v>
      </c>
      <c r="T25" s="20">
        <v>98700</v>
      </c>
      <c r="U25" s="20">
        <f t="shared" si="7"/>
        <v>29.6218487394958</v>
      </c>
      <c r="V25" s="21">
        <f t="shared" si="8"/>
        <v>2840642</v>
      </c>
      <c r="W25" s="20">
        <f t="shared" si="9"/>
        <v>852.53361344537814</v>
      </c>
      <c r="X25" s="11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</row>
    <row r="26" spans="1:155" x14ac:dyDescent="0.2">
      <c r="A26" s="18">
        <v>23</v>
      </c>
      <c r="B26" s="19" t="s">
        <v>47</v>
      </c>
      <c r="C26" s="15">
        <v>13652</v>
      </c>
      <c r="D26" s="20">
        <v>3505240</v>
      </c>
      <c r="E26" s="20">
        <f t="shared" si="0"/>
        <v>256.7565191913273</v>
      </c>
      <c r="F26" s="20">
        <v>5238</v>
      </c>
      <c r="G26" s="20">
        <f t="shared" si="1"/>
        <v>0.38368004687957807</v>
      </c>
      <c r="H26" s="20">
        <v>199935</v>
      </c>
      <c r="I26" s="20">
        <f t="shared" si="2"/>
        <v>14.645106944037504</v>
      </c>
      <c r="J26" s="20">
        <v>3518501</v>
      </c>
      <c r="K26" s="20">
        <f t="shared" si="3"/>
        <v>257.72787869909172</v>
      </c>
      <c r="L26" s="20">
        <v>332428</v>
      </c>
      <c r="M26" s="20">
        <f t="shared" si="4"/>
        <v>24.350131848813362</v>
      </c>
      <c r="N26" s="20">
        <v>3079740</v>
      </c>
      <c r="O26" s="20">
        <f t="shared" si="5"/>
        <v>225.5889246996777</v>
      </c>
      <c r="P26" s="20">
        <v>393250</v>
      </c>
      <c r="Q26" s="20">
        <f t="shared" si="6"/>
        <v>28.805303252270729</v>
      </c>
      <c r="R26" s="20">
        <v>105577</v>
      </c>
      <c r="S26" s="20">
        <f t="shared" si="7"/>
        <v>7.733445648989159</v>
      </c>
      <c r="T26" s="20">
        <v>440862</v>
      </c>
      <c r="U26" s="20">
        <f t="shared" si="7"/>
        <v>32.292850864342221</v>
      </c>
      <c r="V26" s="21">
        <f t="shared" si="8"/>
        <v>11580771</v>
      </c>
      <c r="W26" s="20">
        <f t="shared" si="9"/>
        <v>848.2838411954292</v>
      </c>
      <c r="X26" s="11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</row>
    <row r="27" spans="1:155" x14ac:dyDescent="0.2">
      <c r="A27" s="18">
        <v>24</v>
      </c>
      <c r="B27" s="19" t="s">
        <v>48</v>
      </c>
      <c r="C27" s="15">
        <v>4535</v>
      </c>
      <c r="D27" s="20">
        <v>3872042</v>
      </c>
      <c r="E27" s="20">
        <f t="shared" si="0"/>
        <v>853.81300992282252</v>
      </c>
      <c r="F27" s="20">
        <v>4065</v>
      </c>
      <c r="G27" s="20">
        <f t="shared" si="1"/>
        <v>0.89636163175303196</v>
      </c>
      <c r="H27" s="20">
        <v>65055</v>
      </c>
      <c r="I27" s="20">
        <f t="shared" si="2"/>
        <v>14.345093715545755</v>
      </c>
      <c r="J27" s="20">
        <v>1464862</v>
      </c>
      <c r="K27" s="20">
        <f t="shared" si="3"/>
        <v>323.01256890848953</v>
      </c>
      <c r="L27" s="20">
        <v>262942</v>
      </c>
      <c r="M27" s="20">
        <f t="shared" si="4"/>
        <v>57.980595369349501</v>
      </c>
      <c r="N27" s="20">
        <v>1397064</v>
      </c>
      <c r="O27" s="20">
        <f t="shared" si="5"/>
        <v>308.06262403528115</v>
      </c>
      <c r="P27" s="20">
        <v>4462</v>
      </c>
      <c r="Q27" s="20">
        <f t="shared" si="6"/>
        <v>0.98390297684674755</v>
      </c>
      <c r="R27" s="20">
        <v>0</v>
      </c>
      <c r="S27" s="20">
        <f t="shared" si="7"/>
        <v>0</v>
      </c>
      <c r="T27" s="20">
        <v>345839</v>
      </c>
      <c r="U27" s="20">
        <f t="shared" si="7"/>
        <v>76.259977949283353</v>
      </c>
      <c r="V27" s="21">
        <f t="shared" si="8"/>
        <v>7416331</v>
      </c>
      <c r="W27" s="20">
        <f t="shared" si="9"/>
        <v>1635.3541345093715</v>
      </c>
      <c r="X27" s="11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</row>
    <row r="28" spans="1:155" x14ac:dyDescent="0.2">
      <c r="A28" s="22">
        <v>25</v>
      </c>
      <c r="B28" s="23" t="s">
        <v>49</v>
      </c>
      <c r="C28" s="24">
        <v>2246</v>
      </c>
      <c r="D28" s="25">
        <v>1130895</v>
      </c>
      <c r="E28" s="25">
        <f t="shared" si="0"/>
        <v>503.51513802315225</v>
      </c>
      <c r="F28" s="25">
        <v>0</v>
      </c>
      <c r="G28" s="25">
        <f t="shared" si="1"/>
        <v>0</v>
      </c>
      <c r="H28" s="25">
        <v>85507</v>
      </c>
      <c r="I28" s="25">
        <f t="shared" si="2"/>
        <v>38.070792520035617</v>
      </c>
      <c r="J28" s="25">
        <v>450870</v>
      </c>
      <c r="K28" s="25">
        <f t="shared" si="3"/>
        <v>200.74354407836154</v>
      </c>
      <c r="L28" s="25">
        <v>154903</v>
      </c>
      <c r="M28" s="25">
        <f t="shared" si="4"/>
        <v>68.968388245770257</v>
      </c>
      <c r="N28" s="25">
        <v>340685</v>
      </c>
      <c r="O28" s="25">
        <f t="shared" si="5"/>
        <v>151.68521816562779</v>
      </c>
      <c r="P28" s="25">
        <v>81218</v>
      </c>
      <c r="Q28" s="25">
        <f t="shared" si="6"/>
        <v>36.161175422974175</v>
      </c>
      <c r="R28" s="25">
        <v>0</v>
      </c>
      <c r="S28" s="25">
        <f t="shared" si="7"/>
        <v>0</v>
      </c>
      <c r="T28" s="25">
        <v>65742</v>
      </c>
      <c r="U28" s="25">
        <f t="shared" si="7"/>
        <v>29.270703472840605</v>
      </c>
      <c r="V28" s="26">
        <f t="shared" si="8"/>
        <v>2309820</v>
      </c>
      <c r="W28" s="25">
        <f t="shared" si="9"/>
        <v>1028.4149599287623</v>
      </c>
      <c r="X28" s="11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</row>
    <row r="29" spans="1:155" x14ac:dyDescent="0.2">
      <c r="A29" s="13">
        <v>26</v>
      </c>
      <c r="B29" s="14" t="s">
        <v>50</v>
      </c>
      <c r="C29" s="15">
        <v>45253</v>
      </c>
      <c r="D29" s="16">
        <v>15805897</v>
      </c>
      <c r="E29" s="16">
        <f t="shared" si="0"/>
        <v>349.27843457892294</v>
      </c>
      <c r="F29" s="16">
        <v>600000</v>
      </c>
      <c r="G29" s="16">
        <f t="shared" si="1"/>
        <v>13.258789472521158</v>
      </c>
      <c r="H29" s="16">
        <v>585796</v>
      </c>
      <c r="I29" s="16">
        <f t="shared" si="2"/>
        <v>12.944909729741674</v>
      </c>
      <c r="J29" s="16">
        <v>7439430</v>
      </c>
      <c r="K29" s="16">
        <f t="shared" si="3"/>
        <v>164.39639360926347</v>
      </c>
      <c r="L29" s="16">
        <v>1575431</v>
      </c>
      <c r="M29" s="16">
        <f t="shared" si="4"/>
        <v>34.813846595805806</v>
      </c>
      <c r="N29" s="16">
        <v>5906163</v>
      </c>
      <c r="O29" s="16">
        <f t="shared" si="5"/>
        <v>130.51428634565664</v>
      </c>
      <c r="P29" s="16">
        <v>826671</v>
      </c>
      <c r="Q29" s="16">
        <f t="shared" si="6"/>
        <v>18.267761253397566</v>
      </c>
      <c r="R29" s="16">
        <v>235548</v>
      </c>
      <c r="S29" s="16">
        <f t="shared" si="7"/>
        <v>5.2051355711223568</v>
      </c>
      <c r="T29" s="16">
        <v>3208207</v>
      </c>
      <c r="U29" s="16">
        <f t="shared" si="7"/>
        <v>70.89490199544781</v>
      </c>
      <c r="V29" s="17">
        <f t="shared" si="8"/>
        <v>36183143</v>
      </c>
      <c r="W29" s="16">
        <f t="shared" si="9"/>
        <v>799.57445915187941</v>
      </c>
      <c r="X29" s="11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</row>
    <row r="30" spans="1:155" x14ac:dyDescent="0.2">
      <c r="A30" s="18">
        <v>27</v>
      </c>
      <c r="B30" s="19" t="s">
        <v>51</v>
      </c>
      <c r="C30" s="15">
        <v>5846</v>
      </c>
      <c r="D30" s="20">
        <v>2068250</v>
      </c>
      <c r="E30" s="20">
        <f t="shared" si="0"/>
        <v>353.78891549777626</v>
      </c>
      <c r="F30" s="20">
        <v>0</v>
      </c>
      <c r="G30" s="20">
        <f t="shared" si="1"/>
        <v>0</v>
      </c>
      <c r="H30" s="20">
        <v>97410</v>
      </c>
      <c r="I30" s="20">
        <f t="shared" si="2"/>
        <v>16.66267533356141</v>
      </c>
      <c r="J30" s="20">
        <v>1216059</v>
      </c>
      <c r="K30" s="20">
        <f t="shared" si="3"/>
        <v>208.01556619911051</v>
      </c>
      <c r="L30" s="20">
        <v>269603</v>
      </c>
      <c r="M30" s="20">
        <f t="shared" si="4"/>
        <v>46.117516250427641</v>
      </c>
      <c r="N30" s="20">
        <v>1242548</v>
      </c>
      <c r="O30" s="20">
        <f t="shared" si="5"/>
        <v>212.5466985973315</v>
      </c>
      <c r="P30" s="20">
        <v>187358</v>
      </c>
      <c r="Q30" s="20">
        <f t="shared" si="6"/>
        <v>32.04892234006158</v>
      </c>
      <c r="R30" s="20">
        <v>48722</v>
      </c>
      <c r="S30" s="20">
        <f t="shared" si="7"/>
        <v>8.3342456380431056</v>
      </c>
      <c r="T30" s="20">
        <v>382922</v>
      </c>
      <c r="U30" s="20">
        <f t="shared" si="7"/>
        <v>65.501539514197745</v>
      </c>
      <c r="V30" s="21">
        <f t="shared" si="8"/>
        <v>5512872</v>
      </c>
      <c r="W30" s="20">
        <f t="shared" si="9"/>
        <v>943.01607937050971</v>
      </c>
      <c r="X30" s="11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</row>
    <row r="31" spans="1:155" x14ac:dyDescent="0.2">
      <c r="A31" s="18">
        <v>28</v>
      </c>
      <c r="B31" s="19" t="s">
        <v>52</v>
      </c>
      <c r="C31" s="15">
        <v>30218</v>
      </c>
      <c r="D31" s="20">
        <v>14579481</v>
      </c>
      <c r="E31" s="20">
        <f t="shared" si="0"/>
        <v>482.47670262757299</v>
      </c>
      <c r="F31" s="20">
        <v>289898</v>
      </c>
      <c r="G31" s="20">
        <f t="shared" si="1"/>
        <v>9.5935535111522938</v>
      </c>
      <c r="H31" s="20">
        <v>571451</v>
      </c>
      <c r="I31" s="20">
        <f t="shared" si="2"/>
        <v>18.910947117612018</v>
      </c>
      <c r="J31" s="20">
        <v>4005999</v>
      </c>
      <c r="K31" s="20">
        <f t="shared" si="3"/>
        <v>132.5699583029982</v>
      </c>
      <c r="L31" s="20">
        <v>1243440</v>
      </c>
      <c r="M31" s="20">
        <f t="shared" si="4"/>
        <v>41.148984049242173</v>
      </c>
      <c r="N31" s="20">
        <v>5203524</v>
      </c>
      <c r="O31" s="20">
        <f t="shared" si="5"/>
        <v>172.19948375140643</v>
      </c>
      <c r="P31" s="20">
        <v>661439</v>
      </c>
      <c r="Q31" s="20">
        <f t="shared" si="6"/>
        <v>21.888907273810311</v>
      </c>
      <c r="R31" s="20">
        <v>214794</v>
      </c>
      <c r="S31" s="20">
        <f t="shared" si="7"/>
        <v>7.1081474617777483</v>
      </c>
      <c r="T31" s="20">
        <v>1857848</v>
      </c>
      <c r="U31" s="20">
        <f t="shared" si="7"/>
        <v>61.481501092064335</v>
      </c>
      <c r="V31" s="21">
        <f t="shared" si="8"/>
        <v>28627874</v>
      </c>
      <c r="W31" s="20">
        <f t="shared" si="9"/>
        <v>947.37818518763652</v>
      </c>
      <c r="X31" s="11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</row>
    <row r="32" spans="1:155" x14ac:dyDescent="0.2">
      <c r="A32" s="18">
        <v>29</v>
      </c>
      <c r="B32" s="19" t="s">
        <v>53</v>
      </c>
      <c r="C32" s="15">
        <v>14426</v>
      </c>
      <c r="D32" s="20">
        <f>4303926-'[1]Hurricane Data'!E6</f>
        <v>4296155</v>
      </c>
      <c r="E32" s="20">
        <f t="shared" si="0"/>
        <v>297.80639123804241</v>
      </c>
      <c r="F32" s="20">
        <v>4748</v>
      </c>
      <c r="G32" s="20">
        <f t="shared" si="1"/>
        <v>0.32912796339941774</v>
      </c>
      <c r="H32" s="20">
        <v>396645</v>
      </c>
      <c r="I32" s="20">
        <f t="shared" si="2"/>
        <v>27.495147650076252</v>
      </c>
      <c r="J32" s="20">
        <v>3031889</v>
      </c>
      <c r="K32" s="20">
        <f t="shared" si="3"/>
        <v>210.16837654235408</v>
      </c>
      <c r="L32" s="20">
        <v>845295</v>
      </c>
      <c r="M32" s="20">
        <f t="shared" si="4"/>
        <v>58.595244697074726</v>
      </c>
      <c r="N32" s="20">
        <v>3093342</v>
      </c>
      <c r="O32" s="20">
        <f t="shared" si="5"/>
        <v>214.42825454041315</v>
      </c>
      <c r="P32" s="20">
        <v>345207</v>
      </c>
      <c r="Q32" s="20">
        <f t="shared" si="6"/>
        <v>23.929502287536394</v>
      </c>
      <c r="R32" s="20">
        <v>38096</v>
      </c>
      <c r="S32" s="20">
        <f t="shared" si="7"/>
        <v>2.64078746707334</v>
      </c>
      <c r="T32" s="20">
        <v>654748</v>
      </c>
      <c r="U32" s="20">
        <f t="shared" si="7"/>
        <v>45.386662969638152</v>
      </c>
      <c r="V32" s="21">
        <f t="shared" si="8"/>
        <v>12706125</v>
      </c>
      <c r="W32" s="20">
        <f t="shared" si="9"/>
        <v>880.77949535560788</v>
      </c>
      <c r="X32" s="11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</row>
    <row r="33" spans="1:155" x14ac:dyDescent="0.2">
      <c r="A33" s="22">
        <v>30</v>
      </c>
      <c r="B33" s="23" t="s">
        <v>54</v>
      </c>
      <c r="C33" s="24">
        <v>2649</v>
      </c>
      <c r="D33" s="25">
        <v>954062</v>
      </c>
      <c r="E33" s="25">
        <f t="shared" si="0"/>
        <v>360.15930539826348</v>
      </c>
      <c r="F33" s="25">
        <v>44416</v>
      </c>
      <c r="G33" s="25">
        <f t="shared" si="1"/>
        <v>16.767081917704793</v>
      </c>
      <c r="H33" s="25">
        <v>78288</v>
      </c>
      <c r="I33" s="25">
        <f t="shared" si="2"/>
        <v>29.553793884484712</v>
      </c>
      <c r="J33" s="25">
        <v>560615</v>
      </c>
      <c r="K33" s="25">
        <f t="shared" si="3"/>
        <v>211.63269158172895</v>
      </c>
      <c r="L33" s="25">
        <v>98692</v>
      </c>
      <c r="M33" s="25">
        <f t="shared" si="4"/>
        <v>37.256323140807851</v>
      </c>
      <c r="N33" s="25">
        <v>549269</v>
      </c>
      <c r="O33" s="25">
        <f t="shared" si="5"/>
        <v>207.34956587391468</v>
      </c>
      <c r="P33" s="25">
        <v>78121</v>
      </c>
      <c r="Q33" s="25">
        <f t="shared" si="6"/>
        <v>29.490751226878068</v>
      </c>
      <c r="R33" s="25">
        <v>4860</v>
      </c>
      <c r="S33" s="25">
        <f t="shared" si="7"/>
        <v>1.8346545866364665</v>
      </c>
      <c r="T33" s="25">
        <v>62176</v>
      </c>
      <c r="U33" s="25">
        <f t="shared" si="7"/>
        <v>23.471498678746698</v>
      </c>
      <c r="V33" s="26">
        <f t="shared" si="8"/>
        <v>2430499</v>
      </c>
      <c r="W33" s="25">
        <f t="shared" si="9"/>
        <v>917.51566628916578</v>
      </c>
      <c r="X33" s="11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</row>
    <row r="34" spans="1:155" x14ac:dyDescent="0.2">
      <c r="A34" s="13">
        <v>31</v>
      </c>
      <c r="B34" s="14" t="s">
        <v>55</v>
      </c>
      <c r="C34" s="15">
        <v>6663</v>
      </c>
      <c r="D34" s="16">
        <v>3051557</v>
      </c>
      <c r="E34" s="16">
        <f t="shared" si="0"/>
        <v>457.98544199309623</v>
      </c>
      <c r="F34" s="16">
        <v>0</v>
      </c>
      <c r="G34" s="16">
        <f t="shared" si="1"/>
        <v>0</v>
      </c>
      <c r="H34" s="16">
        <v>171123</v>
      </c>
      <c r="I34" s="16">
        <f t="shared" si="2"/>
        <v>25.682575416479065</v>
      </c>
      <c r="J34" s="16">
        <v>789407</v>
      </c>
      <c r="K34" s="16">
        <f t="shared" si="3"/>
        <v>118.47621191655411</v>
      </c>
      <c r="L34" s="16">
        <v>399670</v>
      </c>
      <c r="M34" s="16">
        <f t="shared" si="4"/>
        <v>59.983490920006005</v>
      </c>
      <c r="N34" s="16">
        <v>1305295</v>
      </c>
      <c r="O34" s="16">
        <f t="shared" si="5"/>
        <v>195.90199609785381</v>
      </c>
      <c r="P34" s="16">
        <v>139535</v>
      </c>
      <c r="Q34" s="16">
        <f t="shared" si="6"/>
        <v>20.941767972384813</v>
      </c>
      <c r="R34" s="16">
        <v>37646</v>
      </c>
      <c r="S34" s="16">
        <f t="shared" si="7"/>
        <v>5.6500075041272702</v>
      </c>
      <c r="T34" s="16">
        <v>446110</v>
      </c>
      <c r="U34" s="16">
        <f t="shared" si="7"/>
        <v>66.953324328380603</v>
      </c>
      <c r="V34" s="17">
        <f t="shared" si="8"/>
        <v>6340343</v>
      </c>
      <c r="W34" s="16">
        <f t="shared" si="9"/>
        <v>951.57481614888184</v>
      </c>
      <c r="X34" s="11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</row>
    <row r="35" spans="1:155" x14ac:dyDescent="0.2">
      <c r="A35" s="18">
        <v>32</v>
      </c>
      <c r="B35" s="19" t="s">
        <v>56</v>
      </c>
      <c r="C35" s="15">
        <v>24468</v>
      </c>
      <c r="D35" s="20">
        <v>8165424</v>
      </c>
      <c r="E35" s="20">
        <f t="shared" si="0"/>
        <v>333.7184894556155</v>
      </c>
      <c r="F35" s="20">
        <v>373770</v>
      </c>
      <c r="G35" s="20">
        <f t="shared" si="1"/>
        <v>15.275870524767043</v>
      </c>
      <c r="H35" s="20">
        <v>276609</v>
      </c>
      <c r="I35" s="20">
        <f t="shared" si="2"/>
        <v>11.30492888670917</v>
      </c>
      <c r="J35" s="20">
        <v>2683942</v>
      </c>
      <c r="K35" s="20">
        <f t="shared" si="3"/>
        <v>109.69192414582312</v>
      </c>
      <c r="L35" s="20">
        <v>1040197</v>
      </c>
      <c r="M35" s="20">
        <f t="shared" si="4"/>
        <v>42.51254700016348</v>
      </c>
      <c r="N35" s="20">
        <v>4175373</v>
      </c>
      <c r="O35" s="20">
        <f t="shared" si="5"/>
        <v>170.6462726826876</v>
      </c>
      <c r="P35" s="20">
        <v>779065</v>
      </c>
      <c r="Q35" s="20">
        <f t="shared" si="6"/>
        <v>31.840158574464606</v>
      </c>
      <c r="R35" s="20">
        <v>267359</v>
      </c>
      <c r="S35" s="20">
        <f t="shared" si="7"/>
        <v>10.926884093509891</v>
      </c>
      <c r="T35" s="20">
        <v>1905398</v>
      </c>
      <c r="U35" s="20">
        <f t="shared" si="7"/>
        <v>77.873058688899789</v>
      </c>
      <c r="V35" s="21">
        <f t="shared" si="8"/>
        <v>19667137</v>
      </c>
      <c r="W35" s="20">
        <f t="shared" si="9"/>
        <v>803.79013405264016</v>
      </c>
      <c r="X35" s="11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</row>
    <row r="36" spans="1:155" x14ac:dyDescent="0.2">
      <c r="A36" s="18">
        <v>33</v>
      </c>
      <c r="B36" s="19" t="s">
        <v>57</v>
      </c>
      <c r="C36" s="15">
        <v>1957</v>
      </c>
      <c r="D36" s="20">
        <v>1359968</v>
      </c>
      <c r="E36" s="20">
        <f t="shared" si="0"/>
        <v>694.9248850281042</v>
      </c>
      <c r="F36" s="20">
        <v>0</v>
      </c>
      <c r="G36" s="20">
        <f t="shared" si="1"/>
        <v>0</v>
      </c>
      <c r="H36" s="20">
        <v>36143</v>
      </c>
      <c r="I36" s="20">
        <f t="shared" si="2"/>
        <v>18.468574348492591</v>
      </c>
      <c r="J36" s="20">
        <v>736531</v>
      </c>
      <c r="K36" s="20">
        <f t="shared" si="3"/>
        <v>376.35717935615736</v>
      </c>
      <c r="L36" s="20">
        <v>120812</v>
      </c>
      <c r="M36" s="20">
        <f t="shared" si="4"/>
        <v>61.733265201839551</v>
      </c>
      <c r="N36" s="20">
        <v>465502</v>
      </c>
      <c r="O36" s="20">
        <f t="shared" si="5"/>
        <v>237.86509964230964</v>
      </c>
      <c r="P36" s="20">
        <v>67199</v>
      </c>
      <c r="Q36" s="20">
        <f t="shared" si="6"/>
        <v>34.337761880429227</v>
      </c>
      <c r="R36" s="20">
        <v>0</v>
      </c>
      <c r="S36" s="20">
        <f t="shared" si="7"/>
        <v>0</v>
      </c>
      <c r="T36" s="20">
        <v>166416</v>
      </c>
      <c r="U36" s="20">
        <f t="shared" si="7"/>
        <v>85.036280020439449</v>
      </c>
      <c r="V36" s="21">
        <f t="shared" si="8"/>
        <v>2952571</v>
      </c>
      <c r="W36" s="20">
        <f t="shared" si="9"/>
        <v>1508.7230454777721</v>
      </c>
      <c r="X36" s="11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</row>
    <row r="37" spans="1:155" x14ac:dyDescent="0.2">
      <c r="A37" s="18">
        <v>34</v>
      </c>
      <c r="B37" s="19" t="s">
        <v>58</v>
      </c>
      <c r="C37" s="15">
        <v>4512</v>
      </c>
      <c r="D37" s="20">
        <v>2827197</v>
      </c>
      <c r="E37" s="20">
        <f t="shared" si="0"/>
        <v>626.595079787234</v>
      </c>
      <c r="F37" s="20">
        <v>54043</v>
      </c>
      <c r="G37" s="20">
        <f t="shared" si="1"/>
        <v>11.97761524822695</v>
      </c>
      <c r="H37" s="20">
        <v>164757</v>
      </c>
      <c r="I37" s="20">
        <f t="shared" si="2"/>
        <v>36.515292553191486</v>
      </c>
      <c r="J37" s="20">
        <v>776791</v>
      </c>
      <c r="K37" s="20">
        <f t="shared" si="3"/>
        <v>172.16112588652481</v>
      </c>
      <c r="L37" s="20">
        <v>345889</v>
      </c>
      <c r="M37" s="20">
        <f t="shared" si="4"/>
        <v>76.659796099290787</v>
      </c>
      <c r="N37" s="20">
        <v>1512507</v>
      </c>
      <c r="O37" s="20">
        <f t="shared" si="5"/>
        <v>335.21875</v>
      </c>
      <c r="P37" s="20">
        <v>88427</v>
      </c>
      <c r="Q37" s="20">
        <f t="shared" si="6"/>
        <v>19.598182624113477</v>
      </c>
      <c r="R37" s="20">
        <v>5321</v>
      </c>
      <c r="S37" s="20">
        <f t="shared" si="7"/>
        <v>1.1792996453900708</v>
      </c>
      <c r="T37" s="20">
        <v>388496</v>
      </c>
      <c r="U37" s="20">
        <f t="shared" si="7"/>
        <v>86.10283687943263</v>
      </c>
      <c r="V37" s="21">
        <f t="shared" si="8"/>
        <v>6163428</v>
      </c>
      <c r="W37" s="20">
        <f t="shared" si="9"/>
        <v>1366.0079787234042</v>
      </c>
      <c r="X37" s="11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</row>
    <row r="38" spans="1:155" x14ac:dyDescent="0.2">
      <c r="A38" s="22">
        <v>35</v>
      </c>
      <c r="B38" s="23" t="s">
        <v>59</v>
      </c>
      <c r="C38" s="24">
        <v>6805</v>
      </c>
      <c r="D38" s="25">
        <v>4519974</v>
      </c>
      <c r="E38" s="25">
        <f t="shared" si="0"/>
        <v>664.21366642174871</v>
      </c>
      <c r="F38" s="25">
        <v>0</v>
      </c>
      <c r="G38" s="25">
        <f t="shared" si="1"/>
        <v>0</v>
      </c>
      <c r="H38" s="25">
        <v>165405</v>
      </c>
      <c r="I38" s="25">
        <f t="shared" si="2"/>
        <v>24.306392358559883</v>
      </c>
      <c r="J38" s="25">
        <v>1259958</v>
      </c>
      <c r="K38" s="25">
        <f t="shared" si="3"/>
        <v>185.15180014695076</v>
      </c>
      <c r="L38" s="25">
        <v>499435</v>
      </c>
      <c r="M38" s="25">
        <f t="shared" si="4"/>
        <v>73.392358559882439</v>
      </c>
      <c r="N38" s="25">
        <v>1247936</v>
      </c>
      <c r="O38" s="25">
        <f t="shared" si="5"/>
        <v>183.38515797207936</v>
      </c>
      <c r="P38" s="25">
        <v>67359</v>
      </c>
      <c r="Q38" s="25">
        <f t="shared" si="6"/>
        <v>9.8984570168993393</v>
      </c>
      <c r="R38" s="25">
        <v>36499</v>
      </c>
      <c r="S38" s="25">
        <f t="shared" si="7"/>
        <v>5.3635562086700954</v>
      </c>
      <c r="T38" s="25">
        <v>498648</v>
      </c>
      <c r="U38" s="25">
        <f t="shared" si="7"/>
        <v>73.276708302718589</v>
      </c>
      <c r="V38" s="26">
        <f t="shared" si="8"/>
        <v>8295214</v>
      </c>
      <c r="W38" s="25">
        <f t="shared" si="9"/>
        <v>1218.9880969875092</v>
      </c>
      <c r="X38" s="11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</row>
    <row r="39" spans="1:155" x14ac:dyDescent="0.2">
      <c r="A39" s="13">
        <v>36</v>
      </c>
      <c r="B39" s="14" t="s">
        <v>60</v>
      </c>
      <c r="C39" s="15">
        <v>10493</v>
      </c>
      <c r="D39" s="16">
        <v>6407870</v>
      </c>
      <c r="E39" s="16">
        <f t="shared" si="0"/>
        <v>610.6804536357572</v>
      </c>
      <c r="F39" s="16">
        <v>6075</v>
      </c>
      <c r="G39" s="16">
        <f t="shared" si="1"/>
        <v>0.57895740017154296</v>
      </c>
      <c r="H39" s="16">
        <v>54645</v>
      </c>
      <c r="I39" s="16">
        <f t="shared" si="2"/>
        <v>5.20775755265415</v>
      </c>
      <c r="J39" s="16">
        <v>1988604</v>
      </c>
      <c r="K39" s="16">
        <f t="shared" si="3"/>
        <v>189.51720194415324</v>
      </c>
      <c r="L39" s="16">
        <v>0</v>
      </c>
      <c r="M39" s="16">
        <f t="shared" si="4"/>
        <v>0</v>
      </c>
      <c r="N39" s="16">
        <v>1454609</v>
      </c>
      <c r="O39" s="16">
        <f t="shared" si="5"/>
        <v>138.62660821500049</v>
      </c>
      <c r="P39" s="16">
        <v>54276</v>
      </c>
      <c r="Q39" s="16">
        <f t="shared" si="6"/>
        <v>5.1725912513103971</v>
      </c>
      <c r="R39" s="16">
        <v>25511</v>
      </c>
      <c r="S39" s="16">
        <f t="shared" si="7"/>
        <v>2.4312398742018488</v>
      </c>
      <c r="T39" s="16">
        <v>1000438</v>
      </c>
      <c r="U39" s="16">
        <f t="shared" si="7"/>
        <v>95.343371771657289</v>
      </c>
      <c r="V39" s="17">
        <f t="shared" si="8"/>
        <v>10992028</v>
      </c>
      <c r="W39" s="16">
        <f t="shared" si="9"/>
        <v>1047.5581816449062</v>
      </c>
      <c r="X39" s="11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</row>
    <row r="40" spans="1:155" x14ac:dyDescent="0.2">
      <c r="A40" s="18">
        <v>37</v>
      </c>
      <c r="B40" s="19" t="s">
        <v>61</v>
      </c>
      <c r="C40" s="15">
        <v>19680</v>
      </c>
      <c r="D40" s="20">
        <v>12261531</v>
      </c>
      <c r="E40" s="20">
        <f t="shared" si="0"/>
        <v>623.04527439024389</v>
      </c>
      <c r="F40" s="20">
        <v>109089</v>
      </c>
      <c r="G40" s="20">
        <f t="shared" si="1"/>
        <v>5.5431402439024389</v>
      </c>
      <c r="H40" s="20">
        <v>514841</v>
      </c>
      <c r="I40" s="20">
        <f t="shared" si="2"/>
        <v>26.160619918699187</v>
      </c>
      <c r="J40" s="20">
        <v>3631160</v>
      </c>
      <c r="K40" s="20">
        <f t="shared" si="3"/>
        <v>184.51016260162601</v>
      </c>
      <c r="L40" s="20">
        <v>862719</v>
      </c>
      <c r="M40" s="20">
        <f t="shared" si="4"/>
        <v>43.837347560975608</v>
      </c>
      <c r="N40" s="20">
        <v>3676046</v>
      </c>
      <c r="O40" s="20">
        <f t="shared" si="5"/>
        <v>186.79095528455284</v>
      </c>
      <c r="P40" s="20">
        <v>814225</v>
      </c>
      <c r="Q40" s="20">
        <f t="shared" si="6"/>
        <v>41.373221544715449</v>
      </c>
      <c r="R40" s="20">
        <v>151992</v>
      </c>
      <c r="S40" s="20">
        <f t="shared" si="7"/>
        <v>7.7231707317073175</v>
      </c>
      <c r="T40" s="20">
        <v>936339</v>
      </c>
      <c r="U40" s="20">
        <f t="shared" si="7"/>
        <v>47.578201219512195</v>
      </c>
      <c r="V40" s="21">
        <f t="shared" si="8"/>
        <v>22957942</v>
      </c>
      <c r="W40" s="20">
        <f t="shared" si="9"/>
        <v>1166.562093495935</v>
      </c>
      <c r="X40" s="11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</row>
    <row r="41" spans="1:155" x14ac:dyDescent="0.2">
      <c r="A41" s="18">
        <v>38</v>
      </c>
      <c r="B41" s="19" t="s">
        <v>62</v>
      </c>
      <c r="C41" s="15">
        <v>3822</v>
      </c>
      <c r="D41" s="20">
        <f>2283909-'[1]Hurricane Data'!E7</f>
        <v>1989346</v>
      </c>
      <c r="E41" s="20">
        <f t="shared" si="0"/>
        <v>520.49869178440611</v>
      </c>
      <c r="F41" s="20">
        <v>7720</v>
      </c>
      <c r="G41" s="20">
        <f t="shared" si="1"/>
        <v>2.0198848770277342</v>
      </c>
      <c r="H41" s="20">
        <v>82935</v>
      </c>
      <c r="I41" s="20">
        <f t="shared" si="2"/>
        <v>21.699372056514914</v>
      </c>
      <c r="J41" s="20">
        <v>937782</v>
      </c>
      <c r="K41" s="20">
        <f t="shared" si="3"/>
        <v>245.36420722135009</v>
      </c>
      <c r="L41" s="20">
        <v>465252</v>
      </c>
      <c r="M41" s="20">
        <f t="shared" si="4"/>
        <v>121.72998430141287</v>
      </c>
      <c r="N41" s="20">
        <v>717303</v>
      </c>
      <c r="O41" s="20">
        <f t="shared" si="5"/>
        <v>187.67739403453689</v>
      </c>
      <c r="P41" s="20">
        <v>106889</v>
      </c>
      <c r="Q41" s="20">
        <f t="shared" si="6"/>
        <v>27.96677132391418</v>
      </c>
      <c r="R41" s="20">
        <v>42866</v>
      </c>
      <c r="S41" s="20">
        <f t="shared" si="7"/>
        <v>11.215593929879644</v>
      </c>
      <c r="T41" s="20">
        <v>319285</v>
      </c>
      <c r="U41" s="20">
        <f t="shared" si="7"/>
        <v>83.538723181580323</v>
      </c>
      <c r="V41" s="21">
        <f t="shared" si="8"/>
        <v>4669378</v>
      </c>
      <c r="W41" s="20">
        <f t="shared" si="9"/>
        <v>1221.7106227106226</v>
      </c>
      <c r="X41" s="11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</row>
    <row r="42" spans="1:155" x14ac:dyDescent="0.2">
      <c r="A42" s="18">
        <v>39</v>
      </c>
      <c r="B42" s="19" t="s">
        <v>63</v>
      </c>
      <c r="C42" s="15">
        <v>2817</v>
      </c>
      <c r="D42" s="20">
        <v>1083507</v>
      </c>
      <c r="E42" s="20">
        <f t="shared" si="0"/>
        <v>384.63152289669864</v>
      </c>
      <c r="F42" s="20">
        <v>49000</v>
      </c>
      <c r="G42" s="20">
        <f t="shared" si="1"/>
        <v>17.394391196308128</v>
      </c>
      <c r="H42" s="20">
        <v>41573</v>
      </c>
      <c r="I42" s="20">
        <f t="shared" si="2"/>
        <v>14.757898473553425</v>
      </c>
      <c r="J42" s="20">
        <v>309977</v>
      </c>
      <c r="K42" s="20">
        <f t="shared" si="3"/>
        <v>110.03798367057153</v>
      </c>
      <c r="L42" s="20">
        <v>272204</v>
      </c>
      <c r="M42" s="20">
        <f t="shared" si="4"/>
        <v>96.629037983670571</v>
      </c>
      <c r="N42" s="20">
        <v>520410</v>
      </c>
      <c r="O42" s="20">
        <f t="shared" si="5"/>
        <v>184.73908413205538</v>
      </c>
      <c r="P42" s="20">
        <v>59328</v>
      </c>
      <c r="Q42" s="20">
        <f t="shared" si="6"/>
        <v>21.060702875399361</v>
      </c>
      <c r="R42" s="20"/>
      <c r="S42" s="20">
        <f t="shared" si="7"/>
        <v>0</v>
      </c>
      <c r="T42" s="20">
        <v>134533</v>
      </c>
      <c r="U42" s="20">
        <f t="shared" si="7"/>
        <v>47.75754348597799</v>
      </c>
      <c r="V42" s="21">
        <f t="shared" si="8"/>
        <v>2470532</v>
      </c>
      <c r="W42" s="20">
        <f t="shared" si="9"/>
        <v>877.00816471423502</v>
      </c>
      <c r="X42" s="11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</row>
    <row r="43" spans="1:155" x14ac:dyDescent="0.2">
      <c r="A43" s="22">
        <v>40</v>
      </c>
      <c r="B43" s="23" t="s">
        <v>64</v>
      </c>
      <c r="C43" s="24">
        <v>24046</v>
      </c>
      <c r="D43" s="25">
        <v>8042913</v>
      </c>
      <c r="E43" s="25">
        <f t="shared" si="0"/>
        <v>334.48028778175166</v>
      </c>
      <c r="F43" s="25">
        <v>250155</v>
      </c>
      <c r="G43" s="25">
        <f t="shared" si="1"/>
        <v>10.403185561008067</v>
      </c>
      <c r="H43" s="25"/>
      <c r="I43" s="25">
        <f t="shared" si="2"/>
        <v>0</v>
      </c>
      <c r="J43" s="25">
        <v>6040579</v>
      </c>
      <c r="K43" s="25">
        <f t="shared" si="3"/>
        <v>251.20930716127421</v>
      </c>
      <c r="L43" s="25">
        <v>0</v>
      </c>
      <c r="M43" s="25">
        <f t="shared" si="4"/>
        <v>0</v>
      </c>
      <c r="N43" s="25">
        <v>4050184</v>
      </c>
      <c r="O43" s="25">
        <f t="shared" si="5"/>
        <v>168.4348332362971</v>
      </c>
      <c r="P43" s="25">
        <v>739651</v>
      </c>
      <c r="Q43" s="25">
        <f t="shared" si="6"/>
        <v>30.759835315645013</v>
      </c>
      <c r="R43" s="25">
        <v>124078</v>
      </c>
      <c r="S43" s="25">
        <f t="shared" si="7"/>
        <v>5.1600266156533312</v>
      </c>
      <c r="T43" s="25">
        <v>686101</v>
      </c>
      <c r="U43" s="25">
        <f t="shared" si="7"/>
        <v>28.532853697080597</v>
      </c>
      <c r="V43" s="26">
        <f t="shared" si="8"/>
        <v>19933661</v>
      </c>
      <c r="W43" s="25">
        <f t="shared" si="9"/>
        <v>828.98032936870993</v>
      </c>
      <c r="X43" s="11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</row>
    <row r="44" spans="1:155" x14ac:dyDescent="0.2">
      <c r="A44" s="13">
        <v>41</v>
      </c>
      <c r="B44" s="14" t="s">
        <v>65</v>
      </c>
      <c r="C44" s="15">
        <v>1523</v>
      </c>
      <c r="D44" s="16">
        <v>1109629</v>
      </c>
      <c r="E44" s="16">
        <f t="shared" si="0"/>
        <v>728.58108995403813</v>
      </c>
      <c r="F44" s="16">
        <v>0</v>
      </c>
      <c r="G44" s="16">
        <f t="shared" si="1"/>
        <v>0</v>
      </c>
      <c r="H44" s="16">
        <v>73430</v>
      </c>
      <c r="I44" s="16">
        <f t="shared" si="2"/>
        <v>48.214051214707816</v>
      </c>
      <c r="J44" s="16">
        <v>343372</v>
      </c>
      <c r="K44" s="16">
        <f t="shared" si="3"/>
        <v>225.45764937623113</v>
      </c>
      <c r="L44" s="16">
        <v>171158</v>
      </c>
      <c r="M44" s="16">
        <f t="shared" si="4"/>
        <v>112.38214051214707</v>
      </c>
      <c r="N44" s="16">
        <v>373909</v>
      </c>
      <c r="O44" s="16">
        <f t="shared" si="5"/>
        <v>245.50820748522654</v>
      </c>
      <c r="P44" s="16">
        <v>48575</v>
      </c>
      <c r="Q44" s="16">
        <f t="shared" si="6"/>
        <v>31.894287590282339</v>
      </c>
      <c r="R44" s="16">
        <v>0</v>
      </c>
      <c r="S44" s="16">
        <f t="shared" si="7"/>
        <v>0</v>
      </c>
      <c r="T44" s="16">
        <v>227165</v>
      </c>
      <c r="U44" s="16">
        <f t="shared" si="7"/>
        <v>149.15627051871306</v>
      </c>
      <c r="V44" s="17">
        <f t="shared" si="8"/>
        <v>2347238</v>
      </c>
      <c r="W44" s="16">
        <f t="shared" si="9"/>
        <v>1541.193696651346</v>
      </c>
      <c r="X44" s="11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</row>
    <row r="45" spans="1:155" x14ac:dyDescent="0.2">
      <c r="A45" s="18">
        <v>42</v>
      </c>
      <c r="B45" s="19" t="s">
        <v>66</v>
      </c>
      <c r="C45" s="15">
        <v>3349</v>
      </c>
      <c r="D45" s="20">
        <v>1629534</v>
      </c>
      <c r="E45" s="20">
        <f t="shared" si="0"/>
        <v>486.57330546431768</v>
      </c>
      <c r="F45" s="20">
        <v>2602</v>
      </c>
      <c r="G45" s="20">
        <f t="shared" si="1"/>
        <v>0.77694834278889224</v>
      </c>
      <c r="H45" s="20">
        <v>85199</v>
      </c>
      <c r="I45" s="20">
        <f t="shared" si="2"/>
        <v>25.440131382502241</v>
      </c>
      <c r="J45" s="20">
        <v>640254</v>
      </c>
      <c r="K45" s="20">
        <f t="shared" si="3"/>
        <v>191.17766497461929</v>
      </c>
      <c r="L45" s="20">
        <v>204198</v>
      </c>
      <c r="M45" s="20">
        <f t="shared" si="4"/>
        <v>60.972827709764111</v>
      </c>
      <c r="N45" s="20">
        <v>949225</v>
      </c>
      <c r="O45" s="20">
        <f t="shared" si="5"/>
        <v>283.43535383696627</v>
      </c>
      <c r="P45" s="20">
        <v>53307</v>
      </c>
      <c r="Q45" s="20">
        <f t="shared" si="6"/>
        <v>15.917288742908331</v>
      </c>
      <c r="R45" s="20">
        <v>9966</v>
      </c>
      <c r="S45" s="20">
        <f t="shared" si="7"/>
        <v>2.9758136757240967</v>
      </c>
      <c r="T45" s="20">
        <v>125408</v>
      </c>
      <c r="U45" s="20">
        <f t="shared" si="7"/>
        <v>37.446401911018214</v>
      </c>
      <c r="V45" s="21">
        <f t="shared" si="8"/>
        <v>3699693</v>
      </c>
      <c r="W45" s="20">
        <f t="shared" si="9"/>
        <v>1104.715736040609</v>
      </c>
      <c r="X45" s="11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</row>
    <row r="46" spans="1:155" x14ac:dyDescent="0.2">
      <c r="A46" s="18">
        <v>43</v>
      </c>
      <c r="B46" s="19" t="s">
        <v>67</v>
      </c>
      <c r="C46" s="15">
        <v>4296</v>
      </c>
      <c r="D46" s="20">
        <v>2460365</v>
      </c>
      <c r="E46" s="20">
        <f t="shared" si="0"/>
        <v>572.71066108007449</v>
      </c>
      <c r="F46" s="20">
        <v>75285</v>
      </c>
      <c r="G46" s="20">
        <f t="shared" si="1"/>
        <v>17.524441340782122</v>
      </c>
      <c r="H46" s="20">
        <v>70840</v>
      </c>
      <c r="I46" s="20">
        <f t="shared" si="2"/>
        <v>16.48975791433892</v>
      </c>
      <c r="J46" s="20">
        <v>712463</v>
      </c>
      <c r="K46" s="20">
        <f t="shared" si="3"/>
        <v>165.8433426443203</v>
      </c>
      <c r="L46" s="20">
        <v>119046</v>
      </c>
      <c r="M46" s="20">
        <f t="shared" si="4"/>
        <v>27.710893854748605</v>
      </c>
      <c r="N46" s="20">
        <v>876861</v>
      </c>
      <c r="O46" s="20">
        <f t="shared" si="5"/>
        <v>204.11103351955308</v>
      </c>
      <c r="P46" s="20">
        <v>112928</v>
      </c>
      <c r="Q46" s="20">
        <f t="shared" si="6"/>
        <v>26.286778398510243</v>
      </c>
      <c r="R46" s="20">
        <v>21168</v>
      </c>
      <c r="S46" s="20">
        <f t="shared" si="7"/>
        <v>4.9273743016759779</v>
      </c>
      <c r="T46" s="20">
        <v>459050</v>
      </c>
      <c r="U46" s="20">
        <f t="shared" si="7"/>
        <v>106.85521415270019</v>
      </c>
      <c r="V46" s="21">
        <f t="shared" si="8"/>
        <v>4908006</v>
      </c>
      <c r="W46" s="20">
        <f t="shared" si="9"/>
        <v>1142.4594972067039</v>
      </c>
      <c r="X46" s="11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</row>
    <row r="47" spans="1:155" x14ac:dyDescent="0.2">
      <c r="A47" s="18">
        <v>44</v>
      </c>
      <c r="B47" s="19" t="s">
        <v>68</v>
      </c>
      <c r="C47" s="15">
        <v>5916</v>
      </c>
      <c r="D47" s="20">
        <f>13535771-'[1]Hurricane Data'!E8</f>
        <v>8147520</v>
      </c>
      <c r="E47" s="20">
        <f t="shared" si="0"/>
        <v>1377.2008113590264</v>
      </c>
      <c r="F47" s="20">
        <v>25200</v>
      </c>
      <c r="G47" s="20">
        <f t="shared" si="1"/>
        <v>4.2596348884381339</v>
      </c>
      <c r="H47" s="20">
        <f>571521-'[1]Hurricane Data'!G8</f>
        <v>482852</v>
      </c>
      <c r="I47" s="20">
        <f t="shared" si="2"/>
        <v>81.617985125084516</v>
      </c>
      <c r="J47" s="20">
        <f>1832990-'[1]Hurricane Data'!H8</f>
        <v>1531379</v>
      </c>
      <c r="K47" s="20">
        <f t="shared" si="3"/>
        <v>258.85378634212304</v>
      </c>
      <c r="L47" s="20">
        <v>335945</v>
      </c>
      <c r="M47" s="20">
        <f t="shared" si="4"/>
        <v>56.785835023664639</v>
      </c>
      <c r="N47" s="20">
        <v>1294045</v>
      </c>
      <c r="O47" s="20">
        <f t="shared" si="5"/>
        <v>218.73647734956052</v>
      </c>
      <c r="P47" s="20">
        <v>208448</v>
      </c>
      <c r="Q47" s="20">
        <f t="shared" si="6"/>
        <v>35.234617985125084</v>
      </c>
      <c r="R47" s="20">
        <f>123456-'[1]Hurricane Data'!L8</f>
        <v>111792</v>
      </c>
      <c r="S47" s="20">
        <f t="shared" si="7"/>
        <v>18.896551724137932</v>
      </c>
      <c r="T47" s="20">
        <f>973839-'[1]Hurricane Data'!M8</f>
        <v>459738</v>
      </c>
      <c r="U47" s="20">
        <f t="shared" si="7"/>
        <v>77.710953346855987</v>
      </c>
      <c r="V47" s="21">
        <f t="shared" si="8"/>
        <v>12596919</v>
      </c>
      <c r="W47" s="20">
        <f t="shared" si="9"/>
        <v>2129.2966531440161</v>
      </c>
      <c r="X47" s="11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</row>
    <row r="48" spans="1:155" x14ac:dyDescent="0.2">
      <c r="A48" s="22">
        <v>45</v>
      </c>
      <c r="B48" s="23" t="s">
        <v>69</v>
      </c>
      <c r="C48" s="24">
        <v>9780</v>
      </c>
      <c r="D48" s="25">
        <v>4367599</v>
      </c>
      <c r="E48" s="25">
        <f t="shared" si="0"/>
        <v>446.58476482617584</v>
      </c>
      <c r="F48" s="25">
        <v>19274</v>
      </c>
      <c r="G48" s="25">
        <f t="shared" si="1"/>
        <v>1.9707566462167689</v>
      </c>
      <c r="H48" s="25">
        <v>188269</v>
      </c>
      <c r="I48" s="25">
        <f t="shared" si="2"/>
        <v>19.250408997955009</v>
      </c>
      <c r="J48" s="25">
        <v>2469122</v>
      </c>
      <c r="K48" s="25">
        <f t="shared" si="3"/>
        <v>252.46646216768917</v>
      </c>
      <c r="L48" s="25">
        <v>747474</v>
      </c>
      <c r="M48" s="25">
        <f t="shared" si="4"/>
        <v>76.428834355828215</v>
      </c>
      <c r="N48" s="25">
        <v>1851495</v>
      </c>
      <c r="O48" s="25">
        <f t="shared" si="5"/>
        <v>189.31441717791412</v>
      </c>
      <c r="P48" s="25">
        <v>275129</v>
      </c>
      <c r="Q48" s="25">
        <f t="shared" si="6"/>
        <v>28.131799591002046</v>
      </c>
      <c r="R48" s="25">
        <v>104233</v>
      </c>
      <c r="S48" s="25">
        <f t="shared" si="7"/>
        <v>10.657770961145195</v>
      </c>
      <c r="T48" s="25">
        <v>651873</v>
      </c>
      <c r="U48" s="25">
        <f t="shared" si="7"/>
        <v>66.653680981595087</v>
      </c>
      <c r="V48" s="26">
        <f t="shared" si="8"/>
        <v>10674468</v>
      </c>
      <c r="W48" s="25">
        <f t="shared" si="9"/>
        <v>1091.4588957055214</v>
      </c>
      <c r="X48" s="11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</row>
    <row r="49" spans="1:155" x14ac:dyDescent="0.2">
      <c r="A49" s="13">
        <v>46</v>
      </c>
      <c r="B49" s="14" t="s">
        <v>70</v>
      </c>
      <c r="C49" s="15">
        <v>809</v>
      </c>
      <c r="D49" s="16">
        <v>389988</v>
      </c>
      <c r="E49" s="16">
        <f t="shared" si="0"/>
        <v>482.06180469715696</v>
      </c>
      <c r="F49" s="16">
        <v>0</v>
      </c>
      <c r="G49" s="16">
        <f t="shared" si="1"/>
        <v>0</v>
      </c>
      <c r="H49" s="16">
        <v>34641</v>
      </c>
      <c r="I49" s="16">
        <f t="shared" si="2"/>
        <v>42.819530284301607</v>
      </c>
      <c r="J49" s="16">
        <v>113179</v>
      </c>
      <c r="K49" s="16">
        <f t="shared" si="3"/>
        <v>139.8998763906057</v>
      </c>
      <c r="L49" s="16">
        <v>41477</v>
      </c>
      <c r="M49" s="16">
        <f t="shared" si="4"/>
        <v>51.269468479604448</v>
      </c>
      <c r="N49" s="16">
        <v>165662</v>
      </c>
      <c r="O49" s="16">
        <f t="shared" si="5"/>
        <v>204.77379480840543</v>
      </c>
      <c r="P49" s="16">
        <v>41896</v>
      </c>
      <c r="Q49" s="16">
        <f t="shared" si="6"/>
        <v>51.787391841779979</v>
      </c>
      <c r="R49" s="16">
        <v>12703</v>
      </c>
      <c r="S49" s="16">
        <f t="shared" si="7"/>
        <v>15.702101359703338</v>
      </c>
      <c r="T49" s="16">
        <v>51736</v>
      </c>
      <c r="U49" s="16">
        <f t="shared" si="7"/>
        <v>63.950556242274416</v>
      </c>
      <c r="V49" s="17">
        <f t="shared" si="8"/>
        <v>851282</v>
      </c>
      <c r="W49" s="16">
        <f t="shared" si="9"/>
        <v>1052.2645241038319</v>
      </c>
      <c r="X49" s="11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</row>
    <row r="50" spans="1:155" x14ac:dyDescent="0.2">
      <c r="A50" s="18">
        <v>47</v>
      </c>
      <c r="B50" s="19" t="s">
        <v>71</v>
      </c>
      <c r="C50" s="15">
        <v>3825</v>
      </c>
      <c r="D50" s="20">
        <v>1836565</v>
      </c>
      <c r="E50" s="20">
        <f t="shared" si="0"/>
        <v>480.14771241830067</v>
      </c>
      <c r="F50" s="20">
        <v>102490</v>
      </c>
      <c r="G50" s="20">
        <f t="shared" si="1"/>
        <v>26.794771241830066</v>
      </c>
      <c r="H50" s="20">
        <v>81524</v>
      </c>
      <c r="I50" s="20">
        <f t="shared" si="2"/>
        <v>21.313464052287582</v>
      </c>
      <c r="J50" s="20">
        <v>922794</v>
      </c>
      <c r="K50" s="20">
        <f t="shared" si="3"/>
        <v>241.25333333333333</v>
      </c>
      <c r="L50" s="20">
        <v>25226</v>
      </c>
      <c r="M50" s="20">
        <f t="shared" si="4"/>
        <v>6.5950326797385621</v>
      </c>
      <c r="N50" s="20">
        <v>759771</v>
      </c>
      <c r="O50" s="20">
        <f t="shared" si="5"/>
        <v>198.63294117647058</v>
      </c>
      <c r="P50" s="20">
        <v>92626</v>
      </c>
      <c r="Q50" s="20">
        <f t="shared" si="6"/>
        <v>24.215947712418302</v>
      </c>
      <c r="R50" s="20">
        <v>163853</v>
      </c>
      <c r="S50" s="20">
        <f t="shared" si="7"/>
        <v>42.837385620915036</v>
      </c>
      <c r="T50" s="20">
        <v>51219</v>
      </c>
      <c r="U50" s="20">
        <f t="shared" si="7"/>
        <v>13.390588235294118</v>
      </c>
      <c r="V50" s="21">
        <f t="shared" si="8"/>
        <v>4036068</v>
      </c>
      <c r="W50" s="20">
        <f t="shared" si="9"/>
        <v>1055.1811764705883</v>
      </c>
      <c r="X50" s="11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</row>
    <row r="51" spans="1:155" x14ac:dyDescent="0.2">
      <c r="A51" s="18">
        <v>48</v>
      </c>
      <c r="B51" s="19" t="s">
        <v>72</v>
      </c>
      <c r="C51" s="15">
        <v>6222</v>
      </c>
      <c r="D51" s="20">
        <v>3637021</v>
      </c>
      <c r="E51" s="20">
        <f t="shared" si="0"/>
        <v>584.54210864673735</v>
      </c>
      <c r="F51" s="20">
        <v>6756</v>
      </c>
      <c r="G51" s="20">
        <f t="shared" si="1"/>
        <v>1.085824493731919</v>
      </c>
      <c r="H51" s="20">
        <v>0</v>
      </c>
      <c r="I51" s="20">
        <f t="shared" si="2"/>
        <v>0</v>
      </c>
      <c r="J51" s="20">
        <v>1626681</v>
      </c>
      <c r="K51" s="20">
        <f t="shared" si="3"/>
        <v>261.44021215043392</v>
      </c>
      <c r="L51" s="20">
        <v>431117</v>
      </c>
      <c r="M51" s="20">
        <f t="shared" si="4"/>
        <v>69.289135326261658</v>
      </c>
      <c r="N51" s="20">
        <v>1048542</v>
      </c>
      <c r="O51" s="20">
        <f t="shared" si="5"/>
        <v>168.52169720347155</v>
      </c>
      <c r="P51" s="20">
        <v>291299</v>
      </c>
      <c r="Q51" s="20">
        <f t="shared" si="6"/>
        <v>46.817582770813246</v>
      </c>
      <c r="R51" s="20">
        <v>0</v>
      </c>
      <c r="S51" s="20">
        <f t="shared" si="7"/>
        <v>0</v>
      </c>
      <c r="T51" s="20">
        <v>459982</v>
      </c>
      <c r="U51" s="20">
        <f t="shared" si="7"/>
        <v>73.928318868531022</v>
      </c>
      <c r="V51" s="21">
        <f t="shared" si="8"/>
        <v>7501398</v>
      </c>
      <c r="W51" s="20">
        <f t="shared" si="9"/>
        <v>1205.6248794599808</v>
      </c>
      <c r="X51" s="11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</row>
    <row r="52" spans="1:155" x14ac:dyDescent="0.2">
      <c r="A52" s="18">
        <v>49</v>
      </c>
      <c r="B52" s="19" t="s">
        <v>73</v>
      </c>
      <c r="C52" s="15">
        <v>14926</v>
      </c>
      <c r="D52" s="20">
        <v>6366783</v>
      </c>
      <c r="E52" s="20">
        <f t="shared" si="0"/>
        <v>426.55654562508374</v>
      </c>
      <c r="F52" s="20">
        <v>110056</v>
      </c>
      <c r="G52" s="20">
        <f t="shared" si="1"/>
        <v>7.3734423154227526</v>
      </c>
      <c r="H52" s="20">
        <v>196332</v>
      </c>
      <c r="I52" s="20">
        <f t="shared" si="2"/>
        <v>13.153691544955112</v>
      </c>
      <c r="J52" s="20">
        <v>2305846</v>
      </c>
      <c r="K52" s="20">
        <f t="shared" si="3"/>
        <v>154.48519362186789</v>
      </c>
      <c r="L52" s="20">
        <v>675309</v>
      </c>
      <c r="M52" s="20">
        <f t="shared" si="4"/>
        <v>45.243802760284069</v>
      </c>
      <c r="N52" s="20">
        <v>3076408</v>
      </c>
      <c r="O52" s="20">
        <f t="shared" si="5"/>
        <v>206.11067935146724</v>
      </c>
      <c r="P52" s="20">
        <v>372687</v>
      </c>
      <c r="Q52" s="20">
        <f t="shared" si="6"/>
        <v>24.96898030282728</v>
      </c>
      <c r="R52" s="20">
        <v>20629</v>
      </c>
      <c r="S52" s="20">
        <f t="shared" si="7"/>
        <v>1.3820849524319978</v>
      </c>
      <c r="T52" s="20">
        <v>481724</v>
      </c>
      <c r="U52" s="20">
        <f t="shared" si="7"/>
        <v>32.274152485595607</v>
      </c>
      <c r="V52" s="21">
        <f t="shared" si="8"/>
        <v>13605774</v>
      </c>
      <c r="W52" s="20">
        <f t="shared" si="9"/>
        <v>911.54857295993565</v>
      </c>
      <c r="X52" s="11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</row>
    <row r="53" spans="1:155" x14ac:dyDescent="0.2">
      <c r="A53" s="22">
        <v>50</v>
      </c>
      <c r="B53" s="23" t="s">
        <v>74</v>
      </c>
      <c r="C53" s="24">
        <v>8503</v>
      </c>
      <c r="D53" s="25">
        <v>2756485</v>
      </c>
      <c r="E53" s="25">
        <f t="shared" si="0"/>
        <v>324.17793719863579</v>
      </c>
      <c r="F53" s="25">
        <v>54600</v>
      </c>
      <c r="G53" s="25">
        <f t="shared" si="1"/>
        <v>6.4212630836175464</v>
      </c>
      <c r="H53" s="25">
        <v>56822</v>
      </c>
      <c r="I53" s="25">
        <f t="shared" si="2"/>
        <v>6.6825826178995644</v>
      </c>
      <c r="J53" s="25">
        <v>1266796</v>
      </c>
      <c r="K53" s="25">
        <f t="shared" si="3"/>
        <v>148.98224156180171</v>
      </c>
      <c r="L53" s="25">
        <v>463473</v>
      </c>
      <c r="M53" s="25">
        <f t="shared" si="4"/>
        <v>54.506997530283428</v>
      </c>
      <c r="N53" s="25">
        <v>1651832</v>
      </c>
      <c r="O53" s="25">
        <f t="shared" si="5"/>
        <v>194.26461248970952</v>
      </c>
      <c r="P53" s="25">
        <v>230759</v>
      </c>
      <c r="Q53" s="25">
        <f t="shared" si="6"/>
        <v>27.138539339056802</v>
      </c>
      <c r="R53" s="25">
        <v>23857</v>
      </c>
      <c r="S53" s="25">
        <f t="shared" si="7"/>
        <v>2.8057156297777257</v>
      </c>
      <c r="T53" s="25">
        <v>345669</v>
      </c>
      <c r="U53" s="25">
        <f t="shared" si="7"/>
        <v>40.652593202399153</v>
      </c>
      <c r="V53" s="26">
        <f t="shared" si="8"/>
        <v>6850293</v>
      </c>
      <c r="W53" s="25">
        <f t="shared" si="9"/>
        <v>805.63248265318123</v>
      </c>
      <c r="X53" s="11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</row>
    <row r="54" spans="1:155" x14ac:dyDescent="0.2">
      <c r="A54" s="13">
        <v>51</v>
      </c>
      <c r="B54" s="14" t="s">
        <v>75</v>
      </c>
      <c r="C54" s="15">
        <v>9465</v>
      </c>
      <c r="D54" s="16">
        <v>4693817</v>
      </c>
      <c r="E54" s="16">
        <f t="shared" si="0"/>
        <v>495.91304807184366</v>
      </c>
      <c r="F54" s="16">
        <v>26754</v>
      </c>
      <c r="G54" s="16">
        <f t="shared" si="1"/>
        <v>2.8266244057052297</v>
      </c>
      <c r="H54" s="16">
        <v>199714</v>
      </c>
      <c r="I54" s="16">
        <f t="shared" si="2"/>
        <v>21.100264131008981</v>
      </c>
      <c r="J54" s="16">
        <v>2307042</v>
      </c>
      <c r="K54" s="16">
        <f t="shared" si="3"/>
        <v>243.74453248811412</v>
      </c>
      <c r="L54" s="16">
        <v>200665</v>
      </c>
      <c r="M54" s="16">
        <f t="shared" si="4"/>
        <v>21.200739566825145</v>
      </c>
      <c r="N54" s="16">
        <v>1653583</v>
      </c>
      <c r="O54" s="16">
        <f t="shared" si="5"/>
        <v>174.70501848917064</v>
      </c>
      <c r="P54" s="16">
        <v>246796</v>
      </c>
      <c r="Q54" s="16">
        <f t="shared" si="6"/>
        <v>26.07459059693608</v>
      </c>
      <c r="R54" s="16">
        <v>73893</v>
      </c>
      <c r="S54" s="16">
        <f t="shared" si="7"/>
        <v>7.8069730586370838</v>
      </c>
      <c r="T54" s="16">
        <v>497738</v>
      </c>
      <c r="U54" s="16">
        <f t="shared" si="7"/>
        <v>52.587216059165343</v>
      </c>
      <c r="V54" s="17">
        <f t="shared" si="8"/>
        <v>9900002</v>
      </c>
      <c r="W54" s="16">
        <f t="shared" si="9"/>
        <v>1045.9590068674063</v>
      </c>
      <c r="X54" s="11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</row>
    <row r="55" spans="1:155" x14ac:dyDescent="0.2">
      <c r="A55" s="18">
        <v>52</v>
      </c>
      <c r="B55" s="19" t="s">
        <v>76</v>
      </c>
      <c r="C55" s="15">
        <v>36651</v>
      </c>
      <c r="D55" s="20">
        <v>7460086</v>
      </c>
      <c r="E55" s="20">
        <f t="shared" si="0"/>
        <v>203.54385964912279</v>
      </c>
      <c r="F55" s="20">
        <v>0</v>
      </c>
      <c r="G55" s="20">
        <f t="shared" si="1"/>
        <v>0</v>
      </c>
      <c r="H55" s="20">
        <v>252994</v>
      </c>
      <c r="I55" s="20">
        <f t="shared" si="2"/>
        <v>6.9027857357234454</v>
      </c>
      <c r="J55" s="20">
        <v>7465094</v>
      </c>
      <c r="K55" s="20">
        <f t="shared" si="3"/>
        <v>203.68049984993587</v>
      </c>
      <c r="L55" s="20">
        <v>0</v>
      </c>
      <c r="M55" s="20">
        <f t="shared" si="4"/>
        <v>0</v>
      </c>
      <c r="N55" s="20">
        <v>3983481</v>
      </c>
      <c r="O55" s="20">
        <f t="shared" si="5"/>
        <v>108.68682982728984</v>
      </c>
      <c r="P55" s="20">
        <v>1011217</v>
      </c>
      <c r="Q55" s="20">
        <f t="shared" si="6"/>
        <v>27.59043409456768</v>
      </c>
      <c r="R55" s="20">
        <v>204827</v>
      </c>
      <c r="S55" s="20">
        <f t="shared" si="7"/>
        <v>5.5885787563777249</v>
      </c>
      <c r="T55" s="20">
        <v>1169001</v>
      </c>
      <c r="U55" s="20">
        <f t="shared" si="7"/>
        <v>31.895473520504215</v>
      </c>
      <c r="V55" s="21">
        <f t="shared" si="8"/>
        <v>21546700</v>
      </c>
      <c r="W55" s="20">
        <f t="shared" si="9"/>
        <v>587.88846143352157</v>
      </c>
      <c r="X55" s="11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</row>
    <row r="56" spans="1:155" x14ac:dyDescent="0.2">
      <c r="A56" s="18">
        <v>53</v>
      </c>
      <c r="B56" s="19" t="s">
        <v>77</v>
      </c>
      <c r="C56" s="15">
        <v>19400</v>
      </c>
      <c r="D56" s="20">
        <v>6362113</v>
      </c>
      <c r="E56" s="20">
        <f t="shared" si="0"/>
        <v>327.94396907216498</v>
      </c>
      <c r="F56" s="20">
        <v>173008</v>
      </c>
      <c r="G56" s="20">
        <f t="shared" si="1"/>
        <v>8.9179381443298968</v>
      </c>
      <c r="H56" s="20">
        <v>269857</v>
      </c>
      <c r="I56" s="20">
        <f t="shared" si="2"/>
        <v>13.910154639175257</v>
      </c>
      <c r="J56" s="20">
        <v>2575310</v>
      </c>
      <c r="K56" s="20">
        <f t="shared" si="3"/>
        <v>132.74793814432991</v>
      </c>
      <c r="L56" s="20">
        <v>481727</v>
      </c>
      <c r="M56" s="20">
        <f t="shared" si="4"/>
        <v>24.831288659793813</v>
      </c>
      <c r="N56" s="20">
        <v>3224233</v>
      </c>
      <c r="O56" s="20">
        <f t="shared" si="5"/>
        <v>166.19757731958762</v>
      </c>
      <c r="P56" s="20">
        <v>630687</v>
      </c>
      <c r="Q56" s="20">
        <f t="shared" si="6"/>
        <v>32.509639175257732</v>
      </c>
      <c r="R56" s="20">
        <v>11904</v>
      </c>
      <c r="S56" s="20">
        <f t="shared" si="7"/>
        <v>0.61360824742268039</v>
      </c>
      <c r="T56" s="20">
        <v>780459</v>
      </c>
      <c r="U56" s="20">
        <f t="shared" si="7"/>
        <v>40.22984536082474</v>
      </c>
      <c r="V56" s="21">
        <f t="shared" si="8"/>
        <v>14509298</v>
      </c>
      <c r="W56" s="20">
        <f t="shared" si="9"/>
        <v>747.90195876288658</v>
      </c>
      <c r="X56" s="11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</row>
    <row r="57" spans="1:155" x14ac:dyDescent="0.2">
      <c r="A57" s="18">
        <v>54</v>
      </c>
      <c r="B57" s="19" t="s">
        <v>78</v>
      </c>
      <c r="C57" s="15">
        <v>676</v>
      </c>
      <c r="D57" s="20">
        <v>482613</v>
      </c>
      <c r="E57" s="20">
        <f t="shared" si="0"/>
        <v>713.92455621301769</v>
      </c>
      <c r="F57" s="20">
        <v>0</v>
      </c>
      <c r="G57" s="20">
        <f t="shared" si="1"/>
        <v>0</v>
      </c>
      <c r="H57" s="20">
        <v>66569</v>
      </c>
      <c r="I57" s="20">
        <f t="shared" si="2"/>
        <v>98.474852071005913</v>
      </c>
      <c r="J57" s="20">
        <v>173939</v>
      </c>
      <c r="K57" s="20">
        <f t="shared" si="3"/>
        <v>257.30621301775147</v>
      </c>
      <c r="L57" s="20">
        <v>115778</v>
      </c>
      <c r="M57" s="20">
        <f t="shared" si="4"/>
        <v>171.26923076923077</v>
      </c>
      <c r="N57" s="20">
        <v>188149</v>
      </c>
      <c r="O57" s="20">
        <f t="shared" si="5"/>
        <v>278.32692307692309</v>
      </c>
      <c r="P57" s="20">
        <v>34602</v>
      </c>
      <c r="Q57" s="20">
        <f t="shared" si="6"/>
        <v>51.18639053254438</v>
      </c>
      <c r="R57" s="20">
        <v>1201</v>
      </c>
      <c r="S57" s="20">
        <f t="shared" si="7"/>
        <v>1.7766272189349113</v>
      </c>
      <c r="T57" s="20">
        <v>34709</v>
      </c>
      <c r="U57" s="20">
        <f t="shared" si="7"/>
        <v>51.344674556213015</v>
      </c>
      <c r="V57" s="21">
        <f t="shared" si="8"/>
        <v>1097560</v>
      </c>
      <c r="W57" s="20">
        <f t="shared" si="9"/>
        <v>1623.6094674556214</v>
      </c>
      <c r="X57" s="11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</row>
    <row r="58" spans="1:155" x14ac:dyDescent="0.2">
      <c r="A58" s="22">
        <v>55</v>
      </c>
      <c r="B58" s="23" t="s">
        <v>79</v>
      </c>
      <c r="C58" s="24">
        <v>18722</v>
      </c>
      <c r="D58" s="25">
        <v>6613597</v>
      </c>
      <c r="E58" s="25">
        <f t="shared" si="0"/>
        <v>353.25269736139302</v>
      </c>
      <c r="F58" s="25">
        <v>0</v>
      </c>
      <c r="G58" s="25">
        <f t="shared" si="1"/>
        <v>0</v>
      </c>
      <c r="H58" s="25">
        <v>225331</v>
      </c>
      <c r="I58" s="25">
        <f t="shared" si="2"/>
        <v>12.035626535626536</v>
      </c>
      <c r="J58" s="25">
        <v>2378126</v>
      </c>
      <c r="K58" s="25">
        <f t="shared" si="3"/>
        <v>127.02307445785706</v>
      </c>
      <c r="L58" s="25">
        <v>1111119</v>
      </c>
      <c r="M58" s="25">
        <f t="shared" si="4"/>
        <v>59.348306804828546</v>
      </c>
      <c r="N58" s="25">
        <v>3006625</v>
      </c>
      <c r="O58" s="25">
        <f t="shared" si="5"/>
        <v>160.59315244097851</v>
      </c>
      <c r="P58" s="25">
        <v>451751</v>
      </c>
      <c r="Q58" s="25">
        <f t="shared" si="6"/>
        <v>24.12941993376776</v>
      </c>
      <c r="R58" s="25">
        <v>111388</v>
      </c>
      <c r="S58" s="25">
        <f t="shared" si="7"/>
        <v>5.9495780365345583</v>
      </c>
      <c r="T58" s="25">
        <v>530533</v>
      </c>
      <c r="U58" s="25">
        <f t="shared" si="7"/>
        <v>28.337410533062705</v>
      </c>
      <c r="V58" s="26">
        <f t="shared" si="8"/>
        <v>14428470</v>
      </c>
      <c r="W58" s="25">
        <f t="shared" si="9"/>
        <v>770.66926610404869</v>
      </c>
      <c r="X58" s="11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</row>
    <row r="59" spans="1:155" x14ac:dyDescent="0.2">
      <c r="A59" s="13">
        <v>56</v>
      </c>
      <c r="B59" s="14" t="s">
        <v>80</v>
      </c>
      <c r="C59" s="15">
        <v>2590</v>
      </c>
      <c r="D59" s="16">
        <v>1205869</v>
      </c>
      <c r="E59" s="16">
        <f t="shared" si="0"/>
        <v>465.58648648648648</v>
      </c>
      <c r="F59" s="16">
        <v>36688</v>
      </c>
      <c r="G59" s="16">
        <f t="shared" si="1"/>
        <v>14.165250965250966</v>
      </c>
      <c r="H59" s="16">
        <v>94368</v>
      </c>
      <c r="I59" s="16">
        <f t="shared" si="2"/>
        <v>36.435521235521236</v>
      </c>
      <c r="J59" s="16">
        <v>237704</v>
      </c>
      <c r="K59" s="16">
        <f t="shared" si="3"/>
        <v>91.777606177606174</v>
      </c>
      <c r="L59" s="16">
        <v>238106</v>
      </c>
      <c r="M59" s="16">
        <f t="shared" si="4"/>
        <v>91.93281853281853</v>
      </c>
      <c r="N59" s="16">
        <v>368511</v>
      </c>
      <c r="O59" s="16">
        <f t="shared" si="5"/>
        <v>142.2822393822394</v>
      </c>
      <c r="P59" s="16">
        <v>72660</v>
      </c>
      <c r="Q59" s="16">
        <f t="shared" si="6"/>
        <v>28.054054054054053</v>
      </c>
      <c r="R59" s="16">
        <v>22642</v>
      </c>
      <c r="S59" s="16">
        <f t="shared" si="7"/>
        <v>8.7420849420849418</v>
      </c>
      <c r="T59" s="16">
        <v>277995</v>
      </c>
      <c r="U59" s="16">
        <f t="shared" si="7"/>
        <v>107.33397683397683</v>
      </c>
      <c r="V59" s="17">
        <f t="shared" si="8"/>
        <v>2554543</v>
      </c>
      <c r="W59" s="16">
        <f t="shared" si="9"/>
        <v>986.31003861003865</v>
      </c>
      <c r="X59" s="11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</row>
    <row r="60" spans="1:155" x14ac:dyDescent="0.2">
      <c r="A60" s="18">
        <v>57</v>
      </c>
      <c r="B60" s="19" t="s">
        <v>81</v>
      </c>
      <c r="C60" s="15">
        <v>9186</v>
      </c>
      <c r="D60" s="20">
        <v>2902978</v>
      </c>
      <c r="E60" s="20">
        <f t="shared" si="0"/>
        <v>316.02198998475944</v>
      </c>
      <c r="F60" s="20">
        <v>50035</v>
      </c>
      <c r="G60" s="20">
        <f t="shared" si="1"/>
        <v>5.4468756803831919</v>
      </c>
      <c r="H60" s="20">
        <v>0</v>
      </c>
      <c r="I60" s="20">
        <f t="shared" si="2"/>
        <v>0</v>
      </c>
      <c r="J60" s="20">
        <v>2039018</v>
      </c>
      <c r="K60" s="20">
        <f t="shared" si="3"/>
        <v>221.97017200087089</v>
      </c>
      <c r="L60" s="20">
        <v>574757</v>
      </c>
      <c r="M60" s="20">
        <f t="shared" si="4"/>
        <v>62.568800348356191</v>
      </c>
      <c r="N60" s="20">
        <v>2005867</v>
      </c>
      <c r="O60" s="20">
        <f t="shared" si="5"/>
        <v>218.36131069018072</v>
      </c>
      <c r="P60" s="20">
        <v>253779</v>
      </c>
      <c r="Q60" s="20">
        <f t="shared" si="6"/>
        <v>27.626714565643372</v>
      </c>
      <c r="R60" s="20">
        <v>65236</v>
      </c>
      <c r="S60" s="20">
        <f t="shared" si="7"/>
        <v>7.1016764641846288</v>
      </c>
      <c r="T60" s="20">
        <v>481422</v>
      </c>
      <c r="U60" s="20">
        <f t="shared" si="7"/>
        <v>52.408229915088178</v>
      </c>
      <c r="V60" s="21">
        <f t="shared" si="8"/>
        <v>8373092</v>
      </c>
      <c r="W60" s="20">
        <f t="shared" si="9"/>
        <v>911.50576964946663</v>
      </c>
      <c r="X60" s="11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</row>
    <row r="61" spans="1:155" x14ac:dyDescent="0.2">
      <c r="A61" s="18">
        <v>58</v>
      </c>
      <c r="B61" s="19" t="s">
        <v>82</v>
      </c>
      <c r="C61" s="15">
        <v>9993</v>
      </c>
      <c r="D61" s="20">
        <v>4684242</v>
      </c>
      <c r="E61" s="20">
        <f t="shared" si="0"/>
        <v>468.75232662864005</v>
      </c>
      <c r="F61" s="20">
        <v>0</v>
      </c>
      <c r="G61" s="20">
        <f t="shared" si="1"/>
        <v>0</v>
      </c>
      <c r="H61" s="20">
        <v>109371</v>
      </c>
      <c r="I61" s="20">
        <f t="shared" si="2"/>
        <v>10.944761332933053</v>
      </c>
      <c r="J61" s="20">
        <v>1708804</v>
      </c>
      <c r="K61" s="20">
        <f t="shared" si="3"/>
        <v>171.00010007004903</v>
      </c>
      <c r="L61" s="20">
        <v>249990</v>
      </c>
      <c r="M61" s="20">
        <f t="shared" si="4"/>
        <v>25.016511558090663</v>
      </c>
      <c r="N61" s="20">
        <v>1942604</v>
      </c>
      <c r="O61" s="20">
        <f t="shared" si="5"/>
        <v>194.396477534274</v>
      </c>
      <c r="P61" s="20">
        <v>286658</v>
      </c>
      <c r="Q61" s="20">
        <f t="shared" si="6"/>
        <v>28.685880116081258</v>
      </c>
      <c r="R61" s="20">
        <v>73679</v>
      </c>
      <c r="S61" s="20">
        <f t="shared" si="7"/>
        <v>7.3730611427999602</v>
      </c>
      <c r="T61" s="20">
        <v>389757</v>
      </c>
      <c r="U61" s="20">
        <f t="shared" si="7"/>
        <v>39.003002101471033</v>
      </c>
      <c r="V61" s="21">
        <f t="shared" si="8"/>
        <v>9445105</v>
      </c>
      <c r="W61" s="20">
        <f t="shared" si="9"/>
        <v>945.17212048433908</v>
      </c>
      <c r="X61" s="11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</row>
    <row r="62" spans="1:155" x14ac:dyDescent="0.2">
      <c r="A62" s="18">
        <v>59</v>
      </c>
      <c r="B62" s="19" t="s">
        <v>83</v>
      </c>
      <c r="C62" s="15">
        <v>5328</v>
      </c>
      <c r="D62" s="20">
        <v>2004882</v>
      </c>
      <c r="E62" s="20">
        <f t="shared" si="0"/>
        <v>376.29166666666669</v>
      </c>
      <c r="F62" s="20">
        <v>54716</v>
      </c>
      <c r="G62" s="20">
        <f t="shared" si="1"/>
        <v>10.26951951951952</v>
      </c>
      <c r="H62" s="20">
        <v>92154</v>
      </c>
      <c r="I62" s="20">
        <f t="shared" si="2"/>
        <v>17.296171171171171</v>
      </c>
      <c r="J62" s="20">
        <v>762575</v>
      </c>
      <c r="K62" s="20">
        <f t="shared" si="3"/>
        <v>143.12593843843842</v>
      </c>
      <c r="L62" s="20">
        <v>7923</v>
      </c>
      <c r="M62" s="20">
        <f t="shared" si="4"/>
        <v>1.4870495495495495</v>
      </c>
      <c r="N62" s="20">
        <v>1408150</v>
      </c>
      <c r="O62" s="20">
        <f t="shared" si="5"/>
        <v>264.29241741741743</v>
      </c>
      <c r="P62" s="20">
        <v>172764</v>
      </c>
      <c r="Q62" s="20">
        <f t="shared" si="6"/>
        <v>32.425675675675677</v>
      </c>
      <c r="R62" s="20">
        <v>0</v>
      </c>
      <c r="S62" s="20">
        <f t="shared" si="7"/>
        <v>0</v>
      </c>
      <c r="T62" s="20">
        <v>186354</v>
      </c>
      <c r="U62" s="20">
        <f t="shared" si="7"/>
        <v>34.976351351351354</v>
      </c>
      <c r="V62" s="21">
        <f t="shared" si="8"/>
        <v>4689518</v>
      </c>
      <c r="W62" s="20">
        <f t="shared" si="9"/>
        <v>880.16478978978978</v>
      </c>
      <c r="X62" s="11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</row>
    <row r="63" spans="1:155" x14ac:dyDescent="0.2">
      <c r="A63" s="22">
        <v>60</v>
      </c>
      <c r="B63" s="23" t="s">
        <v>84</v>
      </c>
      <c r="C63" s="24">
        <v>7054</v>
      </c>
      <c r="D63" s="25">
        <v>1989121</v>
      </c>
      <c r="E63" s="25">
        <f t="shared" si="0"/>
        <v>281.98483130138931</v>
      </c>
      <c r="F63" s="25">
        <v>4351</v>
      </c>
      <c r="G63" s="25">
        <f t="shared" si="1"/>
        <v>0.61681315565636519</v>
      </c>
      <c r="H63" s="25">
        <v>230468</v>
      </c>
      <c r="I63" s="25">
        <f t="shared" si="2"/>
        <v>32.671959172100934</v>
      </c>
      <c r="J63" s="25">
        <v>1314513</v>
      </c>
      <c r="K63" s="25">
        <f t="shared" si="3"/>
        <v>186.35001417635385</v>
      </c>
      <c r="L63" s="25">
        <v>359064</v>
      </c>
      <c r="M63" s="25">
        <f t="shared" si="4"/>
        <v>50.902183158491638</v>
      </c>
      <c r="N63" s="25">
        <v>1407919</v>
      </c>
      <c r="O63" s="25">
        <f t="shared" si="5"/>
        <v>199.59157924581797</v>
      </c>
      <c r="P63" s="25">
        <v>215893</v>
      </c>
      <c r="Q63" s="25">
        <f t="shared" si="6"/>
        <v>30.605755599659769</v>
      </c>
      <c r="R63" s="25">
        <v>16007</v>
      </c>
      <c r="S63" s="25">
        <f t="shared" si="7"/>
        <v>2.2692089594556282</v>
      </c>
      <c r="T63" s="25">
        <v>448767</v>
      </c>
      <c r="U63" s="25">
        <f t="shared" si="7"/>
        <v>63.618797845194216</v>
      </c>
      <c r="V63" s="26">
        <f t="shared" si="8"/>
        <v>5986103</v>
      </c>
      <c r="W63" s="25">
        <f t="shared" si="9"/>
        <v>848.61114261411967</v>
      </c>
      <c r="X63" s="11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</row>
    <row r="64" spans="1:155" x14ac:dyDescent="0.2">
      <c r="A64" s="13">
        <v>61</v>
      </c>
      <c r="B64" s="14" t="s">
        <v>85</v>
      </c>
      <c r="C64" s="15">
        <v>3810</v>
      </c>
      <c r="D64" s="16">
        <v>1799165</v>
      </c>
      <c r="E64" s="16">
        <f t="shared" si="0"/>
        <v>472.22178477690289</v>
      </c>
      <c r="F64" s="16">
        <v>0</v>
      </c>
      <c r="G64" s="16">
        <f t="shared" si="1"/>
        <v>0</v>
      </c>
      <c r="H64" s="16">
        <v>110164</v>
      </c>
      <c r="I64" s="16">
        <f t="shared" si="2"/>
        <v>28.914435695538057</v>
      </c>
      <c r="J64" s="16">
        <v>761758</v>
      </c>
      <c r="K64" s="16">
        <f t="shared" si="3"/>
        <v>199.93648293963255</v>
      </c>
      <c r="L64" s="16">
        <v>40038</v>
      </c>
      <c r="M64" s="16">
        <f t="shared" si="4"/>
        <v>10.508661417322834</v>
      </c>
      <c r="N64" s="16">
        <v>589795</v>
      </c>
      <c r="O64" s="16">
        <f t="shared" si="5"/>
        <v>154.8018372703412</v>
      </c>
      <c r="P64" s="16">
        <v>149929</v>
      </c>
      <c r="Q64" s="16">
        <f t="shared" si="6"/>
        <v>39.351443569553808</v>
      </c>
      <c r="R64" s="16">
        <v>0</v>
      </c>
      <c r="S64" s="16">
        <f t="shared" si="7"/>
        <v>0</v>
      </c>
      <c r="T64" s="16">
        <v>99441</v>
      </c>
      <c r="U64" s="16">
        <f t="shared" si="7"/>
        <v>26.1</v>
      </c>
      <c r="V64" s="17">
        <f t="shared" si="8"/>
        <v>3550290</v>
      </c>
      <c r="W64" s="16">
        <f t="shared" si="9"/>
        <v>931.83464566929138</v>
      </c>
      <c r="X64" s="11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</row>
    <row r="65" spans="1:155" x14ac:dyDescent="0.2">
      <c r="A65" s="18">
        <v>62</v>
      </c>
      <c r="B65" s="19" t="s">
        <v>86</v>
      </c>
      <c r="C65" s="15">
        <v>2219</v>
      </c>
      <c r="D65" s="20">
        <v>1166202</v>
      </c>
      <c r="E65" s="20">
        <f t="shared" si="0"/>
        <v>525.55295178008112</v>
      </c>
      <c r="F65" s="20">
        <v>0</v>
      </c>
      <c r="G65" s="20">
        <f t="shared" si="1"/>
        <v>0</v>
      </c>
      <c r="H65" s="20">
        <v>73092</v>
      </c>
      <c r="I65" s="20">
        <f t="shared" si="2"/>
        <v>32.939161784587654</v>
      </c>
      <c r="J65" s="20">
        <v>277614</v>
      </c>
      <c r="K65" s="20">
        <f t="shared" si="3"/>
        <v>125.10770617395224</v>
      </c>
      <c r="L65" s="20">
        <v>130662</v>
      </c>
      <c r="M65" s="20">
        <f t="shared" si="4"/>
        <v>58.883280757097793</v>
      </c>
      <c r="N65" s="20">
        <v>498233</v>
      </c>
      <c r="O65" s="20">
        <f t="shared" si="5"/>
        <v>224.53041910770617</v>
      </c>
      <c r="P65" s="20">
        <v>78381</v>
      </c>
      <c r="Q65" s="20">
        <f t="shared" si="6"/>
        <v>35.322667868409191</v>
      </c>
      <c r="R65" s="20">
        <v>7707</v>
      </c>
      <c r="S65" s="20">
        <f t="shared" si="7"/>
        <v>3.4731861198738172</v>
      </c>
      <c r="T65" s="20">
        <v>139902</v>
      </c>
      <c r="U65" s="20">
        <f t="shared" si="7"/>
        <v>63.047318611987379</v>
      </c>
      <c r="V65" s="21">
        <f t="shared" si="8"/>
        <v>2371793</v>
      </c>
      <c r="W65" s="20">
        <f t="shared" si="9"/>
        <v>1068.8566922036953</v>
      </c>
      <c r="X65" s="11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</row>
    <row r="66" spans="1:155" x14ac:dyDescent="0.2">
      <c r="A66" s="18">
        <v>63</v>
      </c>
      <c r="B66" s="19" t="s">
        <v>87</v>
      </c>
      <c r="C66" s="15">
        <v>2243</v>
      </c>
      <c r="D66" s="20">
        <v>1211601</v>
      </c>
      <c r="E66" s="20">
        <f t="shared" si="0"/>
        <v>540.1698617922425</v>
      </c>
      <c r="F66" s="20">
        <v>2242</v>
      </c>
      <c r="G66" s="20">
        <f t="shared" si="1"/>
        <v>0.99955416852429779</v>
      </c>
      <c r="H66" s="20">
        <v>102013</v>
      </c>
      <c r="I66" s="20">
        <f t="shared" si="2"/>
        <v>45.480606330806957</v>
      </c>
      <c r="J66" s="20">
        <v>466228</v>
      </c>
      <c r="K66" s="20">
        <f t="shared" si="3"/>
        <v>207.85911725367811</v>
      </c>
      <c r="L66" s="20">
        <v>65319</v>
      </c>
      <c r="M66" s="20">
        <f t="shared" si="4"/>
        <v>29.121266161390995</v>
      </c>
      <c r="N66" s="20">
        <v>338783</v>
      </c>
      <c r="O66" s="20">
        <f t="shared" si="5"/>
        <v>151.04012483281321</v>
      </c>
      <c r="P66" s="20">
        <v>70916</v>
      </c>
      <c r="Q66" s="20">
        <f t="shared" si="6"/>
        <v>31.616584930896121</v>
      </c>
      <c r="R66" s="20">
        <v>5968</v>
      </c>
      <c r="S66" s="20">
        <f t="shared" si="7"/>
        <v>2.6607222469906375</v>
      </c>
      <c r="T66" s="20">
        <v>102873</v>
      </c>
      <c r="U66" s="20">
        <f t="shared" si="7"/>
        <v>45.864021399910833</v>
      </c>
      <c r="V66" s="21">
        <f t="shared" si="8"/>
        <v>2365943</v>
      </c>
      <c r="W66" s="20">
        <f t="shared" si="9"/>
        <v>1054.8118591172538</v>
      </c>
      <c r="X66" s="11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</row>
    <row r="67" spans="1:155" x14ac:dyDescent="0.2">
      <c r="A67" s="18">
        <v>64</v>
      </c>
      <c r="B67" s="19" t="s">
        <v>88</v>
      </c>
      <c r="C67" s="15">
        <v>2566</v>
      </c>
      <c r="D67" s="20">
        <v>959413</v>
      </c>
      <c r="E67" s="20">
        <f t="shared" si="0"/>
        <v>373.89438815276696</v>
      </c>
      <c r="F67" s="20">
        <v>17893</v>
      </c>
      <c r="G67" s="20">
        <f t="shared" si="1"/>
        <v>6.9731098986749807</v>
      </c>
      <c r="H67" s="20">
        <v>91213</v>
      </c>
      <c r="I67" s="20">
        <f t="shared" si="2"/>
        <v>35.54676539360873</v>
      </c>
      <c r="J67" s="20">
        <v>665671</v>
      </c>
      <c r="K67" s="20">
        <f t="shared" si="3"/>
        <v>259.41971940763835</v>
      </c>
      <c r="L67" s="20">
        <v>37233</v>
      </c>
      <c r="M67" s="20">
        <f t="shared" si="4"/>
        <v>14.510132501948558</v>
      </c>
      <c r="N67" s="20">
        <v>671251</v>
      </c>
      <c r="O67" s="20">
        <f t="shared" si="5"/>
        <v>261.59431021044429</v>
      </c>
      <c r="P67" s="20">
        <v>85259</v>
      </c>
      <c r="Q67" s="20">
        <f t="shared" si="6"/>
        <v>33.226422447388934</v>
      </c>
      <c r="R67" s="20">
        <v>24693</v>
      </c>
      <c r="S67" s="20">
        <f t="shared" si="7"/>
        <v>9.6231488698363208</v>
      </c>
      <c r="T67" s="20">
        <v>42767</v>
      </c>
      <c r="U67" s="20">
        <f t="shared" si="7"/>
        <v>16.666796570537802</v>
      </c>
      <c r="V67" s="21">
        <f t="shared" si="8"/>
        <v>2595393</v>
      </c>
      <c r="W67" s="20">
        <f t="shared" si="9"/>
        <v>1011.4547934528449</v>
      </c>
      <c r="X67" s="11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</row>
    <row r="68" spans="1:155" x14ac:dyDescent="0.2">
      <c r="A68" s="22">
        <v>65</v>
      </c>
      <c r="B68" s="23" t="s">
        <v>89</v>
      </c>
      <c r="C68" s="24">
        <v>8818</v>
      </c>
      <c r="D68" s="25">
        <v>4348378</v>
      </c>
      <c r="E68" s="25">
        <f t="shared" si="0"/>
        <v>493.12519845770015</v>
      </c>
      <c r="F68" s="25">
        <v>0</v>
      </c>
      <c r="G68" s="25">
        <f t="shared" si="1"/>
        <v>0</v>
      </c>
      <c r="H68" s="25">
        <v>230395</v>
      </c>
      <c r="I68" s="25">
        <f t="shared" si="2"/>
        <v>26.127806758902246</v>
      </c>
      <c r="J68" s="25">
        <v>1628653</v>
      </c>
      <c r="K68" s="25">
        <f t="shared" si="3"/>
        <v>184.69641642095712</v>
      </c>
      <c r="L68" s="25">
        <v>347694</v>
      </c>
      <c r="M68" s="25">
        <f t="shared" si="4"/>
        <v>39.430029485144026</v>
      </c>
      <c r="N68" s="25">
        <v>2220592</v>
      </c>
      <c r="O68" s="25">
        <f t="shared" si="5"/>
        <v>251.82490360625991</v>
      </c>
      <c r="P68" s="25">
        <v>267659</v>
      </c>
      <c r="Q68" s="25">
        <f t="shared" si="6"/>
        <v>30.353708323882966</v>
      </c>
      <c r="R68" s="25">
        <v>3925</v>
      </c>
      <c r="S68" s="25">
        <f t="shared" si="7"/>
        <v>0.4451122703560898</v>
      </c>
      <c r="T68" s="25">
        <v>641406</v>
      </c>
      <c r="U68" s="25">
        <f t="shared" si="7"/>
        <v>72.738262644590606</v>
      </c>
      <c r="V68" s="26">
        <f t="shared" si="8"/>
        <v>9688702</v>
      </c>
      <c r="W68" s="25">
        <f t="shared" si="9"/>
        <v>1098.7414379677932</v>
      </c>
      <c r="X68" s="11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</row>
    <row r="69" spans="1:155" x14ac:dyDescent="0.2">
      <c r="A69" s="13">
        <v>66</v>
      </c>
      <c r="B69" s="14" t="s">
        <v>90</v>
      </c>
      <c r="C69" s="15">
        <v>2234</v>
      </c>
      <c r="D69" s="16">
        <v>2126531</v>
      </c>
      <c r="E69" s="16">
        <f>D69/$C69</f>
        <v>951.89391226499549</v>
      </c>
      <c r="F69" s="16">
        <v>11022</v>
      </c>
      <c r="G69" s="16">
        <f>F69/$C69</f>
        <v>4.9337511190689343</v>
      </c>
      <c r="H69" s="16">
        <v>126649</v>
      </c>
      <c r="I69" s="16">
        <f>H69/$C69</f>
        <v>56.69158460161146</v>
      </c>
      <c r="J69" s="16">
        <v>333049</v>
      </c>
      <c r="K69" s="16">
        <f>J69/$C69</f>
        <v>149.0819158460161</v>
      </c>
      <c r="L69" s="16">
        <v>8865</v>
      </c>
      <c r="M69" s="16">
        <f>L69/$C69</f>
        <v>3.9682184422560431</v>
      </c>
      <c r="N69" s="16">
        <v>395198</v>
      </c>
      <c r="O69" s="16">
        <f>N69/$C69</f>
        <v>176.90152193375113</v>
      </c>
      <c r="P69" s="16">
        <v>93222</v>
      </c>
      <c r="Q69" s="16">
        <f>P69/$C69</f>
        <v>41.728737690241722</v>
      </c>
      <c r="R69" s="16">
        <v>0</v>
      </c>
      <c r="S69" s="16">
        <f t="shared" ref="S69:S74" si="10">R69/$C69</f>
        <v>0</v>
      </c>
      <c r="T69" s="16">
        <v>99323</v>
      </c>
      <c r="U69" s="16">
        <f t="shared" ref="U69:U74" si="11">T69/$C69</f>
        <v>44.459713518352729</v>
      </c>
      <c r="V69" s="17">
        <f>D69+F69+H69+J69+L69+N69+P69+R69+T69</f>
        <v>3193859</v>
      </c>
      <c r="W69" s="16">
        <f>V69/$C69</f>
        <v>1429.6593554162937</v>
      </c>
      <c r="X69" s="11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</row>
    <row r="70" spans="1:155" ht="12.75" customHeight="1" x14ac:dyDescent="0.2">
      <c r="A70" s="18">
        <v>67</v>
      </c>
      <c r="B70" s="19" t="s">
        <v>91</v>
      </c>
      <c r="C70" s="15">
        <v>5069</v>
      </c>
      <c r="D70" s="20">
        <v>1592716</v>
      </c>
      <c r="E70" s="20">
        <f t="shared" si="0"/>
        <v>314.20714144801735</v>
      </c>
      <c r="F70" s="20">
        <v>0</v>
      </c>
      <c r="G70" s="20">
        <f t="shared" si="1"/>
        <v>0</v>
      </c>
      <c r="H70" s="20">
        <v>46001</v>
      </c>
      <c r="I70" s="20">
        <f t="shared" si="2"/>
        <v>9.07496547642533</v>
      </c>
      <c r="J70" s="20">
        <v>1075479</v>
      </c>
      <c r="K70" s="20">
        <f t="shared" si="3"/>
        <v>212.16788321167883</v>
      </c>
      <c r="L70" s="20">
        <v>40382</v>
      </c>
      <c r="M70" s="20">
        <f t="shared" si="4"/>
        <v>7.9664628131781416</v>
      </c>
      <c r="N70" s="20">
        <v>886101</v>
      </c>
      <c r="O70" s="20">
        <f t="shared" si="5"/>
        <v>174.80785164726771</v>
      </c>
      <c r="P70" s="20">
        <v>105791</v>
      </c>
      <c r="Q70" s="20">
        <f t="shared" si="6"/>
        <v>20.870191359242455</v>
      </c>
      <c r="R70" s="20">
        <v>33205</v>
      </c>
      <c r="S70" s="20">
        <f t="shared" si="10"/>
        <v>6.5506016965870977</v>
      </c>
      <c r="T70" s="20">
        <v>207022</v>
      </c>
      <c r="U70" s="20">
        <f t="shared" si="11"/>
        <v>40.840797001380942</v>
      </c>
      <c r="V70" s="21">
        <f>D70+F70+H70+J70+L70+N70+P70+R70+T70</f>
        <v>3986697</v>
      </c>
      <c r="W70" s="20">
        <f t="shared" si="9"/>
        <v>786.4858946537779</v>
      </c>
      <c r="X70" s="11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</row>
    <row r="71" spans="1:155" s="12" customFormat="1" x14ac:dyDescent="0.2">
      <c r="A71" s="18">
        <v>68</v>
      </c>
      <c r="B71" s="19" t="s">
        <v>92</v>
      </c>
      <c r="C71" s="15">
        <v>1893</v>
      </c>
      <c r="D71" s="20">
        <v>1697313</v>
      </c>
      <c r="E71" s="20">
        <f>D71/$C71</f>
        <v>896.62599049128369</v>
      </c>
      <c r="F71" s="20">
        <v>5660</v>
      </c>
      <c r="G71" s="20">
        <f>F71/$C71</f>
        <v>2.9899630216587427</v>
      </c>
      <c r="H71" s="20">
        <v>17406</v>
      </c>
      <c r="I71" s="20">
        <f>H71/$C71</f>
        <v>9.1949286846275751</v>
      </c>
      <c r="J71" s="20">
        <v>439759</v>
      </c>
      <c r="K71" s="20">
        <f>J71/$C71</f>
        <v>232.30797675647122</v>
      </c>
      <c r="L71" s="20">
        <v>91357</v>
      </c>
      <c r="M71" s="20">
        <f>L71/$C71</f>
        <v>48.260433174854725</v>
      </c>
      <c r="N71" s="20">
        <v>426803</v>
      </c>
      <c r="O71" s="20">
        <f>N71/$C71</f>
        <v>225.46381405176967</v>
      </c>
      <c r="P71" s="20">
        <v>38666</v>
      </c>
      <c r="Q71" s="20">
        <f>P71/$C71</f>
        <v>20.425779186476493</v>
      </c>
      <c r="R71" s="20">
        <v>14827</v>
      </c>
      <c r="S71" s="20">
        <f t="shared" si="10"/>
        <v>7.8325409403063917</v>
      </c>
      <c r="T71" s="20">
        <v>132451</v>
      </c>
      <c r="U71" s="20">
        <f t="shared" si="11"/>
        <v>69.968832540940312</v>
      </c>
      <c r="V71" s="21">
        <f>D71+F71+H71+J71+L71+N71+P71+R71+T71</f>
        <v>2864242</v>
      </c>
      <c r="W71" s="20">
        <f>V71/$C71</f>
        <v>1513.0702588483889</v>
      </c>
      <c r="X71" s="11"/>
    </row>
    <row r="72" spans="1:155" x14ac:dyDescent="0.2">
      <c r="A72" s="18">
        <v>69</v>
      </c>
      <c r="B72" s="19" t="s">
        <v>93</v>
      </c>
      <c r="C72" s="15">
        <v>4012</v>
      </c>
      <c r="D72" s="20">
        <v>1819093</v>
      </c>
      <c r="E72" s="20">
        <f>D72/$C72</f>
        <v>453.41301096709873</v>
      </c>
      <c r="F72" s="20">
        <v>0</v>
      </c>
      <c r="G72" s="20">
        <f>F72/$C72</f>
        <v>0</v>
      </c>
      <c r="H72" s="20">
        <v>16076</v>
      </c>
      <c r="I72" s="20">
        <f>H72/$C72</f>
        <v>4.0069790628115651</v>
      </c>
      <c r="J72" s="20">
        <v>632989</v>
      </c>
      <c r="K72" s="20">
        <f>J72/$C72</f>
        <v>157.77392821535395</v>
      </c>
      <c r="L72" s="20">
        <v>0</v>
      </c>
      <c r="M72" s="20">
        <f>L72/$C72</f>
        <v>0</v>
      </c>
      <c r="N72" s="20">
        <v>494583</v>
      </c>
      <c r="O72" s="20">
        <f>N72/$C72</f>
        <v>123.27592223330009</v>
      </c>
      <c r="P72" s="20">
        <v>109139</v>
      </c>
      <c r="Q72" s="20">
        <f>P72/$C72</f>
        <v>27.203140578265206</v>
      </c>
      <c r="R72" s="20">
        <v>31567</v>
      </c>
      <c r="S72" s="20">
        <f t="shared" si="10"/>
        <v>7.8681455633100699</v>
      </c>
      <c r="T72" s="20">
        <v>205123</v>
      </c>
      <c r="U72" s="20">
        <f t="shared" si="11"/>
        <v>51.127367896311064</v>
      </c>
      <c r="V72" s="21">
        <f>D72+F72+H72+J72+L72+N72+P72+R72+T72</f>
        <v>3308570</v>
      </c>
      <c r="W72" s="20">
        <f>V72/$C72</f>
        <v>824.66849451645066</v>
      </c>
      <c r="X72" s="11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</row>
    <row r="73" spans="1:155" ht="12.75" customHeight="1" x14ac:dyDescent="0.2">
      <c r="A73" s="18">
        <v>396</v>
      </c>
      <c r="B73" s="19" t="s">
        <v>94</v>
      </c>
      <c r="C73" s="24">
        <v>9234</v>
      </c>
      <c r="D73" s="20">
        <f>4612045-'[1]Hurricane Data'!E13-'[1]RSD Adjs.'!D43</f>
        <v>3627649.96</v>
      </c>
      <c r="E73" s="20">
        <f>D73/$C73</f>
        <v>392.85791206411091</v>
      </c>
      <c r="F73" s="20">
        <v>0</v>
      </c>
      <c r="G73" s="20">
        <f>F73/$C73</f>
        <v>0</v>
      </c>
      <c r="H73" s="20">
        <v>142318</v>
      </c>
      <c r="I73" s="20">
        <f>H73/$C73</f>
        <v>15.412388997184319</v>
      </c>
      <c r="J73" s="20">
        <v>3881625</v>
      </c>
      <c r="K73" s="20">
        <f>J73/$C73</f>
        <v>420.36224821312538</v>
      </c>
      <c r="L73" s="20">
        <v>23245</v>
      </c>
      <c r="M73" s="20">
        <f>L73/$C73</f>
        <v>2.5173272687892569</v>
      </c>
      <c r="N73" s="20">
        <v>0</v>
      </c>
      <c r="O73" s="20">
        <f>N73/$C73</f>
        <v>0</v>
      </c>
      <c r="P73" s="20">
        <v>0</v>
      </c>
      <c r="Q73" s="20">
        <f>P73/$C73</f>
        <v>0</v>
      </c>
      <c r="R73" s="20">
        <v>1068</v>
      </c>
      <c r="S73" s="20">
        <f t="shared" si="10"/>
        <v>0.11565951916829109</v>
      </c>
      <c r="T73" s="20">
        <f>1571499-'[1]Hurricane Data'!M13-'[1]RSD Adjs.'!D65</f>
        <v>1431254.32</v>
      </c>
      <c r="U73" s="20">
        <f t="shared" si="11"/>
        <v>154.99830192765867</v>
      </c>
      <c r="V73" s="21">
        <f>D73+F73+H73+J73+L73+N73+P73+R73+T73</f>
        <v>9107160.2799999993</v>
      </c>
      <c r="W73" s="20">
        <f>V73/$C73</f>
        <v>986.26383799003679</v>
      </c>
      <c r="X73" s="27"/>
      <c r="Y73" s="28"/>
      <c r="Z73" s="29"/>
      <c r="AA73" s="28"/>
      <c r="AB73" s="29"/>
      <c r="AC73" s="28"/>
      <c r="AD73" s="29"/>
      <c r="AE73" s="28"/>
      <c r="AF73" s="29"/>
      <c r="AG73" s="28"/>
      <c r="AH73" s="29"/>
      <c r="AI73" s="28"/>
      <c r="AJ73" s="29"/>
      <c r="AK73" s="28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</row>
    <row r="74" spans="1:155" x14ac:dyDescent="0.2">
      <c r="A74" s="30"/>
      <c r="B74" s="31" t="s">
        <v>95</v>
      </c>
      <c r="C74" s="32">
        <f>SUM(C4:C73)</f>
        <v>666213</v>
      </c>
      <c r="D74" s="33">
        <f>SUM(D4:D73)</f>
        <v>303586355.95999998</v>
      </c>
      <c r="E74" s="33">
        <f>D74/$C74</f>
        <v>455.68963073371424</v>
      </c>
      <c r="F74" s="33">
        <f>SUM(F4:F73)</f>
        <v>4067660</v>
      </c>
      <c r="G74" s="33">
        <f>F74/$C74</f>
        <v>6.1056448913485628</v>
      </c>
      <c r="H74" s="33">
        <f>SUM(H4:H73)</f>
        <v>12015885</v>
      </c>
      <c r="I74" s="33">
        <f>H74/$C74</f>
        <v>18.036101066775942</v>
      </c>
      <c r="J74" s="33">
        <f>SUM(J4:J73)</f>
        <v>121083899</v>
      </c>
      <c r="K74" s="33">
        <f>J74/$C74</f>
        <v>181.74952905452159</v>
      </c>
      <c r="L74" s="33">
        <f>SUM(L4:L73)</f>
        <v>29838355</v>
      </c>
      <c r="M74" s="33">
        <f>L74/$C74</f>
        <v>44.788010741309463</v>
      </c>
      <c r="N74" s="33">
        <f>SUM(N4:N73)</f>
        <v>114415486</v>
      </c>
      <c r="O74" s="33">
        <f>N74/$C74</f>
        <v>171.74009813678208</v>
      </c>
      <c r="P74" s="33">
        <f>SUM(P4:P73)</f>
        <v>16219352</v>
      </c>
      <c r="Q74" s="33">
        <f>P74/$C74</f>
        <v>24.345595177518302</v>
      </c>
      <c r="R74" s="33">
        <f>SUM(R4:R73)</f>
        <v>4227973</v>
      </c>
      <c r="S74" s="33">
        <f t="shared" si="10"/>
        <v>6.3462781422758185</v>
      </c>
      <c r="T74" s="33">
        <f>SUM(T4:T73)</f>
        <v>36924114.32</v>
      </c>
      <c r="U74" s="33">
        <f t="shared" si="11"/>
        <v>55.423887435399791</v>
      </c>
      <c r="V74" s="34">
        <f>SUM(V4:V73)</f>
        <v>642379080.27999997</v>
      </c>
      <c r="W74" s="33">
        <f>V74/$C74</f>
        <v>964.22477537964585</v>
      </c>
      <c r="X74" s="11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</row>
    <row r="75" spans="1:155" x14ac:dyDescent="0.2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38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</row>
    <row r="76" spans="1:155" s="12" customFormat="1" x14ac:dyDescent="0.2">
      <c r="A76" s="18">
        <v>318</v>
      </c>
      <c r="B76" s="40" t="s">
        <v>96</v>
      </c>
      <c r="C76" s="15">
        <v>1359</v>
      </c>
      <c r="D76" s="20">
        <v>194266</v>
      </c>
      <c r="E76" s="20">
        <f>D76/$C76</f>
        <v>142.94775570272259</v>
      </c>
      <c r="F76" s="20">
        <v>6233</v>
      </c>
      <c r="G76" s="20">
        <f>F76/$C76</f>
        <v>4.5864606328182491</v>
      </c>
      <c r="H76" s="20">
        <v>20939</v>
      </c>
      <c r="I76" s="20">
        <f>H76/$C76</f>
        <v>15.40765268579838</v>
      </c>
      <c r="J76" s="20">
        <v>94494</v>
      </c>
      <c r="K76" s="20">
        <f>J76/$C76</f>
        <v>69.532008830022079</v>
      </c>
      <c r="L76" s="20">
        <v>0</v>
      </c>
      <c r="M76" s="20">
        <f>L76/$C76</f>
        <v>0</v>
      </c>
      <c r="N76" s="20">
        <v>197770</v>
      </c>
      <c r="O76" s="20">
        <f>N76/$C76</f>
        <v>145.52612214863871</v>
      </c>
      <c r="P76" s="20">
        <v>0</v>
      </c>
      <c r="Q76" s="20">
        <f>P76/$C76</f>
        <v>0</v>
      </c>
      <c r="R76" s="20">
        <v>29066</v>
      </c>
      <c r="S76" s="20">
        <f>R76/$C76</f>
        <v>21.387785136129509</v>
      </c>
      <c r="T76" s="20">
        <v>97292</v>
      </c>
      <c r="U76" s="20">
        <f>T76/$C76</f>
        <v>71.590875643855782</v>
      </c>
      <c r="V76" s="21">
        <f>D76+F76+H76+J76+L76+N76+P76+R76+T76</f>
        <v>640060</v>
      </c>
      <c r="W76" s="20">
        <f>V76/$C76</f>
        <v>470.97866077998526</v>
      </c>
      <c r="X76" s="27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39"/>
      <c r="AM76" s="39"/>
    </row>
    <row r="77" spans="1:155" x14ac:dyDescent="0.2">
      <c r="A77" s="41">
        <v>319</v>
      </c>
      <c r="B77" s="42" t="s">
        <v>97</v>
      </c>
      <c r="C77" s="24">
        <v>320</v>
      </c>
      <c r="D77" s="25">
        <v>136062</v>
      </c>
      <c r="E77" s="25">
        <f>D77/$C77</f>
        <v>425.19375000000002</v>
      </c>
      <c r="F77" s="25">
        <v>0</v>
      </c>
      <c r="G77" s="25">
        <f>F77/$C77</f>
        <v>0</v>
      </c>
      <c r="H77" s="25">
        <v>0</v>
      </c>
      <c r="I77" s="25">
        <f>H77/$C77</f>
        <v>0</v>
      </c>
      <c r="J77" s="25">
        <v>0</v>
      </c>
      <c r="K77" s="25">
        <f>J77/$C77</f>
        <v>0</v>
      </c>
      <c r="L77" s="25">
        <v>0</v>
      </c>
      <c r="M77" s="25">
        <f>L77/$C77</f>
        <v>0</v>
      </c>
      <c r="N77" s="25">
        <v>71147</v>
      </c>
      <c r="O77" s="25">
        <f>N77/$C77</f>
        <v>222.33437499999999</v>
      </c>
      <c r="P77" s="25">
        <v>0</v>
      </c>
      <c r="Q77" s="25">
        <f>P77/$C77</f>
        <v>0</v>
      </c>
      <c r="R77" s="25">
        <v>0</v>
      </c>
      <c r="S77" s="25">
        <f>R77/$C77</f>
        <v>0</v>
      </c>
      <c r="T77" s="25">
        <v>0</v>
      </c>
      <c r="U77" s="25">
        <f>T77/$C77</f>
        <v>0</v>
      </c>
      <c r="V77" s="26">
        <f>D77+F77+H77+J77+L77+N77+P77+R77+T77</f>
        <v>207209</v>
      </c>
      <c r="W77" s="25">
        <f>V77/$C77</f>
        <v>647.52812500000005</v>
      </c>
      <c r="X77" s="27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39"/>
      <c r="AM77" s="39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</row>
    <row r="78" spans="1:155" x14ac:dyDescent="0.2">
      <c r="A78" s="43"/>
      <c r="B78" s="44" t="s">
        <v>98</v>
      </c>
      <c r="C78" s="32">
        <f>SUM(C76:C77)</f>
        <v>1679</v>
      </c>
      <c r="D78" s="45">
        <f>SUM(D76:D77)</f>
        <v>330328</v>
      </c>
      <c r="E78" s="45">
        <f>D78/$C78</f>
        <v>196.74091721262656</v>
      </c>
      <c r="F78" s="45">
        <f>SUM(F76:F77)</f>
        <v>6233</v>
      </c>
      <c r="G78" s="45">
        <f>F78/$C78</f>
        <v>3.7123287671232879</v>
      </c>
      <c r="H78" s="45">
        <f>SUM(H76:H77)</f>
        <v>20939</v>
      </c>
      <c r="I78" s="45">
        <f>H78/$C78</f>
        <v>12.471113758189398</v>
      </c>
      <c r="J78" s="45">
        <f>SUM(J76:J77)</f>
        <v>94494</v>
      </c>
      <c r="K78" s="45">
        <f>J78/$C78</f>
        <v>56.279928528886245</v>
      </c>
      <c r="L78" s="45">
        <f>SUM(L76:L77)</f>
        <v>0</v>
      </c>
      <c r="M78" s="45">
        <f>L78/$C78</f>
        <v>0</v>
      </c>
      <c r="N78" s="45">
        <f>SUM(N76:N77)</f>
        <v>268917</v>
      </c>
      <c r="O78" s="45">
        <f>N78/$C78</f>
        <v>160.16497915425848</v>
      </c>
      <c r="P78" s="45">
        <f>SUM(P76:P77)</f>
        <v>0</v>
      </c>
      <c r="Q78" s="45">
        <f>P78/$C78</f>
        <v>0</v>
      </c>
      <c r="R78" s="45">
        <f>SUM(R76:R77)</f>
        <v>29066</v>
      </c>
      <c r="S78" s="45">
        <f>R78/$C78</f>
        <v>17.311494937462776</v>
      </c>
      <c r="T78" s="45">
        <f>SUM(T76:T77)</f>
        <v>97292</v>
      </c>
      <c r="U78" s="45">
        <f>T78/$C78</f>
        <v>57.946396664681359</v>
      </c>
      <c r="V78" s="46">
        <f>SUM(V76:V77)</f>
        <v>847269</v>
      </c>
      <c r="W78" s="45">
        <f>V78/$C78</f>
        <v>504.6271590232281</v>
      </c>
      <c r="X78" s="47"/>
      <c r="Y78" s="48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39"/>
      <c r="AM78" s="39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</row>
    <row r="79" spans="1:155" x14ac:dyDescent="0.2">
      <c r="A79" s="50"/>
      <c r="B79" s="51"/>
      <c r="C79" s="36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2"/>
      <c r="X79" s="38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</row>
    <row r="80" spans="1:155" x14ac:dyDescent="0.2">
      <c r="A80" s="13">
        <v>321001</v>
      </c>
      <c r="B80" s="13" t="s">
        <v>99</v>
      </c>
      <c r="C80" s="15">
        <v>364</v>
      </c>
      <c r="D80" s="16">
        <v>238236</v>
      </c>
      <c r="E80" s="16">
        <f t="shared" ref="E80:E92" si="12">D80/$C80</f>
        <v>654.49450549450546</v>
      </c>
      <c r="F80" s="16">
        <v>0</v>
      </c>
      <c r="G80" s="16">
        <f t="shared" ref="G80:G92" si="13">F80/$C80</f>
        <v>0</v>
      </c>
      <c r="H80" s="16">
        <v>0</v>
      </c>
      <c r="I80" s="16">
        <f t="shared" ref="I80:I92" si="14">H80/$C80</f>
        <v>0</v>
      </c>
      <c r="J80" s="16">
        <v>53037</v>
      </c>
      <c r="K80" s="16">
        <f t="shared" ref="K80:K92" si="15">J80/$C80</f>
        <v>145.70604395604394</v>
      </c>
      <c r="L80" s="16">
        <v>0</v>
      </c>
      <c r="M80" s="16">
        <f t="shared" ref="M80:M92" si="16">L80/$C80</f>
        <v>0</v>
      </c>
      <c r="N80" s="16">
        <v>204564</v>
      </c>
      <c r="O80" s="16">
        <f t="shared" ref="O80:O92" si="17">N80/$C80</f>
        <v>561.98901098901104</v>
      </c>
      <c r="P80" s="16">
        <v>11827</v>
      </c>
      <c r="Q80" s="16">
        <f t="shared" ref="Q80:Q92" si="18">P80/$C80</f>
        <v>32.491758241758241</v>
      </c>
      <c r="R80" s="16">
        <v>0</v>
      </c>
      <c r="S80" s="16">
        <f t="shared" ref="S80:S92" si="19">R80/$C80</f>
        <v>0</v>
      </c>
      <c r="T80" s="16">
        <v>21744</v>
      </c>
      <c r="U80" s="16">
        <f t="shared" ref="U80:U92" si="20">T80/$C80</f>
        <v>59.736263736263737</v>
      </c>
      <c r="V80" s="17">
        <f t="shared" ref="V80:V91" si="21">D80+F80+H80+J80+L80+N80+P80+R80+T80</f>
        <v>529408</v>
      </c>
      <c r="W80" s="16">
        <f t="shared" ref="W80:W92" si="22">V80/$C80</f>
        <v>1454.4175824175825</v>
      </c>
      <c r="X80" s="27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39"/>
      <c r="AM80" s="39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</row>
    <row r="81" spans="1:155" s="12" customFormat="1" x14ac:dyDescent="0.2">
      <c r="A81" s="18">
        <v>329001</v>
      </c>
      <c r="B81" s="40" t="s">
        <v>100</v>
      </c>
      <c r="C81" s="15">
        <v>369</v>
      </c>
      <c r="D81" s="20">
        <v>164125</v>
      </c>
      <c r="E81" s="20">
        <f t="shared" si="12"/>
        <v>444.78319783197833</v>
      </c>
      <c r="F81" s="20">
        <v>0</v>
      </c>
      <c r="G81" s="20">
        <f t="shared" si="13"/>
        <v>0</v>
      </c>
      <c r="H81" s="20">
        <v>3004</v>
      </c>
      <c r="I81" s="20">
        <f t="shared" si="14"/>
        <v>8.1409214092140925</v>
      </c>
      <c r="J81" s="20">
        <v>43287</v>
      </c>
      <c r="K81" s="20">
        <f t="shared" si="15"/>
        <v>117.3089430894309</v>
      </c>
      <c r="L81" s="20">
        <v>30402</v>
      </c>
      <c r="M81" s="20">
        <f t="shared" si="16"/>
        <v>82.390243902439025</v>
      </c>
      <c r="N81" s="20">
        <v>127597</v>
      </c>
      <c r="O81" s="20">
        <f t="shared" si="17"/>
        <v>345.79132791327913</v>
      </c>
      <c r="P81" s="20">
        <v>16252</v>
      </c>
      <c r="Q81" s="20">
        <f t="shared" si="18"/>
        <v>44.043360433604335</v>
      </c>
      <c r="R81" s="20">
        <v>974</v>
      </c>
      <c r="S81" s="20">
        <f t="shared" si="19"/>
        <v>2.6395663956639566</v>
      </c>
      <c r="T81" s="20">
        <v>14891</v>
      </c>
      <c r="U81" s="20">
        <f t="shared" si="20"/>
        <v>40.355013550135503</v>
      </c>
      <c r="V81" s="21">
        <f t="shared" si="21"/>
        <v>400532</v>
      </c>
      <c r="W81" s="20">
        <f t="shared" si="22"/>
        <v>1085.4525745257451</v>
      </c>
      <c r="X81" s="27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39"/>
      <c r="AM81" s="39"/>
    </row>
    <row r="82" spans="1:155" s="12" customFormat="1" x14ac:dyDescent="0.2">
      <c r="A82" s="18">
        <v>331001</v>
      </c>
      <c r="B82" s="40" t="s">
        <v>101</v>
      </c>
      <c r="C82" s="15">
        <v>525</v>
      </c>
      <c r="D82" s="20">
        <v>198482</v>
      </c>
      <c r="E82" s="20">
        <f t="shared" si="12"/>
        <v>378.06095238095236</v>
      </c>
      <c r="F82" s="20">
        <v>0</v>
      </c>
      <c r="G82" s="20">
        <f t="shared" si="13"/>
        <v>0</v>
      </c>
      <c r="H82" s="20">
        <v>8084</v>
      </c>
      <c r="I82" s="20">
        <f t="shared" si="14"/>
        <v>15.398095238095237</v>
      </c>
      <c r="J82" s="20">
        <v>69632</v>
      </c>
      <c r="K82" s="20">
        <f t="shared" si="15"/>
        <v>132.63238095238094</v>
      </c>
      <c r="L82" s="20">
        <v>0</v>
      </c>
      <c r="M82" s="20">
        <f t="shared" si="16"/>
        <v>0</v>
      </c>
      <c r="N82" s="20">
        <v>109172</v>
      </c>
      <c r="O82" s="20">
        <f t="shared" si="17"/>
        <v>207.94666666666666</v>
      </c>
      <c r="P82" s="20">
        <v>3253</v>
      </c>
      <c r="Q82" s="20">
        <f t="shared" si="18"/>
        <v>6.196190476190476</v>
      </c>
      <c r="R82" s="20">
        <v>4785</v>
      </c>
      <c r="S82" s="20">
        <f t="shared" si="19"/>
        <v>9.1142857142857139</v>
      </c>
      <c r="T82" s="20">
        <v>29981</v>
      </c>
      <c r="U82" s="20">
        <f t="shared" si="20"/>
        <v>57.106666666666669</v>
      </c>
      <c r="V82" s="21">
        <f t="shared" si="21"/>
        <v>423389</v>
      </c>
      <c r="W82" s="20">
        <f t="shared" si="22"/>
        <v>806.45523809523809</v>
      </c>
      <c r="X82" s="27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39"/>
      <c r="AM82" s="39"/>
    </row>
    <row r="83" spans="1:155" s="12" customFormat="1" x14ac:dyDescent="0.2">
      <c r="A83" s="18">
        <v>333001</v>
      </c>
      <c r="B83" s="40" t="s">
        <v>102</v>
      </c>
      <c r="C83" s="15">
        <v>691</v>
      </c>
      <c r="D83" s="20">
        <v>197362</v>
      </c>
      <c r="E83" s="20">
        <f t="shared" si="12"/>
        <v>285.6179450072359</v>
      </c>
      <c r="F83" s="20">
        <v>0</v>
      </c>
      <c r="G83" s="20">
        <f t="shared" si="13"/>
        <v>0</v>
      </c>
      <c r="H83" s="20">
        <v>0</v>
      </c>
      <c r="I83" s="20">
        <f t="shared" si="14"/>
        <v>0</v>
      </c>
      <c r="J83" s="20">
        <v>138400</v>
      </c>
      <c r="K83" s="20">
        <f t="shared" si="15"/>
        <v>200.28943560057888</v>
      </c>
      <c r="L83" s="20">
        <v>8347</v>
      </c>
      <c r="M83" s="20">
        <f t="shared" si="16"/>
        <v>12.07959479015919</v>
      </c>
      <c r="N83" s="20">
        <v>0</v>
      </c>
      <c r="O83" s="20">
        <f t="shared" si="17"/>
        <v>0</v>
      </c>
      <c r="P83" s="20">
        <v>0</v>
      </c>
      <c r="Q83" s="20">
        <f t="shared" si="18"/>
        <v>0</v>
      </c>
      <c r="R83" s="20">
        <v>0</v>
      </c>
      <c r="S83" s="20">
        <f t="shared" si="19"/>
        <v>0</v>
      </c>
      <c r="T83" s="20">
        <v>54036</v>
      </c>
      <c r="U83" s="20">
        <f t="shared" si="20"/>
        <v>78.199710564399425</v>
      </c>
      <c r="V83" s="21">
        <f t="shared" si="21"/>
        <v>398145</v>
      </c>
      <c r="W83" s="20">
        <f t="shared" si="22"/>
        <v>576.18668596237342</v>
      </c>
      <c r="X83" s="27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39"/>
      <c r="AM83" s="39"/>
    </row>
    <row r="84" spans="1:155" x14ac:dyDescent="0.2">
      <c r="A84" s="22">
        <v>336001</v>
      </c>
      <c r="B84" s="53" t="s">
        <v>103</v>
      </c>
      <c r="C84" s="24">
        <v>625</v>
      </c>
      <c r="D84" s="25">
        <v>430196</v>
      </c>
      <c r="E84" s="25">
        <f t="shared" si="12"/>
        <v>688.31359999999995</v>
      </c>
      <c r="F84" s="25">
        <v>0</v>
      </c>
      <c r="G84" s="25">
        <f t="shared" si="13"/>
        <v>0</v>
      </c>
      <c r="H84" s="25">
        <v>0</v>
      </c>
      <c r="I84" s="25">
        <f t="shared" si="14"/>
        <v>0</v>
      </c>
      <c r="J84" s="25">
        <v>94686</v>
      </c>
      <c r="K84" s="25">
        <f t="shared" si="15"/>
        <v>151.49760000000001</v>
      </c>
      <c r="L84" s="25">
        <v>25777</v>
      </c>
      <c r="M84" s="25">
        <f t="shared" si="16"/>
        <v>41.243200000000002</v>
      </c>
      <c r="N84" s="25">
        <v>213734</v>
      </c>
      <c r="O84" s="25">
        <f t="shared" si="17"/>
        <v>341.9744</v>
      </c>
      <c r="P84" s="25">
        <v>0</v>
      </c>
      <c r="Q84" s="25">
        <f t="shared" si="18"/>
        <v>0</v>
      </c>
      <c r="R84" s="25">
        <v>4429</v>
      </c>
      <c r="S84" s="25">
        <f t="shared" si="19"/>
        <v>7.0864000000000003</v>
      </c>
      <c r="T84" s="25">
        <v>104985</v>
      </c>
      <c r="U84" s="25">
        <f t="shared" si="20"/>
        <v>167.976</v>
      </c>
      <c r="V84" s="26">
        <f t="shared" si="21"/>
        <v>873807</v>
      </c>
      <c r="W84" s="25">
        <f t="shared" si="22"/>
        <v>1398.0912000000001</v>
      </c>
      <c r="X84" s="27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39"/>
      <c r="AM84" s="39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</row>
    <row r="85" spans="1:155" x14ac:dyDescent="0.2">
      <c r="A85" s="13">
        <v>337001</v>
      </c>
      <c r="B85" s="13" t="s">
        <v>104</v>
      </c>
      <c r="C85" s="15">
        <v>900</v>
      </c>
      <c r="D85" s="16">
        <v>573063</v>
      </c>
      <c r="E85" s="16">
        <f t="shared" si="12"/>
        <v>636.73666666666668</v>
      </c>
      <c r="F85" s="16">
        <v>0</v>
      </c>
      <c r="G85" s="16">
        <f t="shared" si="13"/>
        <v>0</v>
      </c>
      <c r="H85" s="16">
        <v>0</v>
      </c>
      <c r="I85" s="16">
        <f t="shared" si="14"/>
        <v>0</v>
      </c>
      <c r="J85" s="16">
        <v>133577</v>
      </c>
      <c r="K85" s="16">
        <f t="shared" si="15"/>
        <v>148.41888888888889</v>
      </c>
      <c r="L85" s="16">
        <v>0</v>
      </c>
      <c r="M85" s="16">
        <f t="shared" si="16"/>
        <v>0</v>
      </c>
      <c r="N85" s="16">
        <v>441650</v>
      </c>
      <c r="O85" s="16">
        <f t="shared" si="17"/>
        <v>490.72222222222223</v>
      </c>
      <c r="P85" s="16">
        <v>0</v>
      </c>
      <c r="Q85" s="16">
        <f t="shared" si="18"/>
        <v>0</v>
      </c>
      <c r="R85" s="16">
        <v>6797</v>
      </c>
      <c r="S85" s="16">
        <f t="shared" si="19"/>
        <v>7.5522222222222224</v>
      </c>
      <c r="T85" s="16">
        <v>107145</v>
      </c>
      <c r="U85" s="16">
        <f t="shared" si="20"/>
        <v>119.05</v>
      </c>
      <c r="V85" s="17">
        <f t="shared" si="21"/>
        <v>1262232</v>
      </c>
      <c r="W85" s="16">
        <f t="shared" si="22"/>
        <v>1402.48</v>
      </c>
      <c r="X85" s="27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39"/>
      <c r="AM85" s="39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</row>
    <row r="86" spans="1:155" s="12" customFormat="1" x14ac:dyDescent="0.2">
      <c r="A86" s="18">
        <v>339001</v>
      </c>
      <c r="B86" s="40" t="s">
        <v>105</v>
      </c>
      <c r="C86" s="15">
        <v>386</v>
      </c>
      <c r="D86" s="20">
        <v>105680</v>
      </c>
      <c r="E86" s="20">
        <f t="shared" si="12"/>
        <v>273.7823834196891</v>
      </c>
      <c r="F86" s="20">
        <v>0</v>
      </c>
      <c r="G86" s="20">
        <f t="shared" si="13"/>
        <v>0</v>
      </c>
      <c r="H86" s="20">
        <v>5754</v>
      </c>
      <c r="I86" s="20">
        <f t="shared" si="14"/>
        <v>14.906735751295336</v>
      </c>
      <c r="J86" s="20">
        <v>34944</v>
      </c>
      <c r="K86" s="20">
        <f t="shared" si="15"/>
        <v>90.52849740932642</v>
      </c>
      <c r="L86" s="20">
        <v>0</v>
      </c>
      <c r="M86" s="20">
        <f t="shared" si="16"/>
        <v>0</v>
      </c>
      <c r="N86" s="20">
        <v>89844</v>
      </c>
      <c r="O86" s="20">
        <f t="shared" si="17"/>
        <v>232.75647668393782</v>
      </c>
      <c r="P86" s="20">
        <v>11126</v>
      </c>
      <c r="Q86" s="20">
        <f t="shared" si="18"/>
        <v>28.823834196891191</v>
      </c>
      <c r="R86" s="20">
        <v>0</v>
      </c>
      <c r="S86" s="20">
        <f t="shared" si="19"/>
        <v>0</v>
      </c>
      <c r="T86" s="20">
        <v>216539</v>
      </c>
      <c r="U86" s="20">
        <f t="shared" si="20"/>
        <v>560.98186528497411</v>
      </c>
      <c r="V86" s="21">
        <f t="shared" si="21"/>
        <v>463887</v>
      </c>
      <c r="W86" s="20">
        <f t="shared" si="22"/>
        <v>1201.779792746114</v>
      </c>
      <c r="X86" s="27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39"/>
      <c r="AM86" s="39"/>
    </row>
    <row r="87" spans="1:155" s="12" customFormat="1" x14ac:dyDescent="0.2">
      <c r="A87" s="18">
        <v>340001</v>
      </c>
      <c r="B87" s="40" t="s">
        <v>106</v>
      </c>
      <c r="C87" s="15">
        <v>103</v>
      </c>
      <c r="D87" s="20">
        <v>10680</v>
      </c>
      <c r="E87" s="20">
        <f>D87/$C87</f>
        <v>103.68932038834951</v>
      </c>
      <c r="F87" s="20">
        <v>0</v>
      </c>
      <c r="G87" s="20">
        <f>F87/$C87</f>
        <v>0</v>
      </c>
      <c r="H87" s="20">
        <v>0</v>
      </c>
      <c r="I87" s="20">
        <f>H87/$C87</f>
        <v>0</v>
      </c>
      <c r="J87" s="20">
        <v>12221</v>
      </c>
      <c r="K87" s="20">
        <f>J87/$C87</f>
        <v>118.65048543689321</v>
      </c>
      <c r="L87" s="20">
        <v>0</v>
      </c>
      <c r="M87" s="20">
        <f>L87/$C87</f>
        <v>0</v>
      </c>
      <c r="N87" s="20">
        <v>0</v>
      </c>
      <c r="O87" s="20">
        <f>N87/$C87</f>
        <v>0</v>
      </c>
      <c r="P87" s="20">
        <v>0</v>
      </c>
      <c r="Q87" s="20">
        <f>P87/$C87</f>
        <v>0</v>
      </c>
      <c r="R87" s="20">
        <v>0</v>
      </c>
      <c r="S87" s="20">
        <f>R87/$C87</f>
        <v>0</v>
      </c>
      <c r="T87" s="20">
        <v>37077</v>
      </c>
      <c r="U87" s="20">
        <f>T87/$C87</f>
        <v>359.97087378640776</v>
      </c>
      <c r="V87" s="21">
        <f t="shared" si="21"/>
        <v>59978</v>
      </c>
      <c r="W87" s="20">
        <f>V87/$C87</f>
        <v>582.31067961165047</v>
      </c>
      <c r="X87" s="27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39"/>
      <c r="AM87" s="39"/>
    </row>
    <row r="88" spans="1:155" s="12" customFormat="1" x14ac:dyDescent="0.2">
      <c r="A88" s="18">
        <v>341001</v>
      </c>
      <c r="B88" s="40" t="s">
        <v>107</v>
      </c>
      <c r="C88" s="15">
        <v>302</v>
      </c>
      <c r="D88" s="20">
        <v>393593</v>
      </c>
      <c r="E88" s="20">
        <f>D88/$C88</f>
        <v>1303.2880794701987</v>
      </c>
      <c r="F88" s="20">
        <v>0</v>
      </c>
      <c r="G88" s="20">
        <f>F88/$C88</f>
        <v>0</v>
      </c>
      <c r="H88" s="20">
        <v>4362</v>
      </c>
      <c r="I88" s="20">
        <f>H88/$C88</f>
        <v>14.443708609271523</v>
      </c>
      <c r="J88" s="20">
        <v>31790</v>
      </c>
      <c r="K88" s="20">
        <f>J88/$C88</f>
        <v>105.26490066225166</v>
      </c>
      <c r="L88" s="20">
        <v>5191</v>
      </c>
      <c r="M88" s="20">
        <f>L88/$C88</f>
        <v>17.188741721854306</v>
      </c>
      <c r="N88" s="20">
        <v>0</v>
      </c>
      <c r="O88" s="20">
        <f>N88/$C88</f>
        <v>0</v>
      </c>
      <c r="P88" s="20">
        <v>0</v>
      </c>
      <c r="Q88" s="20">
        <f>P88/$C88</f>
        <v>0</v>
      </c>
      <c r="R88" s="20">
        <v>1066</v>
      </c>
      <c r="S88" s="20">
        <f>R88/$C88</f>
        <v>3.5298013245033113</v>
      </c>
      <c r="T88" s="20">
        <v>162433</v>
      </c>
      <c r="U88" s="20">
        <f>T88/$C88</f>
        <v>537.85761589403978</v>
      </c>
      <c r="V88" s="21">
        <f t="shared" si="21"/>
        <v>598435</v>
      </c>
      <c r="W88" s="20">
        <f>V88/$C88</f>
        <v>1981.5728476821191</v>
      </c>
      <c r="X88" s="27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39"/>
      <c r="AM88" s="39"/>
    </row>
    <row r="89" spans="1:155" x14ac:dyDescent="0.2">
      <c r="A89" s="22">
        <v>342001</v>
      </c>
      <c r="B89" s="53" t="s">
        <v>108</v>
      </c>
      <c r="C89" s="24">
        <v>80</v>
      </c>
      <c r="D89" s="25">
        <v>51285</v>
      </c>
      <c r="E89" s="25">
        <f>D89/$C89</f>
        <v>641.0625</v>
      </c>
      <c r="F89" s="25">
        <v>0</v>
      </c>
      <c r="G89" s="25">
        <f>F89/$C89</f>
        <v>0</v>
      </c>
      <c r="H89" s="25">
        <v>0</v>
      </c>
      <c r="I89" s="25">
        <f>H89/$C89</f>
        <v>0</v>
      </c>
      <c r="J89" s="25">
        <v>0</v>
      </c>
      <c r="K89" s="25">
        <f>J89/$C89</f>
        <v>0</v>
      </c>
      <c r="L89" s="25">
        <v>0</v>
      </c>
      <c r="M89" s="25">
        <f>L89/$C89</f>
        <v>0</v>
      </c>
      <c r="N89" s="25">
        <v>0</v>
      </c>
      <c r="O89" s="25">
        <f>N89/$C89</f>
        <v>0</v>
      </c>
      <c r="P89" s="25">
        <v>0</v>
      </c>
      <c r="Q89" s="25">
        <f>P89/$C89</f>
        <v>0</v>
      </c>
      <c r="R89" s="25">
        <v>0</v>
      </c>
      <c r="S89" s="25">
        <f>R89/$C89</f>
        <v>0</v>
      </c>
      <c r="T89" s="25">
        <v>15887</v>
      </c>
      <c r="U89" s="25">
        <f>T89/$C89</f>
        <v>198.58750000000001</v>
      </c>
      <c r="V89" s="26">
        <f t="shared" si="21"/>
        <v>67172</v>
      </c>
      <c r="W89" s="25">
        <f>V89/$C89</f>
        <v>839.65</v>
      </c>
      <c r="X89" s="27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39"/>
      <c r="AM89" s="39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</row>
    <row r="90" spans="1:155" x14ac:dyDescent="0.2">
      <c r="A90" s="13">
        <v>343001</v>
      </c>
      <c r="B90" s="13" t="s">
        <v>109</v>
      </c>
      <c r="C90" s="54">
        <v>182</v>
      </c>
      <c r="D90" s="16">
        <v>58128</v>
      </c>
      <c r="E90" s="16">
        <f>D90/$C90</f>
        <v>319.38461538461536</v>
      </c>
      <c r="F90" s="16">
        <v>0</v>
      </c>
      <c r="G90" s="16">
        <f>F90/$C90</f>
        <v>0</v>
      </c>
      <c r="H90" s="16">
        <v>67</v>
      </c>
      <c r="I90" s="16">
        <f>H90/$C90</f>
        <v>0.36813186813186816</v>
      </c>
      <c r="J90" s="16">
        <v>14801</v>
      </c>
      <c r="K90" s="16">
        <f>J90/$C90</f>
        <v>81.324175824175825</v>
      </c>
      <c r="L90" s="16">
        <v>0</v>
      </c>
      <c r="M90" s="16">
        <f>L90/$C90</f>
        <v>0</v>
      </c>
      <c r="N90" s="16">
        <v>0</v>
      </c>
      <c r="O90" s="16">
        <f>N90/$C90</f>
        <v>0</v>
      </c>
      <c r="P90" s="16">
        <v>0</v>
      </c>
      <c r="Q90" s="16">
        <f>P90/$C90</f>
        <v>0</v>
      </c>
      <c r="R90" s="16">
        <v>0</v>
      </c>
      <c r="S90" s="16">
        <f>R90/$C90</f>
        <v>0</v>
      </c>
      <c r="T90" s="16">
        <v>101625</v>
      </c>
      <c r="U90" s="16">
        <f>T90/$C90</f>
        <v>558.37912087912093</v>
      </c>
      <c r="V90" s="17">
        <f t="shared" si="21"/>
        <v>174621</v>
      </c>
      <c r="W90" s="16">
        <f>V90/$C90</f>
        <v>959.45604395604391</v>
      </c>
      <c r="X90" s="27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39"/>
      <c r="AM90" s="39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</row>
    <row r="91" spans="1:155" s="12" customFormat="1" x14ac:dyDescent="0.2">
      <c r="A91" s="55">
        <v>344001</v>
      </c>
      <c r="B91" s="55" t="s">
        <v>110</v>
      </c>
      <c r="C91" s="24">
        <v>167</v>
      </c>
      <c r="D91" s="25">
        <v>238581</v>
      </c>
      <c r="E91" s="25">
        <f>D91/$C91</f>
        <v>1428.6287425149701</v>
      </c>
      <c r="F91" s="25">
        <v>0</v>
      </c>
      <c r="G91" s="25">
        <f>F91/$C91</f>
        <v>0</v>
      </c>
      <c r="H91" s="25">
        <v>7490</v>
      </c>
      <c r="I91" s="25">
        <f>H91/$C91</f>
        <v>44.850299401197603</v>
      </c>
      <c r="J91" s="25">
        <v>57834</v>
      </c>
      <c r="K91" s="25">
        <f>J91/$C91</f>
        <v>346.31137724550899</v>
      </c>
      <c r="L91" s="25">
        <v>1177</v>
      </c>
      <c r="M91" s="25">
        <f>L91/$C91</f>
        <v>7.0479041916167668</v>
      </c>
      <c r="N91" s="25">
        <v>0</v>
      </c>
      <c r="O91" s="25">
        <f>N91/$C91</f>
        <v>0</v>
      </c>
      <c r="P91" s="25">
        <v>0</v>
      </c>
      <c r="Q91" s="25">
        <f>P91/$C91</f>
        <v>0</v>
      </c>
      <c r="R91" s="25">
        <v>0</v>
      </c>
      <c r="S91" s="25">
        <f>R91/$C91</f>
        <v>0</v>
      </c>
      <c r="T91" s="25">
        <v>83978</v>
      </c>
      <c r="U91" s="25">
        <f>T91/$C91</f>
        <v>502.86227544910179</v>
      </c>
      <c r="V91" s="26">
        <f t="shared" si="21"/>
        <v>389060</v>
      </c>
      <c r="W91" s="25">
        <f>V91/$C91</f>
        <v>2329.7005988023952</v>
      </c>
      <c r="X91" s="27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39"/>
      <c r="AM91" s="39"/>
    </row>
    <row r="92" spans="1:155" x14ac:dyDescent="0.2">
      <c r="A92" s="56"/>
      <c r="B92" s="57" t="s">
        <v>111</v>
      </c>
      <c r="C92" s="32">
        <f>SUM(C80:C91)</f>
        <v>4694</v>
      </c>
      <c r="D92" s="58">
        <f>SUM(D80:D91)</f>
        <v>2659411</v>
      </c>
      <c r="E92" s="58">
        <f t="shared" si="12"/>
        <v>566.55538985939495</v>
      </c>
      <c r="F92" s="58">
        <f>SUM(F80:F91)</f>
        <v>0</v>
      </c>
      <c r="G92" s="58">
        <f t="shared" si="13"/>
        <v>0</v>
      </c>
      <c r="H92" s="58">
        <f>SUM(H80:H91)</f>
        <v>28761</v>
      </c>
      <c r="I92" s="58">
        <f t="shared" si="14"/>
        <v>6.1271836386876863</v>
      </c>
      <c r="J92" s="58">
        <f>SUM(J80:J91)</f>
        <v>684209</v>
      </c>
      <c r="K92" s="58">
        <f t="shared" si="15"/>
        <v>145.76246271836388</v>
      </c>
      <c r="L92" s="58">
        <f>SUM(L80:L91)</f>
        <v>70894</v>
      </c>
      <c r="M92" s="58">
        <f t="shared" si="16"/>
        <v>15.103110353642949</v>
      </c>
      <c r="N92" s="58">
        <f>SUM(N80:N91)</f>
        <v>1186561</v>
      </c>
      <c r="O92" s="58">
        <f t="shared" si="17"/>
        <v>252.78248828291436</v>
      </c>
      <c r="P92" s="58">
        <f>SUM(P80:P91)</f>
        <v>42458</v>
      </c>
      <c r="Q92" s="58">
        <f t="shared" si="18"/>
        <v>9.045164039198978</v>
      </c>
      <c r="R92" s="58">
        <f>SUM(R80:R91)</f>
        <v>18051</v>
      </c>
      <c r="S92" s="58">
        <f t="shared" si="19"/>
        <v>3.845547507456327</v>
      </c>
      <c r="T92" s="58">
        <f>SUM(T80:T91)</f>
        <v>950321</v>
      </c>
      <c r="U92" s="58">
        <f t="shared" si="20"/>
        <v>202.45440988495952</v>
      </c>
      <c r="V92" s="59">
        <f>SUM(V80:V91)</f>
        <v>5640666</v>
      </c>
      <c r="W92" s="58">
        <f t="shared" si="22"/>
        <v>1201.6757562846187</v>
      </c>
      <c r="X92" s="47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39"/>
      <c r="AM92" s="39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</row>
    <row r="93" spans="1:155" x14ac:dyDescent="0.2">
      <c r="A93" s="35"/>
      <c r="B93" s="51"/>
      <c r="C93" s="36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2"/>
      <c r="X93" s="38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</row>
    <row r="94" spans="1:155" s="62" customFormat="1" x14ac:dyDescent="0.2">
      <c r="A94" s="60">
        <v>300001</v>
      </c>
      <c r="B94" s="61" t="s">
        <v>112</v>
      </c>
      <c r="C94" s="15">
        <v>361</v>
      </c>
      <c r="D94" s="16">
        <v>60838</v>
      </c>
      <c r="E94" s="16">
        <f t="shared" ref="E94:E148" si="23">D94/$C94</f>
        <v>168.52631578947367</v>
      </c>
      <c r="F94" s="16">
        <v>0</v>
      </c>
      <c r="G94" s="16">
        <f t="shared" ref="G94:G148" si="24">F94/$C94</f>
        <v>0</v>
      </c>
      <c r="H94" s="16">
        <v>0</v>
      </c>
      <c r="I94" s="16">
        <f t="shared" ref="I94:I148" si="25">H94/$C94</f>
        <v>0</v>
      </c>
      <c r="J94" s="16">
        <v>53940</v>
      </c>
      <c r="K94" s="16">
        <f t="shared" ref="K94:K148" si="26">J94/$C94</f>
        <v>149.41828254847644</v>
      </c>
      <c r="L94" s="16">
        <v>0</v>
      </c>
      <c r="M94" s="16">
        <f t="shared" ref="M94:M148" si="27">L94/$C94</f>
        <v>0</v>
      </c>
      <c r="N94" s="16">
        <v>0</v>
      </c>
      <c r="O94" s="16">
        <f t="shared" ref="O94:O148" si="28">N94/$C94</f>
        <v>0</v>
      </c>
      <c r="P94" s="16">
        <v>0</v>
      </c>
      <c r="Q94" s="16">
        <f t="shared" ref="Q94:Q148" si="29">P94/$C94</f>
        <v>0</v>
      </c>
      <c r="R94" s="16">
        <v>0</v>
      </c>
      <c r="S94" s="16">
        <f t="shared" ref="S94:S148" si="30">R94/$C94</f>
        <v>0</v>
      </c>
      <c r="T94" s="16">
        <v>252</v>
      </c>
      <c r="U94" s="16">
        <f t="shared" ref="U94:U148" si="31">T94/$C94</f>
        <v>0.69806094182825484</v>
      </c>
      <c r="V94" s="17">
        <f t="shared" ref="V94:V147" si="32">D94+F94+H94+J94+L94+N94+P94+R94+T94</f>
        <v>115030</v>
      </c>
      <c r="W94" s="16">
        <f t="shared" ref="W94:W148" si="33">V94/$C94</f>
        <v>318.6426592797784</v>
      </c>
      <c r="X94" s="27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39"/>
      <c r="AM94" s="39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</row>
    <row r="95" spans="1:155" s="62" customFormat="1" x14ac:dyDescent="0.2">
      <c r="A95" s="60">
        <v>300002</v>
      </c>
      <c r="B95" s="61" t="s">
        <v>113</v>
      </c>
      <c r="C95" s="15">
        <v>406</v>
      </c>
      <c r="D95" s="20">
        <v>58913</v>
      </c>
      <c r="E95" s="20">
        <f t="shared" si="23"/>
        <v>145.10591133004925</v>
      </c>
      <c r="F95" s="20">
        <v>0</v>
      </c>
      <c r="G95" s="20">
        <f t="shared" si="24"/>
        <v>0</v>
      </c>
      <c r="H95" s="20">
        <v>96069</v>
      </c>
      <c r="I95" s="20">
        <f t="shared" si="25"/>
        <v>236.6231527093596</v>
      </c>
      <c r="J95" s="20">
        <v>0</v>
      </c>
      <c r="K95" s="20">
        <f t="shared" si="26"/>
        <v>0</v>
      </c>
      <c r="L95" s="20">
        <v>0</v>
      </c>
      <c r="M95" s="20">
        <f t="shared" si="27"/>
        <v>0</v>
      </c>
      <c r="N95" s="20">
        <v>0</v>
      </c>
      <c r="O95" s="20">
        <f t="shared" si="28"/>
        <v>0</v>
      </c>
      <c r="P95" s="20">
        <v>0</v>
      </c>
      <c r="Q95" s="20">
        <f t="shared" si="29"/>
        <v>0</v>
      </c>
      <c r="R95" s="20">
        <v>0</v>
      </c>
      <c r="S95" s="20">
        <f t="shared" si="30"/>
        <v>0</v>
      </c>
      <c r="T95" s="20">
        <v>0</v>
      </c>
      <c r="U95" s="20">
        <f t="shared" si="31"/>
        <v>0</v>
      </c>
      <c r="V95" s="21">
        <f t="shared" si="32"/>
        <v>154982</v>
      </c>
      <c r="W95" s="20">
        <f t="shared" si="33"/>
        <v>381.72906403940885</v>
      </c>
      <c r="X95" s="27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39"/>
      <c r="AM95" s="39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</row>
    <row r="96" spans="1:155" s="62" customFormat="1" x14ac:dyDescent="0.2">
      <c r="A96" s="60">
        <v>300003</v>
      </c>
      <c r="B96" s="61" t="s">
        <v>114</v>
      </c>
      <c r="C96" s="15">
        <v>387</v>
      </c>
      <c r="D96" s="20">
        <v>28968</v>
      </c>
      <c r="E96" s="20">
        <f t="shared" si="23"/>
        <v>74.852713178294579</v>
      </c>
      <c r="F96" s="20">
        <v>0</v>
      </c>
      <c r="G96" s="20">
        <f t="shared" si="24"/>
        <v>0</v>
      </c>
      <c r="H96" s="20">
        <v>0</v>
      </c>
      <c r="I96" s="20">
        <f t="shared" si="25"/>
        <v>0</v>
      </c>
      <c r="J96" s="20">
        <v>74192</v>
      </c>
      <c r="K96" s="20">
        <f t="shared" si="26"/>
        <v>191.71059431524549</v>
      </c>
      <c r="L96" s="20">
        <v>0</v>
      </c>
      <c r="M96" s="20">
        <f t="shared" si="27"/>
        <v>0</v>
      </c>
      <c r="N96" s="20">
        <v>0</v>
      </c>
      <c r="O96" s="20">
        <f t="shared" si="28"/>
        <v>0</v>
      </c>
      <c r="P96" s="20">
        <v>0</v>
      </c>
      <c r="Q96" s="20">
        <f t="shared" si="29"/>
        <v>0</v>
      </c>
      <c r="R96" s="20">
        <v>0</v>
      </c>
      <c r="S96" s="20">
        <f t="shared" si="30"/>
        <v>0</v>
      </c>
      <c r="T96" s="20">
        <v>3687</v>
      </c>
      <c r="U96" s="20">
        <f t="shared" si="31"/>
        <v>9.5271317829457356</v>
      </c>
      <c r="V96" s="21">
        <f t="shared" si="32"/>
        <v>106847</v>
      </c>
      <c r="W96" s="20">
        <f t="shared" si="33"/>
        <v>276.09043927648577</v>
      </c>
      <c r="X96" s="27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39"/>
      <c r="AM96" s="39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</row>
    <row r="97" spans="1:155" s="62" customFormat="1" x14ac:dyDescent="0.2">
      <c r="A97" s="63">
        <v>300004</v>
      </c>
      <c r="B97" s="64" t="s">
        <v>115</v>
      </c>
      <c r="C97" s="15">
        <v>386</v>
      </c>
      <c r="D97" s="20">
        <v>53625</v>
      </c>
      <c r="E97" s="20">
        <f t="shared" si="23"/>
        <v>138.92487046632124</v>
      </c>
      <c r="F97" s="20">
        <v>0</v>
      </c>
      <c r="G97" s="20">
        <f t="shared" si="24"/>
        <v>0</v>
      </c>
      <c r="H97" s="20">
        <v>0</v>
      </c>
      <c r="I97" s="20">
        <f t="shared" si="25"/>
        <v>0</v>
      </c>
      <c r="J97" s="20">
        <v>51263</v>
      </c>
      <c r="K97" s="20">
        <f t="shared" si="26"/>
        <v>132.80569948186528</v>
      </c>
      <c r="L97" s="20">
        <v>0</v>
      </c>
      <c r="M97" s="20">
        <f t="shared" si="27"/>
        <v>0</v>
      </c>
      <c r="N97" s="20">
        <v>0</v>
      </c>
      <c r="O97" s="20">
        <f t="shared" si="28"/>
        <v>0</v>
      </c>
      <c r="P97" s="20">
        <v>0</v>
      </c>
      <c r="Q97" s="20">
        <f t="shared" si="29"/>
        <v>0</v>
      </c>
      <c r="R97" s="20">
        <v>0</v>
      </c>
      <c r="S97" s="20">
        <f t="shared" si="30"/>
        <v>0</v>
      </c>
      <c r="T97" s="20">
        <v>0</v>
      </c>
      <c r="U97" s="20">
        <f t="shared" si="31"/>
        <v>0</v>
      </c>
      <c r="V97" s="21">
        <f t="shared" si="32"/>
        <v>104888</v>
      </c>
      <c r="W97" s="20">
        <f t="shared" si="33"/>
        <v>271.73056994818654</v>
      </c>
      <c r="X97" s="27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39"/>
      <c r="AM97" s="39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</row>
    <row r="98" spans="1:155" s="67" customFormat="1" x14ac:dyDescent="0.2">
      <c r="A98" s="65">
        <v>366001</v>
      </c>
      <c r="B98" s="66" t="s">
        <v>116</v>
      </c>
      <c r="C98" s="24">
        <v>61</v>
      </c>
      <c r="D98" s="25">
        <v>145799</v>
      </c>
      <c r="E98" s="25">
        <f t="shared" si="23"/>
        <v>2390.1475409836066</v>
      </c>
      <c r="F98" s="25">
        <v>0</v>
      </c>
      <c r="G98" s="25">
        <f t="shared" si="24"/>
        <v>0</v>
      </c>
      <c r="H98" s="25">
        <v>0</v>
      </c>
      <c r="I98" s="25">
        <f t="shared" si="25"/>
        <v>0</v>
      </c>
      <c r="J98" s="25">
        <v>173</v>
      </c>
      <c r="K98" s="25">
        <f t="shared" si="26"/>
        <v>2.8360655737704916</v>
      </c>
      <c r="L98" s="25">
        <v>0</v>
      </c>
      <c r="M98" s="25">
        <f t="shared" si="27"/>
        <v>0</v>
      </c>
      <c r="N98" s="25">
        <v>0</v>
      </c>
      <c r="O98" s="25">
        <f t="shared" si="28"/>
        <v>0</v>
      </c>
      <c r="P98" s="25">
        <v>0</v>
      </c>
      <c r="Q98" s="25">
        <f t="shared" si="29"/>
        <v>0</v>
      </c>
      <c r="R98" s="25">
        <v>7617</v>
      </c>
      <c r="S98" s="25">
        <f t="shared" si="30"/>
        <v>124.8688524590164</v>
      </c>
      <c r="T98" s="25">
        <v>46692</v>
      </c>
      <c r="U98" s="25">
        <f t="shared" si="31"/>
        <v>765.44262295081967</v>
      </c>
      <c r="V98" s="26">
        <f t="shared" si="32"/>
        <v>200281</v>
      </c>
      <c r="W98" s="25">
        <f t="shared" si="33"/>
        <v>3283.2950819672133</v>
      </c>
      <c r="X98" s="27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39"/>
      <c r="AM98" s="39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</row>
    <row r="99" spans="1:155" s="62" customFormat="1" x14ac:dyDescent="0.2">
      <c r="A99" s="63">
        <v>367001</v>
      </c>
      <c r="B99" s="64" t="s">
        <v>117</v>
      </c>
      <c r="C99" s="15">
        <v>374</v>
      </c>
      <c r="D99" s="20">
        <v>29634</v>
      </c>
      <c r="E99" s="20">
        <f t="shared" si="23"/>
        <v>79.235294117647058</v>
      </c>
      <c r="F99" s="20">
        <v>0</v>
      </c>
      <c r="G99" s="20">
        <f t="shared" si="24"/>
        <v>0</v>
      </c>
      <c r="H99" s="20">
        <v>2133</v>
      </c>
      <c r="I99" s="20">
        <f t="shared" si="25"/>
        <v>5.7032085561497325</v>
      </c>
      <c r="J99" s="20">
        <v>77972</v>
      </c>
      <c r="K99" s="20">
        <f t="shared" si="26"/>
        <v>208.48128342245988</v>
      </c>
      <c r="L99" s="20">
        <v>0</v>
      </c>
      <c r="M99" s="20">
        <f t="shared" si="27"/>
        <v>0</v>
      </c>
      <c r="N99" s="20">
        <v>0</v>
      </c>
      <c r="O99" s="20">
        <f t="shared" si="28"/>
        <v>0</v>
      </c>
      <c r="P99" s="20">
        <v>0</v>
      </c>
      <c r="Q99" s="20">
        <f t="shared" si="29"/>
        <v>0</v>
      </c>
      <c r="R99" s="20">
        <v>0</v>
      </c>
      <c r="S99" s="20">
        <f t="shared" si="30"/>
        <v>0</v>
      </c>
      <c r="T99" s="20">
        <v>176454</v>
      </c>
      <c r="U99" s="20">
        <f t="shared" si="31"/>
        <v>471.80213903743316</v>
      </c>
      <c r="V99" s="21">
        <f t="shared" si="32"/>
        <v>286193</v>
      </c>
      <c r="W99" s="20">
        <f t="shared" si="33"/>
        <v>765.22192513368987</v>
      </c>
      <c r="X99" s="27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39"/>
      <c r="AM99" s="39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</row>
    <row r="100" spans="1:155" s="62" customFormat="1" x14ac:dyDescent="0.2">
      <c r="A100" s="63">
        <v>368001</v>
      </c>
      <c r="B100" s="64" t="s">
        <v>118</v>
      </c>
      <c r="C100" s="15">
        <v>139</v>
      </c>
      <c r="D100" s="20">
        <v>205002</v>
      </c>
      <c r="E100" s="20">
        <f t="shared" si="23"/>
        <v>1474.8345323741007</v>
      </c>
      <c r="F100" s="20">
        <v>0</v>
      </c>
      <c r="G100" s="20">
        <f t="shared" si="24"/>
        <v>0</v>
      </c>
      <c r="H100" s="20">
        <v>0</v>
      </c>
      <c r="I100" s="20">
        <f t="shared" si="25"/>
        <v>0</v>
      </c>
      <c r="J100" s="20">
        <v>37620</v>
      </c>
      <c r="K100" s="20">
        <f t="shared" si="26"/>
        <v>270.64748201438852</v>
      </c>
      <c r="L100" s="20">
        <v>0</v>
      </c>
      <c r="M100" s="20">
        <f t="shared" si="27"/>
        <v>0</v>
      </c>
      <c r="N100" s="20">
        <v>0</v>
      </c>
      <c r="O100" s="20">
        <f t="shared" si="28"/>
        <v>0</v>
      </c>
      <c r="P100" s="20">
        <v>0</v>
      </c>
      <c r="Q100" s="20">
        <f t="shared" si="29"/>
        <v>0</v>
      </c>
      <c r="R100" s="20">
        <v>13041</v>
      </c>
      <c r="S100" s="20">
        <f t="shared" si="30"/>
        <v>93.82014388489209</v>
      </c>
      <c r="T100" s="20">
        <v>0</v>
      </c>
      <c r="U100" s="20">
        <f t="shared" si="31"/>
        <v>0</v>
      </c>
      <c r="V100" s="21">
        <f t="shared" si="32"/>
        <v>255663</v>
      </c>
      <c r="W100" s="20">
        <f t="shared" si="33"/>
        <v>1839.3021582733813</v>
      </c>
      <c r="X100" s="27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39"/>
      <c r="AM100" s="39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</row>
    <row r="101" spans="1:155" s="62" customFormat="1" x14ac:dyDescent="0.2">
      <c r="A101" s="63">
        <v>369001</v>
      </c>
      <c r="B101" s="64" t="s">
        <v>119</v>
      </c>
      <c r="C101" s="15">
        <v>580</v>
      </c>
      <c r="D101" s="20">
        <v>434901</v>
      </c>
      <c r="E101" s="20">
        <f t="shared" si="23"/>
        <v>749.8293103448276</v>
      </c>
      <c r="F101" s="20">
        <v>0</v>
      </c>
      <c r="G101" s="20">
        <f t="shared" si="24"/>
        <v>0</v>
      </c>
      <c r="H101" s="20">
        <v>1946</v>
      </c>
      <c r="I101" s="20">
        <f t="shared" si="25"/>
        <v>3.3551724137931034</v>
      </c>
      <c r="J101" s="20">
        <v>94556</v>
      </c>
      <c r="K101" s="20">
        <f t="shared" si="26"/>
        <v>163.02758620689656</v>
      </c>
      <c r="L101" s="20">
        <v>0</v>
      </c>
      <c r="M101" s="20">
        <f t="shared" si="27"/>
        <v>0</v>
      </c>
      <c r="N101" s="20">
        <v>0</v>
      </c>
      <c r="O101" s="20">
        <f t="shared" si="28"/>
        <v>0</v>
      </c>
      <c r="P101" s="20">
        <v>0</v>
      </c>
      <c r="Q101" s="20">
        <f t="shared" si="29"/>
        <v>0</v>
      </c>
      <c r="R101" s="20">
        <v>0</v>
      </c>
      <c r="S101" s="20">
        <f t="shared" si="30"/>
        <v>0</v>
      </c>
      <c r="T101" s="20">
        <v>115388</v>
      </c>
      <c r="U101" s="20">
        <f t="shared" si="31"/>
        <v>198.94482758620688</v>
      </c>
      <c r="V101" s="21">
        <f t="shared" si="32"/>
        <v>646791</v>
      </c>
      <c r="W101" s="20">
        <f t="shared" si="33"/>
        <v>1115.1568965517242</v>
      </c>
      <c r="X101" s="27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39"/>
      <c r="AM101" s="39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</row>
    <row r="102" spans="1:155" s="62" customFormat="1" x14ac:dyDescent="0.2">
      <c r="A102" s="63">
        <v>369002</v>
      </c>
      <c r="B102" s="68" t="s">
        <v>120</v>
      </c>
      <c r="C102" s="15">
        <v>638</v>
      </c>
      <c r="D102" s="20">
        <v>494722</v>
      </c>
      <c r="E102" s="20">
        <f t="shared" si="23"/>
        <v>775.42633228840123</v>
      </c>
      <c r="F102" s="20">
        <v>0</v>
      </c>
      <c r="G102" s="20">
        <f t="shared" si="24"/>
        <v>0</v>
      </c>
      <c r="H102" s="20">
        <v>20</v>
      </c>
      <c r="I102" s="20">
        <f t="shared" si="25"/>
        <v>3.1347962382445138E-2</v>
      </c>
      <c r="J102" s="20">
        <v>152362</v>
      </c>
      <c r="K102" s="20">
        <f t="shared" si="26"/>
        <v>238.81191222570533</v>
      </c>
      <c r="L102" s="20">
        <v>0</v>
      </c>
      <c r="M102" s="20">
        <f t="shared" si="27"/>
        <v>0</v>
      </c>
      <c r="N102" s="20">
        <v>0</v>
      </c>
      <c r="O102" s="20">
        <f t="shared" si="28"/>
        <v>0</v>
      </c>
      <c r="P102" s="20">
        <v>0</v>
      </c>
      <c r="Q102" s="20">
        <f t="shared" si="29"/>
        <v>0</v>
      </c>
      <c r="R102" s="20">
        <v>0</v>
      </c>
      <c r="S102" s="20">
        <f t="shared" si="30"/>
        <v>0</v>
      </c>
      <c r="T102" s="20">
        <v>63973</v>
      </c>
      <c r="U102" s="20">
        <f t="shared" si="31"/>
        <v>100.27115987460814</v>
      </c>
      <c r="V102" s="21">
        <f t="shared" si="32"/>
        <v>711077</v>
      </c>
      <c r="W102" s="20">
        <f t="shared" si="33"/>
        <v>1114.5407523510971</v>
      </c>
      <c r="X102" s="27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39"/>
      <c r="AM102" s="39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</row>
    <row r="103" spans="1:155" s="67" customFormat="1" x14ac:dyDescent="0.2">
      <c r="A103" s="69">
        <v>371001</v>
      </c>
      <c r="B103" s="70" t="s">
        <v>121</v>
      </c>
      <c r="C103" s="24">
        <v>444</v>
      </c>
      <c r="D103" s="25">
        <v>276952</v>
      </c>
      <c r="E103" s="25">
        <f t="shared" si="23"/>
        <v>623.76576576576576</v>
      </c>
      <c r="F103" s="25">
        <v>0</v>
      </c>
      <c r="G103" s="25">
        <f t="shared" si="24"/>
        <v>0</v>
      </c>
      <c r="H103" s="25">
        <v>30809</v>
      </c>
      <c r="I103" s="25">
        <f t="shared" si="25"/>
        <v>69.38963963963964</v>
      </c>
      <c r="J103" s="25">
        <v>92503</v>
      </c>
      <c r="K103" s="25">
        <f t="shared" si="26"/>
        <v>208.34009009009009</v>
      </c>
      <c r="L103" s="25">
        <v>0</v>
      </c>
      <c r="M103" s="25">
        <f t="shared" si="27"/>
        <v>0</v>
      </c>
      <c r="N103" s="25">
        <v>0</v>
      </c>
      <c r="O103" s="25">
        <f t="shared" si="28"/>
        <v>0</v>
      </c>
      <c r="P103" s="25">
        <v>0</v>
      </c>
      <c r="Q103" s="25">
        <f t="shared" si="29"/>
        <v>0</v>
      </c>
      <c r="R103" s="25">
        <v>0</v>
      </c>
      <c r="S103" s="25">
        <f t="shared" si="30"/>
        <v>0</v>
      </c>
      <c r="T103" s="25">
        <v>258576</v>
      </c>
      <c r="U103" s="25">
        <f t="shared" si="31"/>
        <v>582.37837837837833</v>
      </c>
      <c r="V103" s="26">
        <f t="shared" si="32"/>
        <v>658840</v>
      </c>
      <c r="W103" s="25">
        <f t="shared" si="33"/>
        <v>1483.8738738738739</v>
      </c>
      <c r="X103" s="27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39"/>
      <c r="AM103" s="39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</row>
    <row r="104" spans="1:155" s="62" customFormat="1" x14ac:dyDescent="0.2">
      <c r="A104" s="60">
        <v>372001</v>
      </c>
      <c r="B104" s="61" t="s">
        <v>122</v>
      </c>
      <c r="C104" s="15">
        <v>446</v>
      </c>
      <c r="D104" s="20">
        <v>285001</v>
      </c>
      <c r="E104" s="20">
        <f t="shared" si="23"/>
        <v>639.01569506726457</v>
      </c>
      <c r="F104" s="20">
        <v>0</v>
      </c>
      <c r="G104" s="20">
        <f t="shared" si="24"/>
        <v>0</v>
      </c>
      <c r="H104" s="20">
        <v>0</v>
      </c>
      <c r="I104" s="20">
        <f t="shared" si="25"/>
        <v>0</v>
      </c>
      <c r="J104" s="20">
        <v>119894</v>
      </c>
      <c r="K104" s="20">
        <f t="shared" si="26"/>
        <v>268.82062780269058</v>
      </c>
      <c r="L104" s="20">
        <v>0</v>
      </c>
      <c r="M104" s="20">
        <f t="shared" si="27"/>
        <v>0</v>
      </c>
      <c r="N104" s="20">
        <v>0</v>
      </c>
      <c r="O104" s="20">
        <f t="shared" si="28"/>
        <v>0</v>
      </c>
      <c r="P104" s="20">
        <v>0</v>
      </c>
      <c r="Q104" s="20">
        <f t="shared" si="29"/>
        <v>0</v>
      </c>
      <c r="R104" s="20">
        <v>0</v>
      </c>
      <c r="S104" s="20">
        <f t="shared" si="30"/>
        <v>0</v>
      </c>
      <c r="T104" s="20">
        <v>0</v>
      </c>
      <c r="U104" s="20">
        <f t="shared" si="31"/>
        <v>0</v>
      </c>
      <c r="V104" s="21">
        <f t="shared" si="32"/>
        <v>404895</v>
      </c>
      <c r="W104" s="20">
        <f t="shared" si="33"/>
        <v>907.83632286995521</v>
      </c>
      <c r="X104" s="27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9"/>
      <c r="AM104" s="39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</row>
    <row r="105" spans="1:155" s="62" customFormat="1" x14ac:dyDescent="0.2">
      <c r="A105" s="60">
        <v>373001</v>
      </c>
      <c r="B105" s="61" t="s">
        <v>123</v>
      </c>
      <c r="C105" s="15">
        <v>241</v>
      </c>
      <c r="D105" s="20">
        <v>245695</v>
      </c>
      <c r="E105" s="20">
        <f t="shared" si="23"/>
        <v>1019.4813278008298</v>
      </c>
      <c r="F105" s="20">
        <v>0</v>
      </c>
      <c r="G105" s="20">
        <f t="shared" si="24"/>
        <v>0</v>
      </c>
      <c r="H105" s="20">
        <v>0</v>
      </c>
      <c r="I105" s="20">
        <f t="shared" si="25"/>
        <v>0</v>
      </c>
      <c r="J105" s="20">
        <v>51987</v>
      </c>
      <c r="K105" s="20">
        <f t="shared" si="26"/>
        <v>215.7136929460581</v>
      </c>
      <c r="L105" s="20">
        <v>0</v>
      </c>
      <c r="M105" s="20">
        <f t="shared" si="27"/>
        <v>0</v>
      </c>
      <c r="N105" s="20">
        <v>0</v>
      </c>
      <c r="O105" s="20">
        <f t="shared" si="28"/>
        <v>0</v>
      </c>
      <c r="P105" s="20">
        <v>0</v>
      </c>
      <c r="Q105" s="20">
        <f t="shared" si="29"/>
        <v>0</v>
      </c>
      <c r="R105" s="20">
        <v>52</v>
      </c>
      <c r="S105" s="20">
        <f t="shared" si="30"/>
        <v>0.21576763485477179</v>
      </c>
      <c r="T105" s="20">
        <v>766</v>
      </c>
      <c r="U105" s="20">
        <f t="shared" si="31"/>
        <v>3.1784232365145226</v>
      </c>
      <c r="V105" s="21">
        <f t="shared" si="32"/>
        <v>298500</v>
      </c>
      <c r="W105" s="20">
        <f t="shared" si="33"/>
        <v>1238.5892116182572</v>
      </c>
      <c r="X105" s="27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39"/>
      <c r="AM105" s="39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</row>
    <row r="106" spans="1:155" s="62" customFormat="1" x14ac:dyDescent="0.2">
      <c r="A106" s="60">
        <v>374001</v>
      </c>
      <c r="B106" s="61" t="s">
        <v>124</v>
      </c>
      <c r="C106" s="15">
        <v>330</v>
      </c>
      <c r="D106" s="20">
        <v>91959</v>
      </c>
      <c r="E106" s="20">
        <f t="shared" si="23"/>
        <v>278.66363636363639</v>
      </c>
      <c r="F106" s="20">
        <v>0</v>
      </c>
      <c r="G106" s="20">
        <f t="shared" si="24"/>
        <v>0</v>
      </c>
      <c r="H106" s="20">
        <v>0</v>
      </c>
      <c r="I106" s="20">
        <f t="shared" si="25"/>
        <v>0</v>
      </c>
      <c r="J106" s="20">
        <v>60733</v>
      </c>
      <c r="K106" s="20">
        <f t="shared" si="26"/>
        <v>184.03939393939393</v>
      </c>
      <c r="L106" s="20">
        <v>0</v>
      </c>
      <c r="M106" s="20">
        <f t="shared" si="27"/>
        <v>0</v>
      </c>
      <c r="N106" s="20">
        <v>0</v>
      </c>
      <c r="O106" s="20">
        <f t="shared" si="28"/>
        <v>0</v>
      </c>
      <c r="P106" s="20">
        <v>0</v>
      </c>
      <c r="Q106" s="20">
        <f t="shared" si="29"/>
        <v>0</v>
      </c>
      <c r="R106" s="20">
        <v>0</v>
      </c>
      <c r="S106" s="20">
        <f t="shared" si="30"/>
        <v>0</v>
      </c>
      <c r="T106" s="20">
        <v>93188</v>
      </c>
      <c r="U106" s="20">
        <f t="shared" si="31"/>
        <v>282.38787878787878</v>
      </c>
      <c r="V106" s="21">
        <f t="shared" si="32"/>
        <v>245880</v>
      </c>
      <c r="W106" s="20">
        <f t="shared" si="33"/>
        <v>745.09090909090912</v>
      </c>
      <c r="X106" s="27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39"/>
      <c r="AM106" s="39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</row>
    <row r="107" spans="1:155" s="62" customFormat="1" x14ac:dyDescent="0.2">
      <c r="A107" s="60">
        <v>375001</v>
      </c>
      <c r="B107" s="61" t="s">
        <v>125</v>
      </c>
      <c r="C107" s="15">
        <v>198</v>
      </c>
      <c r="D107" s="20">
        <v>55609</v>
      </c>
      <c r="E107" s="20">
        <f t="shared" si="23"/>
        <v>280.85353535353534</v>
      </c>
      <c r="F107" s="20">
        <v>0</v>
      </c>
      <c r="G107" s="20">
        <f t="shared" si="24"/>
        <v>0</v>
      </c>
      <c r="H107" s="20">
        <v>0</v>
      </c>
      <c r="I107" s="20">
        <f t="shared" si="25"/>
        <v>0</v>
      </c>
      <c r="J107" s="20">
        <v>49972</v>
      </c>
      <c r="K107" s="20">
        <f t="shared" si="26"/>
        <v>252.38383838383839</v>
      </c>
      <c r="L107" s="20">
        <v>0</v>
      </c>
      <c r="M107" s="20">
        <f t="shared" si="27"/>
        <v>0</v>
      </c>
      <c r="N107" s="20">
        <v>0</v>
      </c>
      <c r="O107" s="20">
        <f t="shared" si="28"/>
        <v>0</v>
      </c>
      <c r="P107" s="20">
        <v>0</v>
      </c>
      <c r="Q107" s="20">
        <f t="shared" si="29"/>
        <v>0</v>
      </c>
      <c r="R107" s="20">
        <v>0</v>
      </c>
      <c r="S107" s="20">
        <f t="shared" si="30"/>
        <v>0</v>
      </c>
      <c r="T107" s="20">
        <v>37116</v>
      </c>
      <c r="U107" s="20">
        <f t="shared" si="31"/>
        <v>187.45454545454547</v>
      </c>
      <c r="V107" s="21">
        <f t="shared" si="32"/>
        <v>142697</v>
      </c>
      <c r="W107" s="20">
        <f t="shared" si="33"/>
        <v>720.69191919191917</v>
      </c>
      <c r="X107" s="27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39"/>
      <c r="AM107" s="39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</row>
    <row r="108" spans="1:155" s="67" customFormat="1" x14ac:dyDescent="0.2">
      <c r="A108" s="69">
        <v>376001</v>
      </c>
      <c r="B108" s="70" t="s">
        <v>126</v>
      </c>
      <c r="C108" s="24">
        <v>194</v>
      </c>
      <c r="D108" s="25">
        <v>103047</v>
      </c>
      <c r="E108" s="25">
        <f t="shared" si="23"/>
        <v>531.17010309278351</v>
      </c>
      <c r="F108" s="25">
        <v>0</v>
      </c>
      <c r="G108" s="25">
        <f t="shared" si="24"/>
        <v>0</v>
      </c>
      <c r="H108" s="25">
        <v>0</v>
      </c>
      <c r="I108" s="25">
        <f t="shared" si="25"/>
        <v>0</v>
      </c>
      <c r="J108" s="25">
        <v>27246</v>
      </c>
      <c r="K108" s="25">
        <f t="shared" si="26"/>
        <v>140.44329896907217</v>
      </c>
      <c r="L108" s="25">
        <v>0</v>
      </c>
      <c r="M108" s="25">
        <f t="shared" si="27"/>
        <v>0</v>
      </c>
      <c r="N108" s="25">
        <v>0</v>
      </c>
      <c r="O108" s="25">
        <f t="shared" si="28"/>
        <v>0</v>
      </c>
      <c r="P108" s="25">
        <v>0</v>
      </c>
      <c r="Q108" s="25">
        <f t="shared" si="29"/>
        <v>0</v>
      </c>
      <c r="R108" s="25">
        <v>11076</v>
      </c>
      <c r="S108" s="25">
        <f t="shared" si="30"/>
        <v>57.092783505154642</v>
      </c>
      <c r="T108" s="25">
        <v>23699</v>
      </c>
      <c r="U108" s="25">
        <f t="shared" si="31"/>
        <v>122.15979381443299</v>
      </c>
      <c r="V108" s="26">
        <f t="shared" si="32"/>
        <v>165068</v>
      </c>
      <c r="W108" s="25">
        <f t="shared" si="33"/>
        <v>850.86597938144325</v>
      </c>
      <c r="X108" s="27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39"/>
      <c r="AM108" s="39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</row>
    <row r="109" spans="1:155" s="62" customFormat="1" x14ac:dyDescent="0.2">
      <c r="A109" s="60">
        <v>377001</v>
      </c>
      <c r="B109" s="61" t="s">
        <v>127</v>
      </c>
      <c r="C109" s="15">
        <v>265</v>
      </c>
      <c r="D109" s="20">
        <v>65384</v>
      </c>
      <c r="E109" s="20">
        <f t="shared" si="23"/>
        <v>246.73207547169812</v>
      </c>
      <c r="F109" s="20">
        <v>0</v>
      </c>
      <c r="G109" s="20">
        <f t="shared" si="24"/>
        <v>0</v>
      </c>
      <c r="H109" s="20">
        <v>0</v>
      </c>
      <c r="I109" s="20">
        <f t="shared" si="25"/>
        <v>0</v>
      </c>
      <c r="J109" s="20">
        <v>81231</v>
      </c>
      <c r="K109" s="20">
        <f t="shared" si="26"/>
        <v>306.53207547169814</v>
      </c>
      <c r="L109" s="20">
        <v>0</v>
      </c>
      <c r="M109" s="20">
        <f t="shared" si="27"/>
        <v>0</v>
      </c>
      <c r="N109" s="20">
        <v>0</v>
      </c>
      <c r="O109" s="20">
        <f t="shared" si="28"/>
        <v>0</v>
      </c>
      <c r="P109" s="20">
        <v>0</v>
      </c>
      <c r="Q109" s="20">
        <f t="shared" si="29"/>
        <v>0</v>
      </c>
      <c r="R109" s="20">
        <v>828</v>
      </c>
      <c r="S109" s="20">
        <f t="shared" si="30"/>
        <v>3.1245283018867926</v>
      </c>
      <c r="T109" s="20">
        <v>26438</v>
      </c>
      <c r="U109" s="20">
        <f t="shared" si="31"/>
        <v>99.766037735849054</v>
      </c>
      <c r="V109" s="21">
        <f t="shared" si="32"/>
        <v>173881</v>
      </c>
      <c r="W109" s="20">
        <f t="shared" si="33"/>
        <v>656.15471698113208</v>
      </c>
      <c r="X109" s="27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39"/>
      <c r="AM109" s="39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</row>
    <row r="110" spans="1:155" s="62" customFormat="1" x14ac:dyDescent="0.2">
      <c r="A110" s="60">
        <v>377002</v>
      </c>
      <c r="B110" s="61" t="s">
        <v>128</v>
      </c>
      <c r="C110" s="15">
        <v>265</v>
      </c>
      <c r="D110" s="20">
        <v>75727</v>
      </c>
      <c r="E110" s="20">
        <f t="shared" si="23"/>
        <v>285.76226415094339</v>
      </c>
      <c r="F110" s="20">
        <v>0</v>
      </c>
      <c r="G110" s="20">
        <f t="shared" si="24"/>
        <v>0</v>
      </c>
      <c r="H110" s="20">
        <v>0</v>
      </c>
      <c r="I110" s="20">
        <f t="shared" si="25"/>
        <v>0</v>
      </c>
      <c r="J110" s="20">
        <v>97830</v>
      </c>
      <c r="K110" s="20">
        <f t="shared" si="26"/>
        <v>369.16981132075472</v>
      </c>
      <c r="L110" s="20">
        <v>0</v>
      </c>
      <c r="M110" s="20">
        <f t="shared" si="27"/>
        <v>0</v>
      </c>
      <c r="N110" s="20">
        <v>0</v>
      </c>
      <c r="O110" s="20">
        <f t="shared" si="28"/>
        <v>0</v>
      </c>
      <c r="P110" s="20">
        <v>0</v>
      </c>
      <c r="Q110" s="20">
        <f t="shared" si="29"/>
        <v>0</v>
      </c>
      <c r="R110" s="20">
        <v>0</v>
      </c>
      <c r="S110" s="20">
        <f t="shared" si="30"/>
        <v>0</v>
      </c>
      <c r="T110" s="20">
        <v>31216</v>
      </c>
      <c r="U110" s="20">
        <f t="shared" si="31"/>
        <v>117.79622641509434</v>
      </c>
      <c r="V110" s="21">
        <f t="shared" si="32"/>
        <v>204773</v>
      </c>
      <c r="W110" s="20">
        <f t="shared" si="33"/>
        <v>772.72830188679245</v>
      </c>
      <c r="X110" s="27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39"/>
      <c r="AM110" s="39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</row>
    <row r="111" spans="1:155" s="62" customFormat="1" x14ac:dyDescent="0.2">
      <c r="A111" s="60">
        <v>377003</v>
      </c>
      <c r="B111" s="61" t="s">
        <v>129</v>
      </c>
      <c r="C111" s="15">
        <v>301</v>
      </c>
      <c r="D111" s="20">
        <v>86596</v>
      </c>
      <c r="E111" s="20">
        <f t="shared" si="23"/>
        <v>287.69435215946845</v>
      </c>
      <c r="F111" s="20">
        <v>0</v>
      </c>
      <c r="G111" s="20">
        <f t="shared" si="24"/>
        <v>0</v>
      </c>
      <c r="H111" s="20">
        <v>0</v>
      </c>
      <c r="I111" s="20">
        <f t="shared" si="25"/>
        <v>0</v>
      </c>
      <c r="J111" s="20">
        <v>177952</v>
      </c>
      <c r="K111" s="20">
        <f t="shared" si="26"/>
        <v>591.20265780730892</v>
      </c>
      <c r="L111" s="20">
        <v>0</v>
      </c>
      <c r="M111" s="20">
        <f t="shared" si="27"/>
        <v>0</v>
      </c>
      <c r="N111" s="20">
        <v>0</v>
      </c>
      <c r="O111" s="20">
        <f t="shared" si="28"/>
        <v>0</v>
      </c>
      <c r="P111" s="20">
        <v>0</v>
      </c>
      <c r="Q111" s="20">
        <f t="shared" si="29"/>
        <v>0</v>
      </c>
      <c r="R111" s="20">
        <v>0</v>
      </c>
      <c r="S111" s="20">
        <f t="shared" si="30"/>
        <v>0</v>
      </c>
      <c r="T111" s="20">
        <v>6786</v>
      </c>
      <c r="U111" s="20">
        <f t="shared" si="31"/>
        <v>22.544850498338871</v>
      </c>
      <c r="V111" s="21">
        <f t="shared" si="32"/>
        <v>271334</v>
      </c>
      <c r="W111" s="20">
        <f t="shared" si="33"/>
        <v>901.44186046511629</v>
      </c>
      <c r="X111" s="27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39"/>
      <c r="AM111" s="39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</row>
    <row r="112" spans="1:155" s="62" customFormat="1" x14ac:dyDescent="0.2">
      <c r="A112" s="60">
        <v>377004</v>
      </c>
      <c r="B112" s="61" t="s">
        <v>130</v>
      </c>
      <c r="C112" s="15">
        <v>383</v>
      </c>
      <c r="D112" s="20">
        <v>80449</v>
      </c>
      <c r="E112" s="20">
        <f t="shared" si="23"/>
        <v>210.04960835509138</v>
      </c>
      <c r="F112" s="20">
        <v>0</v>
      </c>
      <c r="G112" s="20">
        <f t="shared" si="24"/>
        <v>0</v>
      </c>
      <c r="H112" s="20">
        <v>0</v>
      </c>
      <c r="I112" s="20">
        <f t="shared" si="25"/>
        <v>0</v>
      </c>
      <c r="J112" s="20">
        <v>62472</v>
      </c>
      <c r="K112" s="20">
        <f t="shared" si="26"/>
        <v>163.11227154046998</v>
      </c>
      <c r="L112" s="20">
        <v>0</v>
      </c>
      <c r="M112" s="20">
        <f t="shared" si="27"/>
        <v>0</v>
      </c>
      <c r="N112" s="20">
        <v>0</v>
      </c>
      <c r="O112" s="20">
        <f t="shared" si="28"/>
        <v>0</v>
      </c>
      <c r="P112" s="20">
        <v>0</v>
      </c>
      <c r="Q112" s="20">
        <f t="shared" si="29"/>
        <v>0</v>
      </c>
      <c r="R112" s="20">
        <v>0</v>
      </c>
      <c r="S112" s="20">
        <f t="shared" si="30"/>
        <v>0</v>
      </c>
      <c r="T112" s="20">
        <v>39479</v>
      </c>
      <c r="U112" s="20">
        <f t="shared" si="31"/>
        <v>103.07832898172323</v>
      </c>
      <c r="V112" s="21">
        <f t="shared" si="32"/>
        <v>182400</v>
      </c>
      <c r="W112" s="20">
        <f t="shared" si="33"/>
        <v>476.2402088772846</v>
      </c>
      <c r="X112" s="27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39"/>
      <c r="AM112" s="39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</row>
    <row r="113" spans="1:155" s="67" customFormat="1" x14ac:dyDescent="0.2">
      <c r="A113" s="69">
        <v>377005</v>
      </c>
      <c r="B113" s="70" t="s">
        <v>131</v>
      </c>
      <c r="C113" s="24">
        <v>402</v>
      </c>
      <c r="D113" s="25">
        <v>79804</v>
      </c>
      <c r="E113" s="25">
        <f t="shared" si="23"/>
        <v>198.51741293532339</v>
      </c>
      <c r="F113" s="25">
        <v>0</v>
      </c>
      <c r="G113" s="25">
        <f t="shared" si="24"/>
        <v>0</v>
      </c>
      <c r="H113" s="25">
        <v>0</v>
      </c>
      <c r="I113" s="25">
        <f t="shared" si="25"/>
        <v>0</v>
      </c>
      <c r="J113" s="25">
        <v>89402</v>
      </c>
      <c r="K113" s="25">
        <f t="shared" si="26"/>
        <v>222.39303482587064</v>
      </c>
      <c r="L113" s="25">
        <v>0</v>
      </c>
      <c r="M113" s="25">
        <f t="shared" si="27"/>
        <v>0</v>
      </c>
      <c r="N113" s="25">
        <v>0</v>
      </c>
      <c r="O113" s="25">
        <f t="shared" si="28"/>
        <v>0</v>
      </c>
      <c r="P113" s="25">
        <v>0</v>
      </c>
      <c r="Q113" s="25">
        <f t="shared" si="29"/>
        <v>0</v>
      </c>
      <c r="R113" s="25">
        <v>0</v>
      </c>
      <c r="S113" s="25">
        <f t="shared" si="30"/>
        <v>0</v>
      </c>
      <c r="T113" s="25">
        <v>21844</v>
      </c>
      <c r="U113" s="25">
        <f t="shared" si="31"/>
        <v>54.338308457711442</v>
      </c>
      <c r="V113" s="26">
        <f t="shared" si="32"/>
        <v>191050</v>
      </c>
      <c r="W113" s="25">
        <f t="shared" si="33"/>
        <v>475.2487562189055</v>
      </c>
      <c r="X113" s="27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39"/>
      <c r="AM113" s="39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</row>
    <row r="114" spans="1:155" s="62" customFormat="1" x14ac:dyDescent="0.2">
      <c r="A114" s="60">
        <v>379001</v>
      </c>
      <c r="B114" s="61" t="s">
        <v>132</v>
      </c>
      <c r="C114" s="15">
        <v>221</v>
      </c>
      <c r="D114" s="20">
        <v>136253</v>
      </c>
      <c r="E114" s="20">
        <f t="shared" si="23"/>
        <v>616.52941176470586</v>
      </c>
      <c r="F114" s="20">
        <v>0</v>
      </c>
      <c r="G114" s="20">
        <f t="shared" si="24"/>
        <v>0</v>
      </c>
      <c r="H114" s="20">
        <v>6189</v>
      </c>
      <c r="I114" s="20">
        <f t="shared" si="25"/>
        <v>28.004524886877828</v>
      </c>
      <c r="J114" s="20">
        <v>39018</v>
      </c>
      <c r="K114" s="20">
        <f t="shared" si="26"/>
        <v>176.55203619909503</v>
      </c>
      <c r="L114" s="20">
        <v>0</v>
      </c>
      <c r="M114" s="20">
        <f t="shared" si="27"/>
        <v>0</v>
      </c>
      <c r="N114" s="20">
        <v>245</v>
      </c>
      <c r="O114" s="20">
        <f t="shared" si="28"/>
        <v>1.1085972850678734</v>
      </c>
      <c r="P114" s="20">
        <v>0</v>
      </c>
      <c r="Q114" s="20">
        <f t="shared" si="29"/>
        <v>0</v>
      </c>
      <c r="R114" s="20">
        <v>0</v>
      </c>
      <c r="S114" s="20">
        <f t="shared" si="30"/>
        <v>0</v>
      </c>
      <c r="T114" s="20">
        <v>0</v>
      </c>
      <c r="U114" s="20">
        <f t="shared" si="31"/>
        <v>0</v>
      </c>
      <c r="V114" s="21">
        <f t="shared" si="32"/>
        <v>181705</v>
      </c>
      <c r="W114" s="20">
        <f t="shared" si="33"/>
        <v>822.19457013574663</v>
      </c>
      <c r="X114" s="27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39"/>
      <c r="AM114" s="39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</row>
    <row r="115" spans="1:155" s="62" customFormat="1" x14ac:dyDescent="0.2">
      <c r="A115" s="60">
        <v>380001</v>
      </c>
      <c r="B115" s="61" t="s">
        <v>133</v>
      </c>
      <c r="C115" s="15">
        <v>361</v>
      </c>
      <c r="D115" s="20">
        <v>163464</v>
      </c>
      <c r="E115" s="20">
        <f t="shared" si="23"/>
        <v>452.80886426592798</v>
      </c>
      <c r="F115" s="20">
        <v>0</v>
      </c>
      <c r="G115" s="20">
        <f t="shared" si="24"/>
        <v>0</v>
      </c>
      <c r="H115" s="20">
        <v>0</v>
      </c>
      <c r="I115" s="20">
        <f t="shared" si="25"/>
        <v>0</v>
      </c>
      <c r="J115" s="20">
        <v>63481</v>
      </c>
      <c r="K115" s="20">
        <f t="shared" si="26"/>
        <v>175.84764542936287</v>
      </c>
      <c r="L115" s="20">
        <v>0</v>
      </c>
      <c r="M115" s="20">
        <f t="shared" si="27"/>
        <v>0</v>
      </c>
      <c r="N115" s="20">
        <v>0</v>
      </c>
      <c r="O115" s="20">
        <f t="shared" si="28"/>
        <v>0</v>
      </c>
      <c r="P115" s="20">
        <v>0</v>
      </c>
      <c r="Q115" s="20">
        <f t="shared" si="29"/>
        <v>0</v>
      </c>
      <c r="R115" s="20">
        <v>0</v>
      </c>
      <c r="S115" s="20">
        <f t="shared" si="30"/>
        <v>0</v>
      </c>
      <c r="T115" s="20">
        <v>61547</v>
      </c>
      <c r="U115" s="20">
        <f t="shared" si="31"/>
        <v>170.49030470914127</v>
      </c>
      <c r="V115" s="21">
        <f t="shared" si="32"/>
        <v>288492</v>
      </c>
      <c r="W115" s="20">
        <f t="shared" si="33"/>
        <v>799.14681440443212</v>
      </c>
      <c r="X115" s="27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39"/>
      <c r="AM115" s="39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</row>
    <row r="116" spans="1:155" s="62" customFormat="1" x14ac:dyDescent="0.2">
      <c r="A116" s="60">
        <v>381001</v>
      </c>
      <c r="B116" s="61" t="s">
        <v>134</v>
      </c>
      <c r="C116" s="15">
        <v>219</v>
      </c>
      <c r="D116" s="20">
        <v>135140</v>
      </c>
      <c r="E116" s="20">
        <f t="shared" si="23"/>
        <v>617.07762557077626</v>
      </c>
      <c r="F116" s="20">
        <v>0</v>
      </c>
      <c r="G116" s="20">
        <f t="shared" si="24"/>
        <v>0</v>
      </c>
      <c r="H116" s="20">
        <v>0</v>
      </c>
      <c r="I116" s="20">
        <f t="shared" si="25"/>
        <v>0</v>
      </c>
      <c r="J116" s="20">
        <v>29232</v>
      </c>
      <c r="K116" s="20">
        <f t="shared" si="26"/>
        <v>133.47945205479451</v>
      </c>
      <c r="L116" s="20">
        <v>0</v>
      </c>
      <c r="M116" s="20">
        <f t="shared" si="27"/>
        <v>0</v>
      </c>
      <c r="N116" s="20">
        <v>0</v>
      </c>
      <c r="O116" s="20">
        <f t="shared" si="28"/>
        <v>0</v>
      </c>
      <c r="P116" s="20">
        <v>0</v>
      </c>
      <c r="Q116" s="20">
        <f t="shared" si="29"/>
        <v>0</v>
      </c>
      <c r="R116" s="20">
        <v>18694</v>
      </c>
      <c r="S116" s="20">
        <f t="shared" si="30"/>
        <v>85.3607305936073</v>
      </c>
      <c r="T116" s="20">
        <v>35084</v>
      </c>
      <c r="U116" s="20">
        <f t="shared" si="31"/>
        <v>160.20091324200914</v>
      </c>
      <c r="V116" s="21">
        <f t="shared" si="32"/>
        <v>218150</v>
      </c>
      <c r="W116" s="20">
        <f t="shared" si="33"/>
        <v>996.11872146118719</v>
      </c>
      <c r="X116" s="27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39"/>
      <c r="AM116" s="39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</row>
    <row r="117" spans="1:155" s="62" customFormat="1" x14ac:dyDescent="0.2">
      <c r="A117" s="60">
        <v>382001</v>
      </c>
      <c r="B117" s="61" t="s">
        <v>135</v>
      </c>
      <c r="C117" s="15">
        <v>210</v>
      </c>
      <c r="D117" s="20">
        <v>252855</v>
      </c>
      <c r="E117" s="20">
        <f t="shared" si="23"/>
        <v>1204.0714285714287</v>
      </c>
      <c r="F117" s="20">
        <v>0</v>
      </c>
      <c r="G117" s="20">
        <f t="shared" si="24"/>
        <v>0</v>
      </c>
      <c r="H117" s="20">
        <v>0</v>
      </c>
      <c r="I117" s="20">
        <f t="shared" si="25"/>
        <v>0</v>
      </c>
      <c r="J117" s="20">
        <v>60983</v>
      </c>
      <c r="K117" s="20">
        <f t="shared" si="26"/>
        <v>290.39523809523808</v>
      </c>
      <c r="L117" s="20">
        <v>0</v>
      </c>
      <c r="M117" s="20">
        <f t="shared" si="27"/>
        <v>0</v>
      </c>
      <c r="N117" s="20">
        <v>19529</v>
      </c>
      <c r="O117" s="20">
        <f t="shared" si="28"/>
        <v>92.995238095238093</v>
      </c>
      <c r="P117" s="20">
        <v>0</v>
      </c>
      <c r="Q117" s="20">
        <f t="shared" si="29"/>
        <v>0</v>
      </c>
      <c r="R117" s="20">
        <v>0</v>
      </c>
      <c r="S117" s="20">
        <f t="shared" si="30"/>
        <v>0</v>
      </c>
      <c r="T117" s="20">
        <v>70394</v>
      </c>
      <c r="U117" s="20">
        <f t="shared" si="31"/>
        <v>335.20952380952383</v>
      </c>
      <c r="V117" s="21">
        <f t="shared" si="32"/>
        <v>403761</v>
      </c>
      <c r="W117" s="20">
        <f t="shared" si="33"/>
        <v>1922.6714285714286</v>
      </c>
      <c r="X117" s="27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39"/>
      <c r="AM117" s="39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</row>
    <row r="118" spans="1:155" s="67" customFormat="1" x14ac:dyDescent="0.2">
      <c r="A118" s="69">
        <v>383001</v>
      </c>
      <c r="B118" s="70" t="s">
        <v>136</v>
      </c>
      <c r="C118" s="24">
        <v>248</v>
      </c>
      <c r="D118" s="25">
        <v>216697</v>
      </c>
      <c r="E118" s="25">
        <f t="shared" si="23"/>
        <v>873.77822580645159</v>
      </c>
      <c r="F118" s="25">
        <v>0</v>
      </c>
      <c r="G118" s="25">
        <f t="shared" si="24"/>
        <v>0</v>
      </c>
      <c r="H118" s="25">
        <v>70</v>
      </c>
      <c r="I118" s="25">
        <f t="shared" si="25"/>
        <v>0.28225806451612906</v>
      </c>
      <c r="J118" s="25">
        <v>48741</v>
      </c>
      <c r="K118" s="25">
        <f t="shared" si="26"/>
        <v>196.53629032258064</v>
      </c>
      <c r="L118" s="25">
        <v>0</v>
      </c>
      <c r="M118" s="25">
        <f t="shared" si="27"/>
        <v>0</v>
      </c>
      <c r="N118" s="25">
        <v>0</v>
      </c>
      <c r="O118" s="25">
        <f t="shared" si="28"/>
        <v>0</v>
      </c>
      <c r="P118" s="25">
        <v>0</v>
      </c>
      <c r="Q118" s="25">
        <f t="shared" si="29"/>
        <v>0</v>
      </c>
      <c r="R118" s="25">
        <v>0</v>
      </c>
      <c r="S118" s="25">
        <f t="shared" si="30"/>
        <v>0</v>
      </c>
      <c r="T118" s="25">
        <v>30513</v>
      </c>
      <c r="U118" s="25">
        <f t="shared" si="31"/>
        <v>123.03629032258064</v>
      </c>
      <c r="V118" s="26">
        <f t="shared" si="32"/>
        <v>296021</v>
      </c>
      <c r="W118" s="25">
        <f t="shared" si="33"/>
        <v>1193.633064516129</v>
      </c>
      <c r="X118" s="27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39"/>
      <c r="AM118" s="39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</row>
    <row r="119" spans="1:155" s="62" customFormat="1" x14ac:dyDescent="0.2">
      <c r="A119" s="60">
        <v>384001</v>
      </c>
      <c r="B119" s="61" t="s">
        <v>137</v>
      </c>
      <c r="C119" s="15">
        <v>533</v>
      </c>
      <c r="D119" s="20">
        <v>233493</v>
      </c>
      <c r="E119" s="20">
        <f t="shared" si="23"/>
        <v>438.07317073170731</v>
      </c>
      <c r="F119" s="20">
        <v>0</v>
      </c>
      <c r="G119" s="20">
        <f t="shared" si="24"/>
        <v>0</v>
      </c>
      <c r="H119" s="20">
        <v>0</v>
      </c>
      <c r="I119" s="20">
        <f t="shared" si="25"/>
        <v>0</v>
      </c>
      <c r="J119" s="20">
        <v>82219</v>
      </c>
      <c r="K119" s="20">
        <f t="shared" si="26"/>
        <v>154.25703564727954</v>
      </c>
      <c r="L119" s="20">
        <v>0</v>
      </c>
      <c r="M119" s="20">
        <f t="shared" si="27"/>
        <v>0</v>
      </c>
      <c r="N119" s="20">
        <v>0</v>
      </c>
      <c r="O119" s="20">
        <f t="shared" si="28"/>
        <v>0</v>
      </c>
      <c r="P119" s="20">
        <v>0</v>
      </c>
      <c r="Q119" s="20">
        <f t="shared" si="29"/>
        <v>0</v>
      </c>
      <c r="R119" s="20">
        <v>0</v>
      </c>
      <c r="S119" s="20">
        <f t="shared" si="30"/>
        <v>0</v>
      </c>
      <c r="T119" s="20">
        <v>134868</v>
      </c>
      <c r="U119" s="20">
        <f t="shared" si="31"/>
        <v>253.03564727954972</v>
      </c>
      <c r="V119" s="21">
        <f t="shared" si="32"/>
        <v>450580</v>
      </c>
      <c r="W119" s="20">
        <f t="shared" si="33"/>
        <v>845.36585365853659</v>
      </c>
      <c r="X119" s="27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39"/>
      <c r="AM119" s="39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</row>
    <row r="120" spans="1:155" s="62" customFormat="1" x14ac:dyDescent="0.2">
      <c r="A120" s="60">
        <v>385001</v>
      </c>
      <c r="B120" s="61" t="s">
        <v>138</v>
      </c>
      <c r="C120" s="15">
        <v>604</v>
      </c>
      <c r="D120" s="20">
        <v>303420</v>
      </c>
      <c r="E120" s="20">
        <f t="shared" si="23"/>
        <v>502.35099337748346</v>
      </c>
      <c r="F120" s="20">
        <v>0</v>
      </c>
      <c r="G120" s="20">
        <f t="shared" si="24"/>
        <v>0</v>
      </c>
      <c r="H120" s="20">
        <v>0</v>
      </c>
      <c r="I120" s="20">
        <f t="shared" si="25"/>
        <v>0</v>
      </c>
      <c r="J120" s="20">
        <v>103902</v>
      </c>
      <c r="K120" s="20">
        <f t="shared" si="26"/>
        <v>172.02317880794703</v>
      </c>
      <c r="L120" s="20">
        <v>0</v>
      </c>
      <c r="M120" s="20">
        <f t="shared" si="27"/>
        <v>0</v>
      </c>
      <c r="N120" s="20">
        <v>0</v>
      </c>
      <c r="O120" s="20">
        <f t="shared" si="28"/>
        <v>0</v>
      </c>
      <c r="P120" s="20">
        <v>0</v>
      </c>
      <c r="Q120" s="20">
        <f t="shared" si="29"/>
        <v>0</v>
      </c>
      <c r="R120" s="20">
        <v>19</v>
      </c>
      <c r="S120" s="20">
        <f t="shared" si="30"/>
        <v>3.1456953642384107E-2</v>
      </c>
      <c r="T120" s="20">
        <v>100344</v>
      </c>
      <c r="U120" s="20">
        <f t="shared" si="31"/>
        <v>166.13245033112582</v>
      </c>
      <c r="V120" s="21">
        <f t="shared" si="32"/>
        <v>507685</v>
      </c>
      <c r="W120" s="20">
        <f t="shared" si="33"/>
        <v>840.53807947019868</v>
      </c>
      <c r="X120" s="27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39"/>
      <c r="AM120" s="39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</row>
    <row r="121" spans="1:155" s="62" customFormat="1" x14ac:dyDescent="0.2">
      <c r="A121" s="60">
        <v>387001</v>
      </c>
      <c r="B121" s="61" t="s">
        <v>139</v>
      </c>
      <c r="C121" s="15">
        <v>597</v>
      </c>
      <c r="D121" s="20">
        <v>156109</v>
      </c>
      <c r="E121" s="20">
        <f t="shared" si="23"/>
        <v>261.48911222780572</v>
      </c>
      <c r="F121" s="20">
        <v>0</v>
      </c>
      <c r="G121" s="20">
        <f t="shared" si="24"/>
        <v>0</v>
      </c>
      <c r="H121" s="20">
        <v>17651</v>
      </c>
      <c r="I121" s="20">
        <f t="shared" si="25"/>
        <v>29.566164154103852</v>
      </c>
      <c r="J121" s="20">
        <v>162916</v>
      </c>
      <c r="K121" s="20">
        <f t="shared" si="26"/>
        <v>272.89112227805697</v>
      </c>
      <c r="L121" s="20">
        <v>0</v>
      </c>
      <c r="M121" s="20">
        <f t="shared" si="27"/>
        <v>0</v>
      </c>
      <c r="N121" s="20">
        <v>0</v>
      </c>
      <c r="O121" s="20">
        <f t="shared" si="28"/>
        <v>0</v>
      </c>
      <c r="P121" s="20">
        <v>0</v>
      </c>
      <c r="Q121" s="20">
        <f t="shared" si="29"/>
        <v>0</v>
      </c>
      <c r="R121" s="20">
        <v>0</v>
      </c>
      <c r="S121" s="20">
        <f t="shared" si="30"/>
        <v>0</v>
      </c>
      <c r="T121" s="20">
        <v>149431</v>
      </c>
      <c r="U121" s="20">
        <f t="shared" si="31"/>
        <v>250.30318257956449</v>
      </c>
      <c r="V121" s="21">
        <f t="shared" si="32"/>
        <v>486107</v>
      </c>
      <c r="W121" s="20">
        <f t="shared" si="33"/>
        <v>814.24958123953104</v>
      </c>
      <c r="X121" s="27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39"/>
      <c r="AM121" s="39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</row>
    <row r="122" spans="1:155" s="62" customFormat="1" x14ac:dyDescent="0.2">
      <c r="A122" s="60">
        <v>388001</v>
      </c>
      <c r="B122" s="61" t="s">
        <v>140</v>
      </c>
      <c r="C122" s="15">
        <v>562</v>
      </c>
      <c r="D122" s="20">
        <v>201435</v>
      </c>
      <c r="E122" s="20">
        <f t="shared" si="23"/>
        <v>358.42526690391458</v>
      </c>
      <c r="F122" s="20">
        <v>0</v>
      </c>
      <c r="G122" s="20">
        <f t="shared" si="24"/>
        <v>0</v>
      </c>
      <c r="H122" s="20">
        <v>0</v>
      </c>
      <c r="I122" s="20">
        <f t="shared" si="25"/>
        <v>0</v>
      </c>
      <c r="J122" s="20">
        <v>211887</v>
      </c>
      <c r="K122" s="20">
        <f t="shared" si="26"/>
        <v>377.02313167259786</v>
      </c>
      <c r="L122" s="20">
        <v>0</v>
      </c>
      <c r="M122" s="20">
        <f t="shared" si="27"/>
        <v>0</v>
      </c>
      <c r="N122" s="20">
        <v>0</v>
      </c>
      <c r="O122" s="20">
        <f t="shared" si="28"/>
        <v>0</v>
      </c>
      <c r="P122" s="20">
        <v>0</v>
      </c>
      <c r="Q122" s="20">
        <f t="shared" si="29"/>
        <v>0</v>
      </c>
      <c r="R122" s="20">
        <v>0</v>
      </c>
      <c r="S122" s="20">
        <f t="shared" si="30"/>
        <v>0</v>
      </c>
      <c r="T122" s="20">
        <v>92241</v>
      </c>
      <c r="U122" s="20">
        <f t="shared" si="31"/>
        <v>164.12989323843416</v>
      </c>
      <c r="V122" s="21">
        <f t="shared" si="32"/>
        <v>505563</v>
      </c>
      <c r="W122" s="20">
        <f t="shared" si="33"/>
        <v>899.57829181494662</v>
      </c>
      <c r="X122" s="27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39"/>
      <c r="AM122" s="39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</row>
    <row r="123" spans="1:155" s="67" customFormat="1" x14ac:dyDescent="0.2">
      <c r="A123" s="69">
        <v>389001</v>
      </c>
      <c r="B123" s="70" t="s">
        <v>141</v>
      </c>
      <c r="C123" s="24">
        <v>591</v>
      </c>
      <c r="D123" s="25">
        <v>225823</v>
      </c>
      <c r="E123" s="25">
        <f t="shared" si="23"/>
        <v>382.10321489001694</v>
      </c>
      <c r="F123" s="25">
        <v>0</v>
      </c>
      <c r="G123" s="25">
        <f t="shared" si="24"/>
        <v>0</v>
      </c>
      <c r="H123" s="25">
        <v>0</v>
      </c>
      <c r="I123" s="25">
        <f t="shared" si="25"/>
        <v>0</v>
      </c>
      <c r="J123" s="25">
        <v>76561</v>
      </c>
      <c r="K123" s="25">
        <f t="shared" si="26"/>
        <v>129.54483925549914</v>
      </c>
      <c r="L123" s="25">
        <v>0</v>
      </c>
      <c r="M123" s="25">
        <f t="shared" si="27"/>
        <v>0</v>
      </c>
      <c r="N123" s="25">
        <v>0</v>
      </c>
      <c r="O123" s="25">
        <f t="shared" si="28"/>
        <v>0</v>
      </c>
      <c r="P123" s="25">
        <v>0</v>
      </c>
      <c r="Q123" s="25">
        <f t="shared" si="29"/>
        <v>0</v>
      </c>
      <c r="R123" s="25">
        <v>0</v>
      </c>
      <c r="S123" s="25">
        <f t="shared" si="30"/>
        <v>0</v>
      </c>
      <c r="T123" s="25">
        <v>69682</v>
      </c>
      <c r="U123" s="25">
        <f t="shared" si="31"/>
        <v>117.90524534686971</v>
      </c>
      <c r="V123" s="26">
        <f t="shared" si="32"/>
        <v>372066</v>
      </c>
      <c r="W123" s="25">
        <f t="shared" si="33"/>
        <v>629.5532994923858</v>
      </c>
      <c r="X123" s="27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39"/>
      <c r="AM123" s="39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</row>
    <row r="124" spans="1:155" s="62" customFormat="1" x14ac:dyDescent="0.2">
      <c r="A124" s="60">
        <v>389002</v>
      </c>
      <c r="B124" s="61" t="s">
        <v>142</v>
      </c>
      <c r="C124" s="15">
        <v>447</v>
      </c>
      <c r="D124" s="20">
        <v>134015</v>
      </c>
      <c r="E124" s="20">
        <f t="shared" si="23"/>
        <v>299.80984340044745</v>
      </c>
      <c r="F124" s="20">
        <v>0</v>
      </c>
      <c r="G124" s="20">
        <f t="shared" si="24"/>
        <v>0</v>
      </c>
      <c r="H124" s="20">
        <v>0</v>
      </c>
      <c r="I124" s="20">
        <f t="shared" si="25"/>
        <v>0</v>
      </c>
      <c r="J124" s="20">
        <v>108826</v>
      </c>
      <c r="K124" s="20">
        <f t="shared" si="26"/>
        <v>243.4586129753915</v>
      </c>
      <c r="L124" s="20">
        <v>0</v>
      </c>
      <c r="M124" s="20">
        <f t="shared" si="27"/>
        <v>0</v>
      </c>
      <c r="N124" s="20">
        <v>2723</v>
      </c>
      <c r="O124" s="20">
        <f t="shared" si="28"/>
        <v>6.0917225950782994</v>
      </c>
      <c r="P124" s="20">
        <v>0</v>
      </c>
      <c r="Q124" s="20">
        <f t="shared" si="29"/>
        <v>0</v>
      </c>
      <c r="R124" s="20">
        <v>0</v>
      </c>
      <c r="S124" s="20">
        <f t="shared" si="30"/>
        <v>0</v>
      </c>
      <c r="T124" s="20">
        <v>20337</v>
      </c>
      <c r="U124" s="20">
        <f t="shared" si="31"/>
        <v>45.496644295302012</v>
      </c>
      <c r="V124" s="21">
        <f t="shared" si="32"/>
        <v>265901</v>
      </c>
      <c r="W124" s="20">
        <f t="shared" si="33"/>
        <v>594.85682326621929</v>
      </c>
      <c r="X124" s="27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39"/>
      <c r="AM124" s="39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</row>
    <row r="125" spans="1:155" s="62" customFormat="1" x14ac:dyDescent="0.2">
      <c r="A125" s="60">
        <v>390001</v>
      </c>
      <c r="B125" s="61" t="s">
        <v>143</v>
      </c>
      <c r="C125" s="15">
        <v>659</v>
      </c>
      <c r="D125" s="20">
        <v>137369</v>
      </c>
      <c r="E125" s="20">
        <f t="shared" si="23"/>
        <v>208.45068285280729</v>
      </c>
      <c r="F125" s="20">
        <v>0</v>
      </c>
      <c r="G125" s="20">
        <f t="shared" si="24"/>
        <v>0</v>
      </c>
      <c r="H125" s="20">
        <v>0</v>
      </c>
      <c r="I125" s="20">
        <f t="shared" si="25"/>
        <v>0</v>
      </c>
      <c r="J125" s="20">
        <v>0</v>
      </c>
      <c r="K125" s="20">
        <f t="shared" si="26"/>
        <v>0</v>
      </c>
      <c r="L125" s="20">
        <v>0</v>
      </c>
      <c r="M125" s="20">
        <f t="shared" si="27"/>
        <v>0</v>
      </c>
      <c r="N125" s="20">
        <v>0</v>
      </c>
      <c r="O125" s="20">
        <f t="shared" si="28"/>
        <v>0</v>
      </c>
      <c r="P125" s="20">
        <v>0</v>
      </c>
      <c r="Q125" s="20">
        <f t="shared" si="29"/>
        <v>0</v>
      </c>
      <c r="R125" s="20">
        <v>0</v>
      </c>
      <c r="S125" s="20">
        <f t="shared" si="30"/>
        <v>0</v>
      </c>
      <c r="T125" s="20">
        <v>18857</v>
      </c>
      <c r="U125" s="20">
        <f t="shared" si="31"/>
        <v>28.614567526555387</v>
      </c>
      <c r="V125" s="21">
        <f t="shared" si="32"/>
        <v>156226</v>
      </c>
      <c r="W125" s="20">
        <f t="shared" si="33"/>
        <v>237.06525037936268</v>
      </c>
      <c r="X125" s="27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39"/>
      <c r="AM125" s="39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</row>
    <row r="126" spans="1:155" s="62" customFormat="1" x14ac:dyDescent="0.2">
      <c r="A126" s="60">
        <v>391001</v>
      </c>
      <c r="B126" s="61" t="s">
        <v>144</v>
      </c>
      <c r="C126" s="15">
        <v>745</v>
      </c>
      <c r="D126" s="20">
        <v>291488</v>
      </c>
      <c r="E126" s="20">
        <f t="shared" si="23"/>
        <v>391.25906040268455</v>
      </c>
      <c r="F126" s="20">
        <v>0</v>
      </c>
      <c r="G126" s="20">
        <f t="shared" si="24"/>
        <v>0</v>
      </c>
      <c r="H126" s="20">
        <v>3584</v>
      </c>
      <c r="I126" s="20">
        <f t="shared" si="25"/>
        <v>4.8107382550335567</v>
      </c>
      <c r="J126" s="20">
        <v>137466</v>
      </c>
      <c r="K126" s="20">
        <f t="shared" si="26"/>
        <v>184.51812080536914</v>
      </c>
      <c r="L126" s="20">
        <v>0</v>
      </c>
      <c r="M126" s="20">
        <f t="shared" si="27"/>
        <v>0</v>
      </c>
      <c r="N126" s="20">
        <v>134671</v>
      </c>
      <c r="O126" s="20">
        <f t="shared" si="28"/>
        <v>180.76644295302015</v>
      </c>
      <c r="P126" s="20">
        <v>2191</v>
      </c>
      <c r="Q126" s="20">
        <f t="shared" si="29"/>
        <v>2.9409395973154364</v>
      </c>
      <c r="R126" s="20">
        <v>0</v>
      </c>
      <c r="S126" s="20">
        <f t="shared" si="30"/>
        <v>0</v>
      </c>
      <c r="T126" s="20">
        <v>55443</v>
      </c>
      <c r="U126" s="20">
        <f t="shared" si="31"/>
        <v>74.420134228187919</v>
      </c>
      <c r="V126" s="21">
        <f t="shared" si="32"/>
        <v>624843</v>
      </c>
      <c r="W126" s="20">
        <f t="shared" si="33"/>
        <v>838.71543624161075</v>
      </c>
      <c r="X126" s="27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39"/>
      <c r="AM126" s="39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</row>
    <row r="127" spans="1:155" s="62" customFormat="1" x14ac:dyDescent="0.2">
      <c r="A127" s="60">
        <v>392001</v>
      </c>
      <c r="B127" s="61" t="s">
        <v>145</v>
      </c>
      <c r="C127" s="15">
        <v>407</v>
      </c>
      <c r="D127" s="20">
        <v>229754</v>
      </c>
      <c r="E127" s="20">
        <f t="shared" si="23"/>
        <v>564.50614250614251</v>
      </c>
      <c r="F127" s="20">
        <v>0</v>
      </c>
      <c r="G127" s="20">
        <f t="shared" si="24"/>
        <v>0</v>
      </c>
      <c r="H127" s="20">
        <v>1696</v>
      </c>
      <c r="I127" s="20">
        <f t="shared" si="25"/>
        <v>4.1670761670761669</v>
      </c>
      <c r="J127" s="20">
        <v>64265</v>
      </c>
      <c r="K127" s="20">
        <f t="shared" si="26"/>
        <v>157.89926289926291</v>
      </c>
      <c r="L127" s="20">
        <v>0</v>
      </c>
      <c r="M127" s="20">
        <f t="shared" si="27"/>
        <v>0</v>
      </c>
      <c r="N127" s="20">
        <v>0</v>
      </c>
      <c r="O127" s="20">
        <f t="shared" si="28"/>
        <v>0</v>
      </c>
      <c r="P127" s="20">
        <v>0</v>
      </c>
      <c r="Q127" s="20">
        <f t="shared" si="29"/>
        <v>0</v>
      </c>
      <c r="R127" s="20">
        <v>27265</v>
      </c>
      <c r="S127" s="20">
        <f t="shared" si="30"/>
        <v>66.990171990171987</v>
      </c>
      <c r="T127" s="20">
        <v>31115</v>
      </c>
      <c r="U127" s="20">
        <f t="shared" si="31"/>
        <v>76.449631449631454</v>
      </c>
      <c r="V127" s="21">
        <f t="shared" si="32"/>
        <v>354095</v>
      </c>
      <c r="W127" s="20">
        <f t="shared" si="33"/>
        <v>870.01228501228502</v>
      </c>
      <c r="X127" s="27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39"/>
      <c r="AM127" s="39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</row>
    <row r="128" spans="1:155" s="67" customFormat="1" x14ac:dyDescent="0.2">
      <c r="A128" s="69">
        <v>393001</v>
      </c>
      <c r="B128" s="70" t="s">
        <v>146</v>
      </c>
      <c r="C128" s="24">
        <v>795</v>
      </c>
      <c r="D128" s="25">
        <v>89481</v>
      </c>
      <c r="E128" s="25">
        <f t="shared" si="23"/>
        <v>112.55471698113207</v>
      </c>
      <c r="F128" s="25">
        <v>0</v>
      </c>
      <c r="G128" s="25">
        <f t="shared" si="24"/>
        <v>0</v>
      </c>
      <c r="H128" s="25">
        <v>0</v>
      </c>
      <c r="I128" s="25">
        <f t="shared" si="25"/>
        <v>0</v>
      </c>
      <c r="J128" s="25">
        <v>113548</v>
      </c>
      <c r="K128" s="25">
        <f t="shared" si="26"/>
        <v>142.82767295597483</v>
      </c>
      <c r="L128" s="25">
        <v>0</v>
      </c>
      <c r="M128" s="25">
        <f t="shared" si="27"/>
        <v>0</v>
      </c>
      <c r="N128" s="25">
        <v>0</v>
      </c>
      <c r="O128" s="25">
        <f t="shared" si="28"/>
        <v>0</v>
      </c>
      <c r="P128" s="25">
        <v>0</v>
      </c>
      <c r="Q128" s="25">
        <f t="shared" si="29"/>
        <v>0</v>
      </c>
      <c r="R128" s="25">
        <v>0</v>
      </c>
      <c r="S128" s="25">
        <f t="shared" si="30"/>
        <v>0</v>
      </c>
      <c r="T128" s="25">
        <v>40269</v>
      </c>
      <c r="U128" s="25">
        <f t="shared" si="31"/>
        <v>50.652830188679246</v>
      </c>
      <c r="V128" s="26">
        <f t="shared" si="32"/>
        <v>243298</v>
      </c>
      <c r="W128" s="25">
        <f t="shared" si="33"/>
        <v>306.03522012578617</v>
      </c>
      <c r="X128" s="27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39"/>
      <c r="AM128" s="39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</row>
    <row r="129" spans="1:155" s="62" customFormat="1" x14ac:dyDescent="0.2">
      <c r="A129" s="60">
        <v>393002</v>
      </c>
      <c r="B129" s="61" t="s">
        <v>147</v>
      </c>
      <c r="C129" s="15">
        <v>398</v>
      </c>
      <c r="D129" s="20">
        <v>77707</v>
      </c>
      <c r="E129" s="20">
        <f t="shared" si="23"/>
        <v>195.24371859296483</v>
      </c>
      <c r="F129" s="20">
        <v>0</v>
      </c>
      <c r="G129" s="20">
        <f t="shared" si="24"/>
        <v>0</v>
      </c>
      <c r="H129" s="20">
        <v>0</v>
      </c>
      <c r="I129" s="20">
        <f t="shared" si="25"/>
        <v>0</v>
      </c>
      <c r="J129" s="20">
        <v>53842</v>
      </c>
      <c r="K129" s="20">
        <f t="shared" si="26"/>
        <v>135.28140703517587</v>
      </c>
      <c r="L129" s="20">
        <v>0</v>
      </c>
      <c r="M129" s="20">
        <f t="shared" si="27"/>
        <v>0</v>
      </c>
      <c r="N129" s="20">
        <v>0</v>
      </c>
      <c r="O129" s="20">
        <f t="shared" si="28"/>
        <v>0</v>
      </c>
      <c r="P129" s="20">
        <v>0</v>
      </c>
      <c r="Q129" s="20">
        <f t="shared" si="29"/>
        <v>0</v>
      </c>
      <c r="R129" s="20">
        <v>0</v>
      </c>
      <c r="S129" s="20">
        <f t="shared" si="30"/>
        <v>0</v>
      </c>
      <c r="T129" s="20">
        <v>111424</v>
      </c>
      <c r="U129" s="20">
        <f t="shared" si="31"/>
        <v>279.95979899497485</v>
      </c>
      <c r="V129" s="21">
        <f t="shared" si="32"/>
        <v>242973</v>
      </c>
      <c r="W129" s="20">
        <f t="shared" si="33"/>
        <v>610.4849246231156</v>
      </c>
      <c r="X129" s="27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39"/>
      <c r="AM129" s="39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</row>
    <row r="130" spans="1:155" s="62" customFormat="1" x14ac:dyDescent="0.2">
      <c r="A130" s="60">
        <v>394003</v>
      </c>
      <c r="B130" s="61" t="s">
        <v>148</v>
      </c>
      <c r="C130" s="15">
        <v>561</v>
      </c>
      <c r="D130" s="20">
        <v>177518</v>
      </c>
      <c r="E130" s="20">
        <f t="shared" si="23"/>
        <v>316.43137254901961</v>
      </c>
      <c r="F130" s="20">
        <v>0</v>
      </c>
      <c r="G130" s="20">
        <f t="shared" si="24"/>
        <v>0</v>
      </c>
      <c r="H130" s="20">
        <v>0</v>
      </c>
      <c r="I130" s="20">
        <f t="shared" si="25"/>
        <v>0</v>
      </c>
      <c r="J130" s="20">
        <v>117726</v>
      </c>
      <c r="K130" s="20">
        <f t="shared" si="26"/>
        <v>209.85026737967914</v>
      </c>
      <c r="L130" s="20">
        <v>0</v>
      </c>
      <c r="M130" s="20">
        <f t="shared" si="27"/>
        <v>0</v>
      </c>
      <c r="N130" s="20">
        <v>0</v>
      </c>
      <c r="O130" s="20">
        <f t="shared" si="28"/>
        <v>0</v>
      </c>
      <c r="P130" s="20">
        <v>0</v>
      </c>
      <c r="Q130" s="20">
        <f t="shared" si="29"/>
        <v>0</v>
      </c>
      <c r="R130" s="20">
        <v>0</v>
      </c>
      <c r="S130" s="20">
        <f t="shared" si="30"/>
        <v>0</v>
      </c>
      <c r="T130" s="20">
        <v>4400</v>
      </c>
      <c r="U130" s="20">
        <f t="shared" si="31"/>
        <v>7.8431372549019605</v>
      </c>
      <c r="V130" s="21">
        <f t="shared" si="32"/>
        <v>299644</v>
      </c>
      <c r="W130" s="20">
        <f t="shared" si="33"/>
        <v>534.12477718360071</v>
      </c>
      <c r="X130" s="27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39"/>
      <c r="AM130" s="39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</row>
    <row r="131" spans="1:155" s="62" customFormat="1" x14ac:dyDescent="0.2">
      <c r="A131" s="60">
        <v>395001</v>
      </c>
      <c r="B131" s="61" t="s">
        <v>149</v>
      </c>
      <c r="C131" s="15">
        <v>628</v>
      </c>
      <c r="D131" s="20">
        <v>141014</v>
      </c>
      <c r="E131" s="20">
        <f t="shared" si="23"/>
        <v>224.54458598726114</v>
      </c>
      <c r="F131" s="20">
        <v>0</v>
      </c>
      <c r="G131" s="20">
        <f t="shared" si="24"/>
        <v>0</v>
      </c>
      <c r="H131" s="20">
        <v>12922</v>
      </c>
      <c r="I131" s="20">
        <f t="shared" si="25"/>
        <v>20.576433121019107</v>
      </c>
      <c r="J131" s="20">
        <v>46267</v>
      </c>
      <c r="K131" s="20">
        <f t="shared" si="26"/>
        <v>73.673566878980893</v>
      </c>
      <c r="L131" s="20">
        <v>0</v>
      </c>
      <c r="M131" s="20">
        <f t="shared" si="27"/>
        <v>0</v>
      </c>
      <c r="N131" s="20">
        <v>0</v>
      </c>
      <c r="O131" s="20">
        <f t="shared" si="28"/>
        <v>0</v>
      </c>
      <c r="P131" s="20">
        <v>0</v>
      </c>
      <c r="Q131" s="20">
        <f t="shared" si="29"/>
        <v>0</v>
      </c>
      <c r="R131" s="20">
        <v>0</v>
      </c>
      <c r="S131" s="20">
        <f t="shared" si="30"/>
        <v>0</v>
      </c>
      <c r="T131" s="20">
        <v>11752</v>
      </c>
      <c r="U131" s="20">
        <f t="shared" si="31"/>
        <v>18.713375796178344</v>
      </c>
      <c r="V131" s="21">
        <f t="shared" si="32"/>
        <v>211955</v>
      </c>
      <c r="W131" s="20">
        <f t="shared" si="33"/>
        <v>337.5079617834395</v>
      </c>
      <c r="X131" s="27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39"/>
      <c r="AM131" s="39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</row>
    <row r="132" spans="1:155" s="62" customFormat="1" x14ac:dyDescent="0.2">
      <c r="A132" s="60">
        <v>395002</v>
      </c>
      <c r="B132" s="61" t="s">
        <v>150</v>
      </c>
      <c r="C132" s="15">
        <v>595</v>
      </c>
      <c r="D132" s="20">
        <v>156466</v>
      </c>
      <c r="E132" s="20">
        <f t="shared" si="23"/>
        <v>262.96806722689075</v>
      </c>
      <c r="F132" s="20">
        <v>0</v>
      </c>
      <c r="G132" s="20">
        <f t="shared" si="24"/>
        <v>0</v>
      </c>
      <c r="H132" s="20">
        <v>12828</v>
      </c>
      <c r="I132" s="20">
        <f t="shared" si="25"/>
        <v>21.55966386554622</v>
      </c>
      <c r="J132" s="20">
        <v>121513</v>
      </c>
      <c r="K132" s="20">
        <f t="shared" si="26"/>
        <v>204.2235294117647</v>
      </c>
      <c r="L132" s="20">
        <v>0</v>
      </c>
      <c r="M132" s="20">
        <f t="shared" si="27"/>
        <v>0</v>
      </c>
      <c r="N132" s="20">
        <v>0</v>
      </c>
      <c r="O132" s="20">
        <f t="shared" si="28"/>
        <v>0</v>
      </c>
      <c r="P132" s="20">
        <v>0</v>
      </c>
      <c r="Q132" s="20">
        <f t="shared" si="29"/>
        <v>0</v>
      </c>
      <c r="R132" s="20">
        <v>0</v>
      </c>
      <c r="S132" s="20">
        <f t="shared" si="30"/>
        <v>0</v>
      </c>
      <c r="T132" s="20">
        <v>0</v>
      </c>
      <c r="U132" s="20">
        <f t="shared" si="31"/>
        <v>0</v>
      </c>
      <c r="V132" s="21">
        <f t="shared" si="32"/>
        <v>290807</v>
      </c>
      <c r="W132" s="20">
        <f t="shared" si="33"/>
        <v>488.7512605042017</v>
      </c>
      <c r="X132" s="27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39"/>
      <c r="AM132" s="39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</row>
    <row r="133" spans="1:155" s="67" customFormat="1" x14ac:dyDescent="0.2">
      <c r="A133" s="69">
        <v>395003</v>
      </c>
      <c r="B133" s="70" t="s">
        <v>151</v>
      </c>
      <c r="C133" s="24">
        <v>506</v>
      </c>
      <c r="D133" s="25">
        <v>425000</v>
      </c>
      <c r="E133" s="25">
        <f t="shared" si="23"/>
        <v>839.92094861660075</v>
      </c>
      <c r="F133" s="25">
        <v>0</v>
      </c>
      <c r="G133" s="25">
        <f t="shared" si="24"/>
        <v>0</v>
      </c>
      <c r="H133" s="25">
        <v>6962</v>
      </c>
      <c r="I133" s="25">
        <f t="shared" si="25"/>
        <v>13.75889328063241</v>
      </c>
      <c r="J133" s="25">
        <v>208146</v>
      </c>
      <c r="K133" s="25">
        <f t="shared" si="26"/>
        <v>411.35573122529644</v>
      </c>
      <c r="L133" s="25">
        <v>0</v>
      </c>
      <c r="M133" s="25">
        <f t="shared" si="27"/>
        <v>0</v>
      </c>
      <c r="N133" s="25">
        <v>0</v>
      </c>
      <c r="O133" s="25">
        <f t="shared" si="28"/>
        <v>0</v>
      </c>
      <c r="P133" s="25">
        <v>0</v>
      </c>
      <c r="Q133" s="25">
        <f t="shared" si="29"/>
        <v>0</v>
      </c>
      <c r="R133" s="25">
        <v>0</v>
      </c>
      <c r="S133" s="25">
        <f t="shared" si="30"/>
        <v>0</v>
      </c>
      <c r="T133" s="25">
        <v>5944</v>
      </c>
      <c r="U133" s="25">
        <f t="shared" si="31"/>
        <v>11.747035573122529</v>
      </c>
      <c r="V133" s="26">
        <f t="shared" si="32"/>
        <v>646052</v>
      </c>
      <c r="W133" s="25">
        <f t="shared" si="33"/>
        <v>1276.7826086956522</v>
      </c>
      <c r="X133" s="27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39"/>
      <c r="AM133" s="39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</row>
    <row r="134" spans="1:155" s="62" customFormat="1" x14ac:dyDescent="0.2">
      <c r="A134" s="60">
        <v>395004</v>
      </c>
      <c r="B134" s="61" t="s">
        <v>152</v>
      </c>
      <c r="C134" s="15">
        <v>557</v>
      </c>
      <c r="D134" s="20">
        <v>146496</v>
      </c>
      <c r="E134" s="20">
        <f t="shared" si="23"/>
        <v>263.00897666068221</v>
      </c>
      <c r="F134" s="20">
        <v>0</v>
      </c>
      <c r="G134" s="20">
        <f t="shared" si="24"/>
        <v>0</v>
      </c>
      <c r="H134" s="20">
        <v>27357</v>
      </c>
      <c r="I134" s="20">
        <f t="shared" si="25"/>
        <v>49.114901256732495</v>
      </c>
      <c r="J134" s="20">
        <v>114639</v>
      </c>
      <c r="K134" s="20">
        <f t="shared" si="26"/>
        <v>205.81508078994614</v>
      </c>
      <c r="L134" s="20">
        <v>0</v>
      </c>
      <c r="M134" s="20">
        <f t="shared" si="27"/>
        <v>0</v>
      </c>
      <c r="N134" s="20">
        <v>0</v>
      </c>
      <c r="O134" s="20">
        <f t="shared" si="28"/>
        <v>0</v>
      </c>
      <c r="P134" s="20">
        <v>0</v>
      </c>
      <c r="Q134" s="20">
        <f t="shared" si="29"/>
        <v>0</v>
      </c>
      <c r="R134" s="20">
        <v>0</v>
      </c>
      <c r="S134" s="20">
        <f t="shared" si="30"/>
        <v>0</v>
      </c>
      <c r="T134" s="20">
        <v>6249</v>
      </c>
      <c r="U134" s="20">
        <f t="shared" si="31"/>
        <v>11.219030520646319</v>
      </c>
      <c r="V134" s="21">
        <f t="shared" si="32"/>
        <v>294741</v>
      </c>
      <c r="W134" s="20">
        <f t="shared" si="33"/>
        <v>529.15798922800718</v>
      </c>
      <c r="X134" s="27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39"/>
      <c r="AM134" s="39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</row>
    <row r="135" spans="1:155" s="62" customFormat="1" x14ac:dyDescent="0.2">
      <c r="A135" s="60">
        <v>395005</v>
      </c>
      <c r="B135" s="61" t="s">
        <v>153</v>
      </c>
      <c r="C135" s="15">
        <v>874</v>
      </c>
      <c r="D135" s="20">
        <v>137447</v>
      </c>
      <c r="E135" s="20">
        <f t="shared" si="23"/>
        <v>157.26201372997713</v>
      </c>
      <c r="F135" s="20">
        <v>0</v>
      </c>
      <c r="G135" s="20">
        <f t="shared" si="24"/>
        <v>0</v>
      </c>
      <c r="H135" s="20">
        <v>0</v>
      </c>
      <c r="I135" s="20">
        <f t="shared" si="25"/>
        <v>0</v>
      </c>
      <c r="J135" s="20">
        <v>81380</v>
      </c>
      <c r="K135" s="20">
        <f t="shared" si="26"/>
        <v>93.112128146453088</v>
      </c>
      <c r="L135" s="20">
        <v>0</v>
      </c>
      <c r="M135" s="20">
        <f t="shared" si="27"/>
        <v>0</v>
      </c>
      <c r="N135" s="20">
        <v>0</v>
      </c>
      <c r="O135" s="20">
        <f t="shared" si="28"/>
        <v>0</v>
      </c>
      <c r="P135" s="20">
        <v>0</v>
      </c>
      <c r="Q135" s="20">
        <f t="shared" si="29"/>
        <v>0</v>
      </c>
      <c r="R135" s="20">
        <v>0</v>
      </c>
      <c r="S135" s="20">
        <f t="shared" si="30"/>
        <v>0</v>
      </c>
      <c r="T135" s="20">
        <v>0</v>
      </c>
      <c r="U135" s="20">
        <f t="shared" si="31"/>
        <v>0</v>
      </c>
      <c r="V135" s="21">
        <f t="shared" si="32"/>
        <v>218827</v>
      </c>
      <c r="W135" s="20">
        <f t="shared" si="33"/>
        <v>250.3741418764302</v>
      </c>
      <c r="X135" s="27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39"/>
      <c r="AM135" s="39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</row>
    <row r="136" spans="1:155" s="62" customFormat="1" x14ac:dyDescent="0.2">
      <c r="A136" s="60">
        <v>395006</v>
      </c>
      <c r="B136" s="61" t="s">
        <v>154</v>
      </c>
      <c r="C136" s="15">
        <v>500</v>
      </c>
      <c r="D136" s="20">
        <v>161220</v>
      </c>
      <c r="E136" s="20">
        <f t="shared" si="23"/>
        <v>322.44</v>
      </c>
      <c r="F136" s="20">
        <v>0</v>
      </c>
      <c r="G136" s="20">
        <f t="shared" si="24"/>
        <v>0</v>
      </c>
      <c r="H136" s="20">
        <v>5678</v>
      </c>
      <c r="I136" s="20">
        <f t="shared" si="25"/>
        <v>11.356</v>
      </c>
      <c r="J136" s="20">
        <v>87129</v>
      </c>
      <c r="K136" s="20">
        <f t="shared" si="26"/>
        <v>174.25800000000001</v>
      </c>
      <c r="L136" s="20">
        <v>0</v>
      </c>
      <c r="M136" s="20">
        <f t="shared" si="27"/>
        <v>0</v>
      </c>
      <c r="N136" s="20">
        <v>0</v>
      </c>
      <c r="O136" s="20">
        <f t="shared" si="28"/>
        <v>0</v>
      </c>
      <c r="P136" s="20">
        <v>0</v>
      </c>
      <c r="Q136" s="20">
        <f t="shared" si="29"/>
        <v>0</v>
      </c>
      <c r="R136" s="20">
        <v>0</v>
      </c>
      <c r="S136" s="20">
        <f t="shared" si="30"/>
        <v>0</v>
      </c>
      <c r="T136" s="20">
        <v>9398</v>
      </c>
      <c r="U136" s="20">
        <f t="shared" si="31"/>
        <v>18.795999999999999</v>
      </c>
      <c r="V136" s="21">
        <f t="shared" si="32"/>
        <v>263425</v>
      </c>
      <c r="W136" s="20">
        <f t="shared" si="33"/>
        <v>526.85</v>
      </c>
      <c r="X136" s="27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39"/>
      <c r="AM136" s="39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</row>
    <row r="137" spans="1:155" s="62" customFormat="1" x14ac:dyDescent="0.2">
      <c r="A137" s="60">
        <v>395007</v>
      </c>
      <c r="B137" s="61" t="s">
        <v>155</v>
      </c>
      <c r="C137" s="15">
        <v>330</v>
      </c>
      <c r="D137" s="20">
        <v>81934</v>
      </c>
      <c r="E137" s="20">
        <f t="shared" si="23"/>
        <v>248.28484848484848</v>
      </c>
      <c r="F137" s="20">
        <v>0</v>
      </c>
      <c r="G137" s="20">
        <f t="shared" si="24"/>
        <v>0</v>
      </c>
      <c r="H137" s="20">
        <v>1478</v>
      </c>
      <c r="I137" s="20">
        <f t="shared" si="25"/>
        <v>4.4787878787878785</v>
      </c>
      <c r="J137" s="20">
        <v>69239</v>
      </c>
      <c r="K137" s="20">
        <f t="shared" si="26"/>
        <v>209.81515151515151</v>
      </c>
      <c r="L137" s="20">
        <v>0</v>
      </c>
      <c r="M137" s="20">
        <f t="shared" si="27"/>
        <v>0</v>
      </c>
      <c r="N137" s="20">
        <v>0</v>
      </c>
      <c r="O137" s="20">
        <f t="shared" si="28"/>
        <v>0</v>
      </c>
      <c r="P137" s="20">
        <v>0</v>
      </c>
      <c r="Q137" s="20">
        <f t="shared" si="29"/>
        <v>0</v>
      </c>
      <c r="R137" s="20">
        <v>136</v>
      </c>
      <c r="S137" s="20">
        <f t="shared" si="30"/>
        <v>0.41212121212121211</v>
      </c>
      <c r="T137" s="20">
        <v>0</v>
      </c>
      <c r="U137" s="20">
        <f t="shared" si="31"/>
        <v>0</v>
      </c>
      <c r="V137" s="21">
        <f t="shared" si="32"/>
        <v>152787</v>
      </c>
      <c r="W137" s="20">
        <f t="shared" si="33"/>
        <v>462.9909090909091</v>
      </c>
      <c r="X137" s="27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39"/>
      <c r="AM137" s="39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</row>
    <row r="138" spans="1:155" s="67" customFormat="1" x14ac:dyDescent="0.2">
      <c r="A138" s="69">
        <v>397001</v>
      </c>
      <c r="B138" s="70" t="s">
        <v>156</v>
      </c>
      <c r="C138" s="24">
        <v>405</v>
      </c>
      <c r="D138" s="25">
        <v>401101</v>
      </c>
      <c r="E138" s="25">
        <f t="shared" si="23"/>
        <v>990.3728395061728</v>
      </c>
      <c r="F138" s="25">
        <v>0</v>
      </c>
      <c r="G138" s="25">
        <f t="shared" si="24"/>
        <v>0</v>
      </c>
      <c r="H138" s="25">
        <v>9624</v>
      </c>
      <c r="I138" s="25">
        <f t="shared" si="25"/>
        <v>23.762962962962963</v>
      </c>
      <c r="J138" s="25">
        <v>65532</v>
      </c>
      <c r="K138" s="25">
        <f t="shared" si="26"/>
        <v>161.8074074074074</v>
      </c>
      <c r="L138" s="25">
        <v>9248</v>
      </c>
      <c r="M138" s="25">
        <f t="shared" si="27"/>
        <v>22.834567901234568</v>
      </c>
      <c r="N138" s="25">
        <v>171891</v>
      </c>
      <c r="O138" s="25">
        <f t="shared" si="28"/>
        <v>424.42222222222222</v>
      </c>
      <c r="P138" s="25">
        <v>0</v>
      </c>
      <c r="Q138" s="25">
        <f t="shared" si="29"/>
        <v>0</v>
      </c>
      <c r="R138" s="25">
        <v>7947</v>
      </c>
      <c r="S138" s="25">
        <f t="shared" si="30"/>
        <v>19.622222222222224</v>
      </c>
      <c r="T138" s="25">
        <v>147656</v>
      </c>
      <c r="U138" s="25">
        <f t="shared" si="31"/>
        <v>364.58271604938273</v>
      </c>
      <c r="V138" s="26">
        <f t="shared" si="32"/>
        <v>812999</v>
      </c>
      <c r="W138" s="25">
        <f t="shared" si="33"/>
        <v>2007.404938271605</v>
      </c>
      <c r="X138" s="27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39"/>
      <c r="AM138" s="39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</row>
    <row r="139" spans="1:155" s="62" customFormat="1" x14ac:dyDescent="0.2">
      <c r="A139" s="60">
        <v>398001</v>
      </c>
      <c r="B139" s="61" t="s">
        <v>157</v>
      </c>
      <c r="C139" s="15">
        <v>348</v>
      </c>
      <c r="D139" s="20">
        <v>222727</v>
      </c>
      <c r="E139" s="20">
        <f t="shared" si="23"/>
        <v>640.02011494252872</v>
      </c>
      <c r="F139" s="20">
        <v>0</v>
      </c>
      <c r="G139" s="20">
        <f t="shared" si="24"/>
        <v>0</v>
      </c>
      <c r="H139" s="20">
        <v>4262</v>
      </c>
      <c r="I139" s="20">
        <f t="shared" si="25"/>
        <v>12.24712643678161</v>
      </c>
      <c r="J139" s="20">
        <v>43523</v>
      </c>
      <c r="K139" s="20">
        <f t="shared" si="26"/>
        <v>125.06609195402299</v>
      </c>
      <c r="L139" s="20">
        <v>0</v>
      </c>
      <c r="M139" s="20">
        <f t="shared" si="27"/>
        <v>0</v>
      </c>
      <c r="N139" s="20">
        <v>2914</v>
      </c>
      <c r="O139" s="20">
        <f t="shared" si="28"/>
        <v>8.3735632183908049</v>
      </c>
      <c r="P139" s="20">
        <v>0</v>
      </c>
      <c r="Q139" s="20">
        <f t="shared" si="29"/>
        <v>0</v>
      </c>
      <c r="R139" s="20">
        <v>0</v>
      </c>
      <c r="S139" s="20">
        <f t="shared" si="30"/>
        <v>0</v>
      </c>
      <c r="T139" s="20">
        <v>116726</v>
      </c>
      <c r="U139" s="20">
        <f t="shared" si="31"/>
        <v>335.41954022988506</v>
      </c>
      <c r="V139" s="21">
        <f t="shared" si="32"/>
        <v>390152</v>
      </c>
      <c r="W139" s="20">
        <f t="shared" si="33"/>
        <v>1121.1264367816093</v>
      </c>
      <c r="X139" s="27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39"/>
      <c r="AM139" s="39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</row>
    <row r="140" spans="1:155" s="62" customFormat="1" x14ac:dyDescent="0.2">
      <c r="A140" s="60">
        <v>398002</v>
      </c>
      <c r="B140" s="61" t="s">
        <v>158</v>
      </c>
      <c r="C140" s="15">
        <v>506</v>
      </c>
      <c r="D140" s="20">
        <v>260041</v>
      </c>
      <c r="E140" s="20">
        <f t="shared" si="23"/>
        <v>513.91501976284587</v>
      </c>
      <c r="F140" s="20">
        <v>0</v>
      </c>
      <c r="G140" s="20">
        <f t="shared" si="24"/>
        <v>0</v>
      </c>
      <c r="H140" s="20">
        <v>13233</v>
      </c>
      <c r="I140" s="20">
        <f t="shared" si="25"/>
        <v>26.152173913043477</v>
      </c>
      <c r="J140" s="20">
        <v>69754</v>
      </c>
      <c r="K140" s="20">
        <f t="shared" si="26"/>
        <v>137.85375494071147</v>
      </c>
      <c r="L140" s="20">
        <v>0</v>
      </c>
      <c r="M140" s="20">
        <f t="shared" si="27"/>
        <v>0</v>
      </c>
      <c r="N140" s="20">
        <v>0</v>
      </c>
      <c r="O140" s="20">
        <f t="shared" si="28"/>
        <v>0</v>
      </c>
      <c r="P140" s="20">
        <v>0</v>
      </c>
      <c r="Q140" s="20">
        <f t="shared" si="29"/>
        <v>0</v>
      </c>
      <c r="R140" s="20">
        <v>0</v>
      </c>
      <c r="S140" s="20">
        <f t="shared" si="30"/>
        <v>0</v>
      </c>
      <c r="T140" s="20">
        <v>5491</v>
      </c>
      <c r="U140" s="20">
        <f t="shared" si="31"/>
        <v>10.851778656126482</v>
      </c>
      <c r="V140" s="21">
        <f t="shared" si="32"/>
        <v>348519</v>
      </c>
      <c r="W140" s="20">
        <f t="shared" si="33"/>
        <v>688.77272727272725</v>
      </c>
      <c r="X140" s="27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39"/>
      <c r="AM140" s="39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</row>
    <row r="141" spans="1:155" s="62" customFormat="1" x14ac:dyDescent="0.2">
      <c r="A141" s="60">
        <v>398003</v>
      </c>
      <c r="B141" s="61" t="s">
        <v>159</v>
      </c>
      <c r="C141" s="15">
        <v>387</v>
      </c>
      <c r="D141" s="20">
        <v>224358</v>
      </c>
      <c r="E141" s="20">
        <f t="shared" si="23"/>
        <v>579.73643410852708</v>
      </c>
      <c r="F141" s="20">
        <v>0</v>
      </c>
      <c r="G141" s="20">
        <f t="shared" si="24"/>
        <v>0</v>
      </c>
      <c r="H141" s="20">
        <v>3549</v>
      </c>
      <c r="I141" s="20">
        <f t="shared" si="25"/>
        <v>9.170542635658915</v>
      </c>
      <c r="J141" s="20">
        <v>55291</v>
      </c>
      <c r="K141" s="20">
        <f t="shared" si="26"/>
        <v>142.87080103359173</v>
      </c>
      <c r="L141" s="20">
        <v>0</v>
      </c>
      <c r="M141" s="20">
        <f t="shared" si="27"/>
        <v>0</v>
      </c>
      <c r="N141" s="20">
        <v>2250</v>
      </c>
      <c r="O141" s="20">
        <f t="shared" si="28"/>
        <v>5.8139534883720927</v>
      </c>
      <c r="P141" s="20">
        <v>0</v>
      </c>
      <c r="Q141" s="20">
        <f t="shared" si="29"/>
        <v>0</v>
      </c>
      <c r="R141" s="20">
        <v>0</v>
      </c>
      <c r="S141" s="20">
        <f t="shared" si="30"/>
        <v>0</v>
      </c>
      <c r="T141" s="20">
        <v>10599</v>
      </c>
      <c r="U141" s="20">
        <f t="shared" si="31"/>
        <v>27.387596899224807</v>
      </c>
      <c r="V141" s="21">
        <f t="shared" si="32"/>
        <v>296047</v>
      </c>
      <c r="W141" s="20">
        <f t="shared" si="33"/>
        <v>764.97932816537468</v>
      </c>
      <c r="X141" s="27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39"/>
      <c r="AM141" s="39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</row>
    <row r="142" spans="1:155" s="62" customFormat="1" x14ac:dyDescent="0.2">
      <c r="A142" s="60">
        <v>398004</v>
      </c>
      <c r="B142" s="61" t="s">
        <v>160</v>
      </c>
      <c r="C142" s="15">
        <v>301</v>
      </c>
      <c r="D142" s="20">
        <v>270380</v>
      </c>
      <c r="E142" s="20">
        <f t="shared" si="23"/>
        <v>898.27242524916949</v>
      </c>
      <c r="F142" s="20">
        <v>0</v>
      </c>
      <c r="G142" s="20">
        <f t="shared" si="24"/>
        <v>0</v>
      </c>
      <c r="H142" s="20">
        <v>3535</v>
      </c>
      <c r="I142" s="20">
        <f t="shared" si="25"/>
        <v>11.744186046511627</v>
      </c>
      <c r="J142" s="20">
        <v>53656</v>
      </c>
      <c r="K142" s="20">
        <f t="shared" si="26"/>
        <v>178.25913621262458</v>
      </c>
      <c r="L142" s="20">
        <v>0</v>
      </c>
      <c r="M142" s="20">
        <f t="shared" si="27"/>
        <v>0</v>
      </c>
      <c r="N142" s="20">
        <v>0</v>
      </c>
      <c r="O142" s="20">
        <f t="shared" si="28"/>
        <v>0</v>
      </c>
      <c r="P142" s="20">
        <v>0</v>
      </c>
      <c r="Q142" s="20">
        <f t="shared" si="29"/>
        <v>0</v>
      </c>
      <c r="R142" s="20">
        <v>0</v>
      </c>
      <c r="S142" s="20">
        <f t="shared" si="30"/>
        <v>0</v>
      </c>
      <c r="T142" s="20">
        <v>2472</v>
      </c>
      <c r="U142" s="20">
        <f t="shared" si="31"/>
        <v>8.2126245847176076</v>
      </c>
      <c r="V142" s="21">
        <f t="shared" si="32"/>
        <v>330043</v>
      </c>
      <c r="W142" s="20">
        <f t="shared" si="33"/>
        <v>1096.4883720930231</v>
      </c>
      <c r="X142" s="27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39"/>
      <c r="AM142" s="39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</row>
    <row r="143" spans="1:155" s="67" customFormat="1" x14ac:dyDescent="0.2">
      <c r="A143" s="65">
        <v>398005</v>
      </c>
      <c r="B143" s="66" t="s">
        <v>161</v>
      </c>
      <c r="C143" s="24">
        <v>142</v>
      </c>
      <c r="D143" s="25">
        <v>342522</v>
      </c>
      <c r="E143" s="25">
        <f t="shared" si="23"/>
        <v>2412.1267605633802</v>
      </c>
      <c r="F143" s="25">
        <v>0</v>
      </c>
      <c r="G143" s="25">
        <f t="shared" si="24"/>
        <v>0</v>
      </c>
      <c r="H143" s="25">
        <v>229</v>
      </c>
      <c r="I143" s="25">
        <f t="shared" si="25"/>
        <v>1.6126760563380282</v>
      </c>
      <c r="J143" s="25">
        <v>55368</v>
      </c>
      <c r="K143" s="25">
        <f t="shared" si="26"/>
        <v>389.91549295774649</v>
      </c>
      <c r="L143" s="25">
        <v>0</v>
      </c>
      <c r="M143" s="25">
        <f t="shared" si="27"/>
        <v>0</v>
      </c>
      <c r="N143" s="25">
        <v>63856</v>
      </c>
      <c r="O143" s="25">
        <f t="shared" si="28"/>
        <v>449.6901408450704</v>
      </c>
      <c r="P143" s="25">
        <v>0</v>
      </c>
      <c r="Q143" s="25">
        <f t="shared" si="29"/>
        <v>0</v>
      </c>
      <c r="R143" s="25">
        <v>0</v>
      </c>
      <c r="S143" s="25">
        <f t="shared" si="30"/>
        <v>0</v>
      </c>
      <c r="T143" s="25">
        <v>29052</v>
      </c>
      <c r="U143" s="25">
        <f t="shared" si="31"/>
        <v>204.59154929577466</v>
      </c>
      <c r="V143" s="26">
        <f t="shared" si="32"/>
        <v>491027</v>
      </c>
      <c r="W143" s="25">
        <f t="shared" si="33"/>
        <v>3457.9366197183099</v>
      </c>
      <c r="X143" s="27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39"/>
      <c r="AM143" s="39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</row>
    <row r="144" spans="1:155" s="62" customFormat="1" x14ac:dyDescent="0.2">
      <c r="A144" s="63">
        <v>398006</v>
      </c>
      <c r="B144" s="64" t="s">
        <v>162</v>
      </c>
      <c r="C144" s="15">
        <v>110</v>
      </c>
      <c r="D144" s="20">
        <v>196777</v>
      </c>
      <c r="E144" s="20">
        <f t="shared" si="23"/>
        <v>1788.8818181818183</v>
      </c>
      <c r="F144" s="20">
        <v>0</v>
      </c>
      <c r="G144" s="20">
        <f t="shared" si="24"/>
        <v>0</v>
      </c>
      <c r="H144" s="20">
        <v>240</v>
      </c>
      <c r="I144" s="20">
        <f t="shared" si="25"/>
        <v>2.1818181818181817</v>
      </c>
      <c r="J144" s="20">
        <v>56806</v>
      </c>
      <c r="K144" s="20">
        <f t="shared" si="26"/>
        <v>516.41818181818178</v>
      </c>
      <c r="L144" s="20">
        <v>0</v>
      </c>
      <c r="M144" s="20">
        <f t="shared" si="27"/>
        <v>0</v>
      </c>
      <c r="N144" s="20">
        <v>673</v>
      </c>
      <c r="O144" s="20">
        <f t="shared" si="28"/>
        <v>6.1181818181818182</v>
      </c>
      <c r="P144" s="20">
        <v>0</v>
      </c>
      <c r="Q144" s="20">
        <f t="shared" si="29"/>
        <v>0</v>
      </c>
      <c r="R144" s="20">
        <v>0</v>
      </c>
      <c r="S144" s="20">
        <f t="shared" si="30"/>
        <v>0</v>
      </c>
      <c r="T144" s="20">
        <v>33629</v>
      </c>
      <c r="U144" s="20">
        <f t="shared" si="31"/>
        <v>305.71818181818179</v>
      </c>
      <c r="V144" s="21">
        <f t="shared" si="32"/>
        <v>288125</v>
      </c>
      <c r="W144" s="20">
        <f t="shared" si="33"/>
        <v>2619.318181818182</v>
      </c>
      <c r="X144" s="27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39"/>
      <c r="AM144" s="39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</row>
    <row r="145" spans="1:155" s="62" customFormat="1" x14ac:dyDescent="0.2">
      <c r="A145" s="60">
        <v>399001</v>
      </c>
      <c r="B145" s="61" t="s">
        <v>163</v>
      </c>
      <c r="C145" s="15">
        <v>484</v>
      </c>
      <c r="D145" s="20">
        <v>110094</v>
      </c>
      <c r="E145" s="20">
        <f t="shared" si="23"/>
        <v>227.46694214876032</v>
      </c>
      <c r="F145" s="20">
        <v>0</v>
      </c>
      <c r="G145" s="20">
        <f t="shared" si="24"/>
        <v>0</v>
      </c>
      <c r="H145" s="20">
        <v>4685</v>
      </c>
      <c r="I145" s="20">
        <f t="shared" si="25"/>
        <v>9.6797520661157019</v>
      </c>
      <c r="J145" s="20">
        <v>73319</v>
      </c>
      <c r="K145" s="20">
        <f t="shared" si="26"/>
        <v>151.48553719008265</v>
      </c>
      <c r="L145" s="20">
        <v>0</v>
      </c>
      <c r="M145" s="20">
        <f t="shared" si="27"/>
        <v>0</v>
      </c>
      <c r="N145" s="20">
        <v>0</v>
      </c>
      <c r="O145" s="20">
        <f t="shared" si="28"/>
        <v>0</v>
      </c>
      <c r="P145" s="20">
        <v>0</v>
      </c>
      <c r="Q145" s="20">
        <f t="shared" si="29"/>
        <v>0</v>
      </c>
      <c r="R145" s="20">
        <v>0</v>
      </c>
      <c r="S145" s="20">
        <f t="shared" si="30"/>
        <v>0</v>
      </c>
      <c r="T145" s="20">
        <v>65607</v>
      </c>
      <c r="U145" s="20">
        <f t="shared" si="31"/>
        <v>135.55165289256198</v>
      </c>
      <c r="V145" s="21">
        <f t="shared" si="32"/>
        <v>253705</v>
      </c>
      <c r="W145" s="20">
        <f t="shared" si="33"/>
        <v>524.18388429752065</v>
      </c>
      <c r="X145" s="27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39"/>
      <c r="AM145" s="39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</row>
    <row r="146" spans="1:155" s="62" customFormat="1" x14ac:dyDescent="0.2">
      <c r="A146" s="60">
        <v>399002</v>
      </c>
      <c r="B146" s="61" t="s">
        <v>164</v>
      </c>
      <c r="C146" s="15">
        <v>323</v>
      </c>
      <c r="D146" s="20">
        <v>135744</v>
      </c>
      <c r="E146" s="20">
        <f t="shared" si="23"/>
        <v>420.26006191950466</v>
      </c>
      <c r="F146" s="20">
        <v>0</v>
      </c>
      <c r="G146" s="20">
        <f t="shared" si="24"/>
        <v>0</v>
      </c>
      <c r="H146" s="20">
        <v>6579</v>
      </c>
      <c r="I146" s="20">
        <f t="shared" si="25"/>
        <v>20.368421052631579</v>
      </c>
      <c r="J146" s="20">
        <v>54911</v>
      </c>
      <c r="K146" s="20">
        <f t="shared" si="26"/>
        <v>170.00309597523218</v>
      </c>
      <c r="L146" s="20">
        <v>0</v>
      </c>
      <c r="M146" s="20">
        <f t="shared" si="27"/>
        <v>0</v>
      </c>
      <c r="N146" s="20">
        <v>0</v>
      </c>
      <c r="O146" s="20">
        <f t="shared" si="28"/>
        <v>0</v>
      </c>
      <c r="P146" s="20">
        <v>0</v>
      </c>
      <c r="Q146" s="20">
        <f t="shared" si="29"/>
        <v>0</v>
      </c>
      <c r="R146" s="20">
        <v>0</v>
      </c>
      <c r="S146" s="20">
        <f t="shared" si="30"/>
        <v>0</v>
      </c>
      <c r="T146" s="20">
        <v>107205</v>
      </c>
      <c r="U146" s="20">
        <f t="shared" si="31"/>
        <v>331.90402476780184</v>
      </c>
      <c r="V146" s="21">
        <f t="shared" si="32"/>
        <v>304439</v>
      </c>
      <c r="W146" s="20">
        <f t="shared" si="33"/>
        <v>942.53560371517028</v>
      </c>
      <c r="X146" s="27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39"/>
      <c r="AM146" s="39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</row>
    <row r="147" spans="1:155" s="62" customFormat="1" x14ac:dyDescent="0.2">
      <c r="A147" s="65">
        <v>399004</v>
      </c>
      <c r="B147" s="66" t="s">
        <v>165</v>
      </c>
      <c r="C147" s="24">
        <v>398</v>
      </c>
      <c r="D147" s="25">
        <v>87874</v>
      </c>
      <c r="E147" s="25">
        <f t="shared" si="23"/>
        <v>220.7889447236181</v>
      </c>
      <c r="F147" s="25">
        <v>0</v>
      </c>
      <c r="G147" s="25">
        <f t="shared" si="24"/>
        <v>0</v>
      </c>
      <c r="H147" s="25">
        <v>12300</v>
      </c>
      <c r="I147" s="25">
        <f t="shared" si="25"/>
        <v>30.904522613065328</v>
      </c>
      <c r="J147" s="25">
        <v>51037</v>
      </c>
      <c r="K147" s="25">
        <f t="shared" si="26"/>
        <v>128.23366834170855</v>
      </c>
      <c r="L147" s="25">
        <v>0</v>
      </c>
      <c r="M147" s="25">
        <f t="shared" si="27"/>
        <v>0</v>
      </c>
      <c r="N147" s="25">
        <v>0</v>
      </c>
      <c r="O147" s="25">
        <f t="shared" si="28"/>
        <v>0</v>
      </c>
      <c r="P147" s="25">
        <v>0</v>
      </c>
      <c r="Q147" s="25">
        <f t="shared" si="29"/>
        <v>0</v>
      </c>
      <c r="R147" s="25">
        <v>0</v>
      </c>
      <c r="S147" s="25">
        <f t="shared" si="30"/>
        <v>0</v>
      </c>
      <c r="T147" s="25">
        <v>116351</v>
      </c>
      <c r="U147" s="25">
        <f t="shared" si="31"/>
        <v>292.3391959798995</v>
      </c>
      <c r="V147" s="26">
        <f t="shared" si="32"/>
        <v>267562</v>
      </c>
      <c r="W147" s="25">
        <f t="shared" si="33"/>
        <v>672.26633165829151</v>
      </c>
      <c r="X147" s="27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39"/>
      <c r="AM147" s="39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</row>
    <row r="148" spans="1:155" x14ac:dyDescent="0.2">
      <c r="A148" s="56"/>
      <c r="B148" s="57" t="s">
        <v>166</v>
      </c>
      <c r="C148" s="32">
        <f>SUM(C94:C147)</f>
        <v>22353</v>
      </c>
      <c r="D148" s="71">
        <f>SUM(D94:D147)</f>
        <v>9621841</v>
      </c>
      <c r="E148" s="71">
        <f t="shared" si="23"/>
        <v>430.44964881671365</v>
      </c>
      <c r="F148" s="71">
        <f>SUM(F94:F147)</f>
        <v>0</v>
      </c>
      <c r="G148" s="71">
        <f t="shared" si="24"/>
        <v>0</v>
      </c>
      <c r="H148" s="71">
        <f>SUM(H94:H147)</f>
        <v>285628</v>
      </c>
      <c r="I148" s="71">
        <f t="shared" si="25"/>
        <v>12.778061110365499</v>
      </c>
      <c r="J148" s="71">
        <f>SUM(J94:J147)</f>
        <v>4235423</v>
      </c>
      <c r="K148" s="71">
        <f t="shared" si="26"/>
        <v>189.47895137118061</v>
      </c>
      <c r="L148" s="71">
        <f>SUM(L94:L147)</f>
        <v>9248</v>
      </c>
      <c r="M148" s="71">
        <f t="shared" si="27"/>
        <v>0.41372522703887621</v>
      </c>
      <c r="N148" s="71">
        <f>SUM(N94:N147)</f>
        <v>398752</v>
      </c>
      <c r="O148" s="71">
        <f t="shared" si="28"/>
        <v>17.838858318793896</v>
      </c>
      <c r="P148" s="71">
        <f>SUM(P94:P147)</f>
        <v>2191</v>
      </c>
      <c r="Q148" s="71">
        <f t="shared" si="29"/>
        <v>9.8018163110097076E-2</v>
      </c>
      <c r="R148" s="71">
        <f>SUM(R94:R147)</f>
        <v>86675</v>
      </c>
      <c r="S148" s="71">
        <f t="shared" si="30"/>
        <v>3.8775555853800383</v>
      </c>
      <c r="T148" s="71">
        <f>SUM(T94:T147)</f>
        <v>2639634</v>
      </c>
      <c r="U148" s="71">
        <f t="shared" si="31"/>
        <v>118.08857871426655</v>
      </c>
      <c r="V148" s="72">
        <f>SUM(V94:V147)</f>
        <v>17279392</v>
      </c>
      <c r="W148" s="71">
        <f t="shared" si="33"/>
        <v>773.02339730684923</v>
      </c>
      <c r="X148" s="47"/>
      <c r="Y148" s="73"/>
      <c r="Z148" s="49"/>
      <c r="AA148" s="73"/>
      <c r="AB148" s="49"/>
      <c r="AC148" s="73"/>
      <c r="AD148" s="49"/>
      <c r="AE148" s="73"/>
      <c r="AF148" s="49"/>
      <c r="AG148" s="73"/>
      <c r="AH148" s="49"/>
      <c r="AI148" s="73"/>
      <c r="AJ148" s="49"/>
      <c r="AK148" s="73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</row>
    <row r="149" spans="1:155" x14ac:dyDescent="0.2">
      <c r="A149" s="50"/>
      <c r="B149" s="51"/>
      <c r="C149" s="51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7"/>
      <c r="X149" s="38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</row>
    <row r="150" spans="1:155" s="62" customFormat="1" x14ac:dyDescent="0.2">
      <c r="A150" s="69" t="s">
        <v>167</v>
      </c>
      <c r="B150" s="70" t="s">
        <v>168</v>
      </c>
      <c r="C150" s="24">
        <v>339</v>
      </c>
      <c r="D150" s="25">
        <v>61147</v>
      </c>
      <c r="E150" s="25">
        <f>D150/$C150</f>
        <v>180.37463126843659</v>
      </c>
      <c r="F150" s="25">
        <v>0</v>
      </c>
      <c r="G150" s="25">
        <f>F150/$C150</f>
        <v>0</v>
      </c>
      <c r="H150" s="25">
        <v>0</v>
      </c>
      <c r="I150" s="25">
        <f>H150/$C150</f>
        <v>0</v>
      </c>
      <c r="J150" s="25">
        <v>0</v>
      </c>
      <c r="K150" s="25">
        <f>J150/$C150</f>
        <v>0</v>
      </c>
      <c r="L150" s="25">
        <v>0</v>
      </c>
      <c r="M150" s="25">
        <f>L150/$C150</f>
        <v>0</v>
      </c>
      <c r="N150" s="25">
        <v>5785</v>
      </c>
      <c r="O150" s="25">
        <f>N150/$C150</f>
        <v>17.064896755162241</v>
      </c>
      <c r="P150" s="25">
        <v>0</v>
      </c>
      <c r="Q150" s="25">
        <f>P150/$C150</f>
        <v>0</v>
      </c>
      <c r="R150" s="25">
        <v>0</v>
      </c>
      <c r="S150" s="25">
        <f>R150/$C150</f>
        <v>0</v>
      </c>
      <c r="T150" s="25"/>
      <c r="U150" s="25">
        <f>T150/$C150</f>
        <v>0</v>
      </c>
      <c r="V150" s="26">
        <f>D150+F150+H150+J150+L150+N150+P150+R150+T150</f>
        <v>66932</v>
      </c>
      <c r="W150" s="25">
        <f>V150/$C150</f>
        <v>197.43952802359883</v>
      </c>
      <c r="X150" s="27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39"/>
      <c r="AM150" s="39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</row>
    <row r="151" spans="1:155" x14ac:dyDescent="0.2">
      <c r="A151" s="56"/>
      <c r="B151" s="57" t="s">
        <v>169</v>
      </c>
      <c r="C151" s="32">
        <f>SUM(C150)</f>
        <v>339</v>
      </c>
      <c r="D151" s="71">
        <f>SUM(D150)</f>
        <v>61147</v>
      </c>
      <c r="E151" s="71">
        <f>D151/$C151</f>
        <v>180.37463126843659</v>
      </c>
      <c r="F151" s="71">
        <f>SUM(F150)</f>
        <v>0</v>
      </c>
      <c r="G151" s="71">
        <f>F151/$C151</f>
        <v>0</v>
      </c>
      <c r="H151" s="71">
        <f>SUM(H150)</f>
        <v>0</v>
      </c>
      <c r="I151" s="71">
        <f>H151/$C151</f>
        <v>0</v>
      </c>
      <c r="J151" s="71">
        <f>SUM(J150)</f>
        <v>0</v>
      </c>
      <c r="K151" s="71">
        <f>J151/$C151</f>
        <v>0</v>
      </c>
      <c r="L151" s="71">
        <f>SUM(L150)</f>
        <v>0</v>
      </c>
      <c r="M151" s="71">
        <f>L151/$C151</f>
        <v>0</v>
      </c>
      <c r="N151" s="71">
        <f>SUM(N150)</f>
        <v>5785</v>
      </c>
      <c r="O151" s="71">
        <f>N151/$C151</f>
        <v>17.064896755162241</v>
      </c>
      <c r="P151" s="71">
        <f>SUM(P150)</f>
        <v>0</v>
      </c>
      <c r="Q151" s="71">
        <f>P151/$C151</f>
        <v>0</v>
      </c>
      <c r="R151" s="71">
        <f>SUM(R150)</f>
        <v>0</v>
      </c>
      <c r="S151" s="71">
        <f>R151/$C151</f>
        <v>0</v>
      </c>
      <c r="T151" s="71">
        <f>SUM(T150)</f>
        <v>0</v>
      </c>
      <c r="U151" s="71">
        <f>T151/$C151</f>
        <v>0</v>
      </c>
      <c r="V151" s="72">
        <f>D151+F151+H151+J151+L151+N151+P151+R151+T151</f>
        <v>66932</v>
      </c>
      <c r="W151" s="71">
        <f>V151/$C151</f>
        <v>197.43952802359883</v>
      </c>
      <c r="X151" s="47"/>
      <c r="Y151" s="73"/>
      <c r="Z151" s="49"/>
      <c r="AA151" s="73"/>
      <c r="AB151" s="49"/>
      <c r="AC151" s="73"/>
      <c r="AD151" s="49"/>
      <c r="AE151" s="73"/>
      <c r="AF151" s="49"/>
      <c r="AG151" s="73"/>
      <c r="AH151" s="49"/>
      <c r="AI151" s="73"/>
      <c r="AJ151" s="49"/>
      <c r="AK151" s="73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</row>
    <row r="152" spans="1:155" x14ac:dyDescent="0.2">
      <c r="A152" s="50"/>
      <c r="B152" s="51"/>
      <c r="C152" s="51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38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</row>
    <row r="153" spans="1:155" ht="13.5" thickBot="1" x14ac:dyDescent="0.25">
      <c r="A153" s="74"/>
      <c r="B153" s="75" t="s">
        <v>170</v>
      </c>
      <c r="C153" s="76">
        <f>C148+C92+C78+C74+C151</f>
        <v>695278</v>
      </c>
      <c r="D153" s="77">
        <f>D148+D92+D78+D74+D151</f>
        <v>316259082.95999998</v>
      </c>
      <c r="E153" s="77">
        <f>D153/$C153</f>
        <v>454.86709339285864</v>
      </c>
      <c r="F153" s="77">
        <f>F148+F92+F78+F74+F151</f>
        <v>4073893</v>
      </c>
      <c r="G153" s="77">
        <f>F153/$C153</f>
        <v>5.8593727976435321</v>
      </c>
      <c r="H153" s="77">
        <f>H148+H92+H78+H74+H151</f>
        <v>12351213</v>
      </c>
      <c r="I153" s="77">
        <f>H153/$C153</f>
        <v>17.764423726912113</v>
      </c>
      <c r="J153" s="77">
        <f>J148+J92+J78+J74+J151</f>
        <v>126098025</v>
      </c>
      <c r="K153" s="77">
        <f>J153/$C153</f>
        <v>181.3634618095208</v>
      </c>
      <c r="L153" s="77">
        <f>L148+L92+L78+L74+L151</f>
        <v>29918497</v>
      </c>
      <c r="M153" s="77">
        <f>L153/$C153</f>
        <v>43.030984728410793</v>
      </c>
      <c r="N153" s="77">
        <f>N148+N92+N78+N74+N151</f>
        <v>116275501</v>
      </c>
      <c r="O153" s="77">
        <f>N153/$C153</f>
        <v>167.23598474279353</v>
      </c>
      <c r="P153" s="77">
        <f>P148+P92+P78+P74+P151</f>
        <v>16264001</v>
      </c>
      <c r="Q153" s="77">
        <f>P153/$C153</f>
        <v>23.392083454388029</v>
      </c>
      <c r="R153" s="77">
        <f>R148+R92+R78+R74+R151</f>
        <v>4361765</v>
      </c>
      <c r="S153" s="77">
        <f>R153/$C153</f>
        <v>6.2734114987098684</v>
      </c>
      <c r="T153" s="77">
        <f>T148+T92+T78+T74+T151</f>
        <v>40611361.32</v>
      </c>
      <c r="U153" s="77">
        <f>T153/$C153</f>
        <v>58.410249310347801</v>
      </c>
      <c r="V153" s="78">
        <f>V148+V92+V78+V74+V151</f>
        <v>666213339.27999997</v>
      </c>
      <c r="W153" s="77">
        <f>V153/$C153</f>
        <v>958.19706546158511</v>
      </c>
      <c r="X153" s="79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</row>
    <row r="154" spans="1:155" ht="13.5" thickTop="1" x14ac:dyDescent="0.2"/>
    <row r="155" spans="1:155" ht="30" customHeight="1" x14ac:dyDescent="0.2">
      <c r="D155" s="89"/>
      <c r="E155" s="89"/>
      <c r="F155" s="89"/>
      <c r="G155" s="81"/>
      <c r="H155" s="89"/>
      <c r="I155" s="89"/>
      <c r="J155" s="89"/>
      <c r="K155" s="81"/>
      <c r="L155" s="89"/>
      <c r="M155" s="89"/>
      <c r="N155" s="89"/>
      <c r="O155" s="81"/>
      <c r="R155" s="89"/>
      <c r="S155" s="89"/>
      <c r="T155" s="89"/>
      <c r="U155" s="81"/>
    </row>
    <row r="156" spans="1:155" ht="33" customHeight="1" x14ac:dyDescent="0.2">
      <c r="D156" s="90" t="s">
        <v>171</v>
      </c>
      <c r="E156" s="90"/>
      <c r="F156" s="90"/>
      <c r="G156" s="81"/>
      <c r="H156" s="90" t="s">
        <v>171</v>
      </c>
      <c r="I156" s="90"/>
      <c r="J156" s="90"/>
      <c r="K156" s="81"/>
      <c r="L156" s="90" t="s">
        <v>171</v>
      </c>
      <c r="M156" s="90"/>
      <c r="N156" s="90"/>
      <c r="O156" s="81"/>
      <c r="R156" s="90" t="s">
        <v>171</v>
      </c>
      <c r="S156" s="90"/>
      <c r="T156" s="90"/>
      <c r="U156" s="81"/>
    </row>
    <row r="158" spans="1:155" x14ac:dyDescent="0.2">
      <c r="D158" s="82"/>
      <c r="F158" s="82"/>
      <c r="H158" s="82"/>
      <c r="J158" s="82"/>
      <c r="L158" s="82"/>
      <c r="N158" s="82"/>
      <c r="P158" s="82"/>
      <c r="R158" s="82"/>
      <c r="T158" s="82"/>
      <c r="V158" s="82"/>
    </row>
  </sheetData>
  <mergeCells count="15">
    <mergeCell ref="D155:F155"/>
    <mergeCell ref="H155:J155"/>
    <mergeCell ref="L155:N155"/>
    <mergeCell ref="R155:T155"/>
    <mergeCell ref="D156:F156"/>
    <mergeCell ref="H156:J156"/>
    <mergeCell ref="L156:N156"/>
    <mergeCell ref="R156:T156"/>
    <mergeCell ref="A1:B2"/>
    <mergeCell ref="D1:G1"/>
    <mergeCell ref="H1:K1"/>
    <mergeCell ref="L1:Q1"/>
    <mergeCell ref="R1:W1"/>
    <mergeCell ref="C2:C3"/>
    <mergeCell ref="V2:V3"/>
  </mergeCells>
  <printOptions horizontalCentered="1"/>
  <pageMargins left="0.25" right="0.25" top="0.67" bottom="0.5" header="0.4" footer="0.5"/>
  <pageSetup paperSize="5" scale="69" fitToWidth="25" fitToHeight="2" orientation="portrait" r:id="rId1"/>
  <headerFooter alignWithMargins="0"/>
  <rowBreaks count="1" manualBreakCount="1">
    <brk id="75" max="22" man="1"/>
  </rowBreaks>
  <colBreaks count="3" manualBreakCount="3">
    <brk id="7" max="133" man="1"/>
    <brk id="11" max="133" man="1"/>
    <brk id="17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Supplies - 600</vt:lpstr>
      <vt:lpstr>'Supplies - 600'!Print_Area</vt:lpstr>
      <vt:lpstr>'Supplies - 600'!Print_Titles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2012-07-03T18:49:54Z</dcterms:created>
  <dcterms:modified xsi:type="dcterms:W3CDTF">2012-07-09T18:47:20Z</dcterms:modified>
</cp:coreProperties>
</file>