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Expenditures by Fund" sheetId="1" r:id="rId1"/>
  </sheets>
  <externalReferences>
    <externalReference r:id="rId2"/>
  </externalReferences>
  <definedNames>
    <definedName name="_xlnm.Print_Area" localSheetId="0">'Expenditures by Fund'!$A$1:$O$157</definedName>
    <definedName name="_xlnm.Print_Titles" localSheetId="0">'Expenditures by Fund'!$A:$B,'Expenditures by Fund'!$1:$2</definedName>
  </definedNames>
  <calcPr calcId="145621"/>
</workbook>
</file>

<file path=xl/calcChain.xml><?xml version="1.0" encoding="utf-8"?>
<calcChain xmlns="http://schemas.openxmlformats.org/spreadsheetml/2006/main">
  <c r="H150" i="1" l="1"/>
  <c r="G150" i="1"/>
  <c r="F150" i="1"/>
  <c r="E150" i="1"/>
  <c r="D150" i="1"/>
  <c r="C150" i="1"/>
  <c r="I149" i="1"/>
  <c r="O149" i="1" s="1"/>
  <c r="H147" i="1"/>
  <c r="G147" i="1"/>
  <c r="E147" i="1"/>
  <c r="D147" i="1"/>
  <c r="C147" i="1"/>
  <c r="I146" i="1"/>
  <c r="O146" i="1" s="1"/>
  <c r="I145" i="1"/>
  <c r="N145" i="1" s="1"/>
  <c r="N144" i="1"/>
  <c r="I144" i="1"/>
  <c r="O144" i="1" s="1"/>
  <c r="I143" i="1"/>
  <c r="N143" i="1" s="1"/>
  <c r="I142" i="1"/>
  <c r="O142" i="1" s="1"/>
  <c r="I141" i="1"/>
  <c r="N141" i="1" s="1"/>
  <c r="I140" i="1"/>
  <c r="O140" i="1" s="1"/>
  <c r="I139" i="1"/>
  <c r="N139" i="1" s="1"/>
  <c r="I138" i="1"/>
  <c r="O138" i="1" s="1"/>
  <c r="I137" i="1"/>
  <c r="N137" i="1" s="1"/>
  <c r="N136" i="1"/>
  <c r="J136" i="1"/>
  <c r="I136" i="1"/>
  <c r="O136" i="1" s="1"/>
  <c r="I135" i="1"/>
  <c r="N135" i="1" s="1"/>
  <c r="I134" i="1"/>
  <c r="O134" i="1" s="1"/>
  <c r="I133" i="1"/>
  <c r="N133" i="1" s="1"/>
  <c r="I132" i="1"/>
  <c r="O132" i="1" s="1"/>
  <c r="I131" i="1"/>
  <c r="N131" i="1" s="1"/>
  <c r="I130" i="1"/>
  <c r="O130" i="1" s="1"/>
  <c r="I129" i="1"/>
  <c r="N129" i="1" s="1"/>
  <c r="N128" i="1"/>
  <c r="J128" i="1"/>
  <c r="I128" i="1"/>
  <c r="O128" i="1" s="1"/>
  <c r="I127" i="1"/>
  <c r="N127" i="1" s="1"/>
  <c r="I126" i="1"/>
  <c r="O126" i="1" s="1"/>
  <c r="I125" i="1"/>
  <c r="N125" i="1" s="1"/>
  <c r="I124" i="1"/>
  <c r="O124" i="1" s="1"/>
  <c r="I123" i="1"/>
  <c r="N123" i="1" s="1"/>
  <c r="F122" i="1"/>
  <c r="F147" i="1" s="1"/>
  <c r="I121" i="1"/>
  <c r="O121" i="1" s="1"/>
  <c r="I120" i="1"/>
  <c r="N120" i="1" s="1"/>
  <c r="N119" i="1"/>
  <c r="J119" i="1"/>
  <c r="I119" i="1"/>
  <c r="O119" i="1" s="1"/>
  <c r="I118" i="1"/>
  <c r="N118" i="1" s="1"/>
  <c r="I117" i="1"/>
  <c r="O117" i="1" s="1"/>
  <c r="I116" i="1"/>
  <c r="N116" i="1" s="1"/>
  <c r="J115" i="1"/>
  <c r="I115" i="1"/>
  <c r="O115" i="1" s="1"/>
  <c r="I114" i="1"/>
  <c r="N114" i="1" s="1"/>
  <c r="I113" i="1"/>
  <c r="O113" i="1" s="1"/>
  <c r="I112" i="1"/>
  <c r="N112" i="1" s="1"/>
  <c r="N111" i="1"/>
  <c r="J111" i="1"/>
  <c r="I111" i="1"/>
  <c r="O111" i="1" s="1"/>
  <c r="I110" i="1"/>
  <c r="N110" i="1" s="1"/>
  <c r="I109" i="1"/>
  <c r="O109" i="1" s="1"/>
  <c r="I108" i="1"/>
  <c r="N108" i="1" s="1"/>
  <c r="J107" i="1"/>
  <c r="I107" i="1"/>
  <c r="O107" i="1" s="1"/>
  <c r="I106" i="1"/>
  <c r="N106" i="1" s="1"/>
  <c r="I105" i="1"/>
  <c r="O105" i="1" s="1"/>
  <c r="I104" i="1"/>
  <c r="N104" i="1" s="1"/>
  <c r="N103" i="1"/>
  <c r="J103" i="1"/>
  <c r="I103" i="1"/>
  <c r="O103" i="1" s="1"/>
  <c r="I102" i="1"/>
  <c r="K102" i="1" s="1"/>
  <c r="I101" i="1"/>
  <c r="O101" i="1" s="1"/>
  <c r="K100" i="1"/>
  <c r="I100" i="1"/>
  <c r="O100" i="1" s="1"/>
  <c r="I99" i="1"/>
  <c r="O99" i="1" s="1"/>
  <c r="I98" i="1"/>
  <c r="K98" i="1" s="1"/>
  <c r="I97" i="1"/>
  <c r="O97" i="1" s="1"/>
  <c r="I96" i="1"/>
  <c r="O96" i="1" s="1"/>
  <c r="J95" i="1"/>
  <c r="I95" i="1"/>
  <c r="O95" i="1" s="1"/>
  <c r="I94" i="1"/>
  <c r="K94" i="1" s="1"/>
  <c r="I93" i="1"/>
  <c r="O93" i="1" s="1"/>
  <c r="H91" i="1"/>
  <c r="G91" i="1"/>
  <c r="F91" i="1"/>
  <c r="E91" i="1"/>
  <c r="D91" i="1"/>
  <c r="C91" i="1"/>
  <c r="I90" i="1"/>
  <c r="O90" i="1" s="1"/>
  <c r="I89" i="1"/>
  <c r="O89" i="1" s="1"/>
  <c r="N88" i="1"/>
  <c r="J88" i="1"/>
  <c r="I88" i="1"/>
  <c r="O88" i="1" s="1"/>
  <c r="I87" i="1"/>
  <c r="K87" i="1" s="1"/>
  <c r="I86" i="1"/>
  <c r="O86" i="1" s="1"/>
  <c r="K85" i="1"/>
  <c r="I85" i="1"/>
  <c r="O85" i="1" s="1"/>
  <c r="I84" i="1"/>
  <c r="O84" i="1" s="1"/>
  <c r="I83" i="1"/>
  <c r="K83" i="1" s="1"/>
  <c r="I82" i="1"/>
  <c r="O82" i="1" s="1"/>
  <c r="I81" i="1"/>
  <c r="O81" i="1" s="1"/>
  <c r="J80" i="1"/>
  <c r="I80" i="1"/>
  <c r="O80" i="1" s="1"/>
  <c r="I79" i="1"/>
  <c r="K79" i="1" s="1"/>
  <c r="H77" i="1"/>
  <c r="G77" i="1"/>
  <c r="F77" i="1"/>
  <c r="E77" i="1"/>
  <c r="D77" i="1"/>
  <c r="C77" i="1"/>
  <c r="I76" i="1"/>
  <c r="N75" i="1"/>
  <c r="I75" i="1"/>
  <c r="I77" i="1" s="1"/>
  <c r="G73" i="1"/>
  <c r="E73" i="1"/>
  <c r="H72" i="1"/>
  <c r="F72" i="1"/>
  <c r="F73" i="1" s="1"/>
  <c r="D72" i="1"/>
  <c r="C72" i="1"/>
  <c r="I72" i="1" s="1"/>
  <c r="L72" i="1" s="1"/>
  <c r="I71" i="1"/>
  <c r="I70" i="1"/>
  <c r="O70" i="1" s="1"/>
  <c r="I69" i="1"/>
  <c r="I68" i="1"/>
  <c r="O68" i="1" s="1"/>
  <c r="I67" i="1"/>
  <c r="M67" i="1" s="1"/>
  <c r="I66" i="1"/>
  <c r="N66" i="1" s="1"/>
  <c r="I65" i="1"/>
  <c r="O65" i="1" s="1"/>
  <c r="I64" i="1"/>
  <c r="N64" i="1" s="1"/>
  <c r="N63" i="1"/>
  <c r="I63" i="1"/>
  <c r="O63" i="1" s="1"/>
  <c r="I62" i="1"/>
  <c r="N62" i="1" s="1"/>
  <c r="I61" i="1"/>
  <c r="O61" i="1" s="1"/>
  <c r="I60" i="1"/>
  <c r="N60" i="1" s="1"/>
  <c r="I59" i="1"/>
  <c r="O59" i="1" s="1"/>
  <c r="I58" i="1"/>
  <c r="N58" i="1" s="1"/>
  <c r="I57" i="1"/>
  <c r="O57" i="1" s="1"/>
  <c r="I56" i="1"/>
  <c r="N56" i="1" s="1"/>
  <c r="N55" i="1"/>
  <c r="I55" i="1"/>
  <c r="O55" i="1" s="1"/>
  <c r="D54" i="1"/>
  <c r="I54" i="1" s="1"/>
  <c r="N54" i="1" s="1"/>
  <c r="I53" i="1"/>
  <c r="N53" i="1" s="1"/>
  <c r="I52" i="1"/>
  <c r="O52" i="1" s="1"/>
  <c r="I51" i="1"/>
  <c r="N51" i="1" s="1"/>
  <c r="N50" i="1"/>
  <c r="I50" i="1"/>
  <c r="O50" i="1" s="1"/>
  <c r="I49" i="1"/>
  <c r="N49" i="1" s="1"/>
  <c r="I48" i="1"/>
  <c r="O48" i="1" s="1"/>
  <c r="I47" i="1"/>
  <c r="N47" i="1" s="1"/>
  <c r="D46" i="1"/>
  <c r="I45" i="1"/>
  <c r="O45" i="1" s="1"/>
  <c r="I44" i="1"/>
  <c r="N44" i="1" s="1"/>
  <c r="J43" i="1"/>
  <c r="I43" i="1"/>
  <c r="O43" i="1" s="1"/>
  <c r="I42" i="1"/>
  <c r="N42" i="1" s="1"/>
  <c r="I41" i="1"/>
  <c r="O41" i="1" s="1"/>
  <c r="H40" i="1"/>
  <c r="D40" i="1"/>
  <c r="I39" i="1"/>
  <c r="O39" i="1" s="1"/>
  <c r="I38" i="1"/>
  <c r="N38" i="1" s="1"/>
  <c r="I37" i="1"/>
  <c r="O37" i="1" s="1"/>
  <c r="I36" i="1"/>
  <c r="N36" i="1" s="1"/>
  <c r="I35" i="1"/>
  <c r="O35" i="1" s="1"/>
  <c r="I34" i="1"/>
  <c r="N34" i="1" s="1"/>
  <c r="N33" i="1"/>
  <c r="I33" i="1"/>
  <c r="O33" i="1" s="1"/>
  <c r="I32" i="1"/>
  <c r="N32" i="1" s="1"/>
  <c r="H31" i="1"/>
  <c r="H73" i="1" s="1"/>
  <c r="J30" i="1"/>
  <c r="I30" i="1"/>
  <c r="O30" i="1" s="1"/>
  <c r="I29" i="1"/>
  <c r="N29" i="1" s="1"/>
  <c r="I28" i="1"/>
  <c r="O28" i="1" s="1"/>
  <c r="I27" i="1"/>
  <c r="N27" i="1" s="1"/>
  <c r="N26" i="1"/>
  <c r="J26" i="1"/>
  <c r="I26" i="1"/>
  <c r="O26" i="1" s="1"/>
  <c r="I25" i="1"/>
  <c r="N25" i="1" s="1"/>
  <c r="I24" i="1"/>
  <c r="O24" i="1" s="1"/>
  <c r="I23" i="1"/>
  <c r="N23" i="1" s="1"/>
  <c r="J22" i="1"/>
  <c r="I22" i="1"/>
  <c r="O22" i="1" s="1"/>
  <c r="I21" i="1"/>
  <c r="N21" i="1" s="1"/>
  <c r="I20" i="1"/>
  <c r="O20" i="1" s="1"/>
  <c r="I19" i="1"/>
  <c r="N19" i="1" s="1"/>
  <c r="N18" i="1"/>
  <c r="J18" i="1"/>
  <c r="I18" i="1"/>
  <c r="O18" i="1" s="1"/>
  <c r="I17" i="1"/>
  <c r="N17" i="1" s="1"/>
  <c r="I16" i="1"/>
  <c r="O16" i="1" s="1"/>
  <c r="I15" i="1"/>
  <c r="N15" i="1" s="1"/>
  <c r="J14" i="1"/>
  <c r="I14" i="1"/>
  <c r="O14" i="1" s="1"/>
  <c r="I13" i="1"/>
  <c r="N13" i="1" s="1"/>
  <c r="I12" i="1"/>
  <c r="O12" i="1" s="1"/>
  <c r="I11" i="1"/>
  <c r="N11" i="1" s="1"/>
  <c r="N10" i="1"/>
  <c r="J10" i="1"/>
  <c r="I10" i="1"/>
  <c r="O10" i="1" s="1"/>
  <c r="I9" i="1"/>
  <c r="N9" i="1" s="1"/>
  <c r="I8" i="1"/>
  <c r="O8" i="1" s="1"/>
  <c r="I7" i="1"/>
  <c r="N7" i="1" s="1"/>
  <c r="J6" i="1"/>
  <c r="I6" i="1"/>
  <c r="O6" i="1" s="1"/>
  <c r="I5" i="1"/>
  <c r="N5" i="1" s="1"/>
  <c r="I4" i="1"/>
  <c r="O4" i="1" s="1"/>
  <c r="I3" i="1"/>
  <c r="N3" i="1" s="1"/>
  <c r="N37" i="1" l="1"/>
  <c r="N59" i="1"/>
  <c r="N70" i="1"/>
  <c r="N84" i="1"/>
  <c r="N99" i="1"/>
  <c r="N6" i="1"/>
  <c r="N14" i="1"/>
  <c r="N22" i="1"/>
  <c r="N30" i="1"/>
  <c r="J33" i="1"/>
  <c r="N43" i="1"/>
  <c r="J50" i="1"/>
  <c r="J55" i="1"/>
  <c r="J63" i="1"/>
  <c r="J75" i="1"/>
  <c r="N80" i="1"/>
  <c r="K89" i="1"/>
  <c r="N95" i="1"/>
  <c r="N107" i="1"/>
  <c r="N115" i="1"/>
  <c r="J124" i="1"/>
  <c r="J132" i="1"/>
  <c r="J140" i="1"/>
  <c r="J149" i="1"/>
  <c r="N124" i="1"/>
  <c r="N132" i="1"/>
  <c r="N140" i="1"/>
  <c r="J37" i="1"/>
  <c r="D73" i="1"/>
  <c r="J59" i="1"/>
  <c r="J67" i="1"/>
  <c r="J70" i="1"/>
  <c r="K81" i="1"/>
  <c r="J84" i="1"/>
  <c r="K96" i="1"/>
  <c r="J99" i="1"/>
  <c r="J144" i="1"/>
  <c r="L8" i="1"/>
  <c r="L20" i="1"/>
  <c r="L24" i="1"/>
  <c r="L28" i="1"/>
  <c r="L35" i="1"/>
  <c r="L39" i="1"/>
  <c r="L41" i="1"/>
  <c r="L45" i="1"/>
  <c r="L48" i="1"/>
  <c r="L52" i="1"/>
  <c r="L57" i="1"/>
  <c r="L61" i="1"/>
  <c r="L65" i="1"/>
  <c r="L68" i="1"/>
  <c r="C73" i="1"/>
  <c r="O79" i="1"/>
  <c r="L82" i="1"/>
  <c r="O83" i="1"/>
  <c r="L86" i="1"/>
  <c r="O87" i="1"/>
  <c r="L90" i="1"/>
  <c r="L93" i="1"/>
  <c r="O94" i="1"/>
  <c r="L97" i="1"/>
  <c r="O98" i="1"/>
  <c r="L101" i="1"/>
  <c r="O102" i="1"/>
  <c r="L105" i="1"/>
  <c r="L109" i="1"/>
  <c r="L113" i="1"/>
  <c r="L117" i="1"/>
  <c r="L121" i="1"/>
  <c r="L124" i="1"/>
  <c r="J126" i="1"/>
  <c r="N126" i="1"/>
  <c r="L128" i="1"/>
  <c r="J130" i="1"/>
  <c r="N130" i="1"/>
  <c r="L132" i="1"/>
  <c r="J134" i="1"/>
  <c r="N134" i="1"/>
  <c r="L136" i="1"/>
  <c r="J138" i="1"/>
  <c r="N138" i="1"/>
  <c r="L140" i="1"/>
  <c r="J142" i="1"/>
  <c r="N142" i="1"/>
  <c r="L144" i="1"/>
  <c r="J146" i="1"/>
  <c r="N146" i="1"/>
  <c r="L149" i="1"/>
  <c r="J150" i="1"/>
  <c r="N150" i="1"/>
  <c r="I150" i="1"/>
  <c r="O150" i="1" s="1"/>
  <c r="L4" i="1"/>
  <c r="L12" i="1"/>
  <c r="L16" i="1"/>
  <c r="J4" i="1"/>
  <c r="N4" i="1"/>
  <c r="L6" i="1"/>
  <c r="J8" i="1"/>
  <c r="N8" i="1"/>
  <c r="L10" i="1"/>
  <c r="J12" i="1"/>
  <c r="N12" i="1"/>
  <c r="L14" i="1"/>
  <c r="J16" i="1"/>
  <c r="N16" i="1"/>
  <c r="L18" i="1"/>
  <c r="J20" i="1"/>
  <c r="N20" i="1"/>
  <c r="L22" i="1"/>
  <c r="J24" i="1"/>
  <c r="N24" i="1"/>
  <c r="L26" i="1"/>
  <c r="J28" i="1"/>
  <c r="N28" i="1"/>
  <c r="L30" i="1"/>
  <c r="L33" i="1"/>
  <c r="J35" i="1"/>
  <c r="N35" i="1"/>
  <c r="L37" i="1"/>
  <c r="J39" i="1"/>
  <c r="N39" i="1"/>
  <c r="J41" i="1"/>
  <c r="N41" i="1"/>
  <c r="L43" i="1"/>
  <c r="J45" i="1"/>
  <c r="N45" i="1"/>
  <c r="J48" i="1"/>
  <c r="N48" i="1"/>
  <c r="L50" i="1"/>
  <c r="J52" i="1"/>
  <c r="N52" i="1"/>
  <c r="L55" i="1"/>
  <c r="J57" i="1"/>
  <c r="N57" i="1"/>
  <c r="L59" i="1"/>
  <c r="J61" i="1"/>
  <c r="N61" i="1"/>
  <c r="L63" i="1"/>
  <c r="J65" i="1"/>
  <c r="N65" i="1"/>
  <c r="J68" i="1"/>
  <c r="N68" i="1"/>
  <c r="L70" i="1"/>
  <c r="L77" i="1"/>
  <c r="L75" i="1"/>
  <c r="L80" i="1"/>
  <c r="J82" i="1"/>
  <c r="N82" i="1"/>
  <c r="L84" i="1"/>
  <c r="J86" i="1"/>
  <c r="N86" i="1"/>
  <c r="L88" i="1"/>
  <c r="J90" i="1"/>
  <c r="N90" i="1"/>
  <c r="J93" i="1"/>
  <c r="N93" i="1"/>
  <c r="L95" i="1"/>
  <c r="J97" i="1"/>
  <c r="N97" i="1"/>
  <c r="L99" i="1"/>
  <c r="J101" i="1"/>
  <c r="N101" i="1"/>
  <c r="L103" i="1"/>
  <c r="J105" i="1"/>
  <c r="N105" i="1"/>
  <c r="L107" i="1"/>
  <c r="J109" i="1"/>
  <c r="N109" i="1"/>
  <c r="L111" i="1"/>
  <c r="J113" i="1"/>
  <c r="N113" i="1"/>
  <c r="L115" i="1"/>
  <c r="J117" i="1"/>
  <c r="N117" i="1"/>
  <c r="L119" i="1"/>
  <c r="J121" i="1"/>
  <c r="N121" i="1"/>
  <c r="L126" i="1"/>
  <c r="L130" i="1"/>
  <c r="L134" i="1"/>
  <c r="L138" i="1"/>
  <c r="L142" i="1"/>
  <c r="L146" i="1"/>
  <c r="N149" i="1"/>
  <c r="N69" i="1"/>
  <c r="L69" i="1"/>
  <c r="J69" i="1"/>
  <c r="N71" i="1"/>
  <c r="L71" i="1"/>
  <c r="J71" i="1"/>
  <c r="N76" i="1"/>
  <c r="L76" i="1"/>
  <c r="J76" i="1"/>
  <c r="F152" i="1"/>
  <c r="K3" i="1"/>
  <c r="M3" i="1"/>
  <c r="O3" i="1"/>
  <c r="K5" i="1"/>
  <c r="M5" i="1"/>
  <c r="O5" i="1"/>
  <c r="K7" i="1"/>
  <c r="M7" i="1"/>
  <c r="O7" i="1"/>
  <c r="K9" i="1"/>
  <c r="M9" i="1"/>
  <c r="O9" i="1"/>
  <c r="K11" i="1"/>
  <c r="M11" i="1"/>
  <c r="O11" i="1"/>
  <c r="K13" i="1"/>
  <c r="M13" i="1"/>
  <c r="O13" i="1"/>
  <c r="K15" i="1"/>
  <c r="M15" i="1"/>
  <c r="O15" i="1"/>
  <c r="K17" i="1"/>
  <c r="M17" i="1"/>
  <c r="O17" i="1"/>
  <c r="K19" i="1"/>
  <c r="M19" i="1"/>
  <c r="O19" i="1"/>
  <c r="K21" i="1"/>
  <c r="M21" i="1"/>
  <c r="O21" i="1"/>
  <c r="K23" i="1"/>
  <c r="M23" i="1"/>
  <c r="O23" i="1"/>
  <c r="K25" i="1"/>
  <c r="M25" i="1"/>
  <c r="O25" i="1"/>
  <c r="K27" i="1"/>
  <c r="M27" i="1"/>
  <c r="O27" i="1"/>
  <c r="K29" i="1"/>
  <c r="M29" i="1"/>
  <c r="O29" i="1"/>
  <c r="K32" i="1"/>
  <c r="M32" i="1"/>
  <c r="O32" i="1"/>
  <c r="K34" i="1"/>
  <c r="M34" i="1"/>
  <c r="O34" i="1"/>
  <c r="K36" i="1"/>
  <c r="M36" i="1"/>
  <c r="O36" i="1"/>
  <c r="K38" i="1"/>
  <c r="M38" i="1"/>
  <c r="O38" i="1"/>
  <c r="I40" i="1"/>
  <c r="K40" i="1" s="1"/>
  <c r="K42" i="1"/>
  <c r="M42" i="1"/>
  <c r="O42" i="1"/>
  <c r="K44" i="1"/>
  <c r="M44" i="1"/>
  <c r="O44" i="1"/>
  <c r="K47" i="1"/>
  <c r="M47" i="1"/>
  <c r="O47" i="1"/>
  <c r="K49" i="1"/>
  <c r="M49" i="1"/>
  <c r="O49" i="1"/>
  <c r="K51" i="1"/>
  <c r="M51" i="1"/>
  <c r="O51" i="1"/>
  <c r="K53" i="1"/>
  <c r="M53" i="1"/>
  <c r="O53" i="1"/>
  <c r="K54" i="1"/>
  <c r="M54" i="1"/>
  <c r="O54" i="1"/>
  <c r="K56" i="1"/>
  <c r="M56" i="1"/>
  <c r="O56" i="1"/>
  <c r="K58" i="1"/>
  <c r="M58" i="1"/>
  <c r="O58" i="1"/>
  <c r="K60" i="1"/>
  <c r="M60" i="1"/>
  <c r="O60" i="1"/>
  <c r="K62" i="1"/>
  <c r="M62" i="1"/>
  <c r="O62" i="1"/>
  <c r="K64" i="1"/>
  <c r="M64" i="1"/>
  <c r="O64" i="1"/>
  <c r="K66" i="1"/>
  <c r="M66" i="1"/>
  <c r="O66" i="1"/>
  <c r="M69" i="1"/>
  <c r="M71" i="1"/>
  <c r="J72" i="1"/>
  <c r="N72" i="1"/>
  <c r="M76" i="1"/>
  <c r="J77" i="1"/>
  <c r="N77" i="1"/>
  <c r="D152" i="1"/>
  <c r="G152" i="1"/>
  <c r="N67" i="1"/>
  <c r="L67" i="1"/>
  <c r="N79" i="1"/>
  <c r="L79" i="1"/>
  <c r="J79" i="1"/>
  <c r="N81" i="1"/>
  <c r="L81" i="1"/>
  <c r="J81" i="1"/>
  <c r="N83" i="1"/>
  <c r="L83" i="1"/>
  <c r="J83" i="1"/>
  <c r="N85" i="1"/>
  <c r="L85" i="1"/>
  <c r="J85" i="1"/>
  <c r="N87" i="1"/>
  <c r="L87" i="1"/>
  <c r="J87" i="1"/>
  <c r="N89" i="1"/>
  <c r="L89" i="1"/>
  <c r="J89" i="1"/>
  <c r="N94" i="1"/>
  <c r="L94" i="1"/>
  <c r="J94" i="1"/>
  <c r="N96" i="1"/>
  <c r="L96" i="1"/>
  <c r="J96" i="1"/>
  <c r="N98" i="1"/>
  <c r="L98" i="1"/>
  <c r="J98" i="1"/>
  <c r="N100" i="1"/>
  <c r="L100" i="1"/>
  <c r="J100" i="1"/>
  <c r="N102" i="1"/>
  <c r="L102" i="1"/>
  <c r="J102" i="1"/>
  <c r="J3" i="1"/>
  <c r="L3" i="1"/>
  <c r="K4" i="1"/>
  <c r="M4" i="1"/>
  <c r="J5" i="1"/>
  <c r="L5" i="1"/>
  <c r="K6" i="1"/>
  <c r="M6" i="1"/>
  <c r="J7" i="1"/>
  <c r="L7" i="1"/>
  <c r="K8" i="1"/>
  <c r="M8" i="1"/>
  <c r="J9" i="1"/>
  <c r="L9" i="1"/>
  <c r="K10" i="1"/>
  <c r="M10" i="1"/>
  <c r="J11" i="1"/>
  <c r="L11" i="1"/>
  <c r="K12" i="1"/>
  <c r="M12" i="1"/>
  <c r="J13" i="1"/>
  <c r="L13" i="1"/>
  <c r="K14" i="1"/>
  <c r="M14" i="1"/>
  <c r="J15" i="1"/>
  <c r="L15" i="1"/>
  <c r="K16" i="1"/>
  <c r="M16" i="1"/>
  <c r="J17" i="1"/>
  <c r="L17" i="1"/>
  <c r="K18" i="1"/>
  <c r="M18" i="1"/>
  <c r="J19" i="1"/>
  <c r="L19" i="1"/>
  <c r="K20" i="1"/>
  <c r="M20" i="1"/>
  <c r="J21" i="1"/>
  <c r="L21" i="1"/>
  <c r="K22" i="1"/>
  <c r="M22" i="1"/>
  <c r="J23" i="1"/>
  <c r="L23" i="1"/>
  <c r="K24" i="1"/>
  <c r="M24" i="1"/>
  <c r="J25" i="1"/>
  <c r="L25" i="1"/>
  <c r="K26" i="1"/>
  <c r="M26" i="1"/>
  <c r="J27" i="1"/>
  <c r="L27" i="1"/>
  <c r="K28" i="1"/>
  <c r="M28" i="1"/>
  <c r="J29" i="1"/>
  <c r="L29" i="1"/>
  <c r="K30" i="1"/>
  <c r="M30" i="1"/>
  <c r="I31" i="1"/>
  <c r="J32" i="1"/>
  <c r="L32" i="1"/>
  <c r="K33" i="1"/>
  <c r="M33" i="1"/>
  <c r="J34" i="1"/>
  <c r="L34" i="1"/>
  <c r="K35" i="1"/>
  <c r="M35" i="1"/>
  <c r="J36" i="1"/>
  <c r="L36" i="1"/>
  <c r="K37" i="1"/>
  <c r="M37" i="1"/>
  <c r="J38" i="1"/>
  <c r="L38" i="1"/>
  <c r="K39" i="1"/>
  <c r="M39" i="1"/>
  <c r="K41" i="1"/>
  <c r="M41" i="1"/>
  <c r="J42" i="1"/>
  <c r="L42" i="1"/>
  <c r="K43" i="1"/>
  <c r="M43" i="1"/>
  <c r="J44" i="1"/>
  <c r="L44" i="1"/>
  <c r="K45" i="1"/>
  <c r="M45" i="1"/>
  <c r="I46" i="1"/>
  <c r="J47" i="1"/>
  <c r="L47" i="1"/>
  <c r="K48" i="1"/>
  <c r="M48" i="1"/>
  <c r="J49" i="1"/>
  <c r="L49" i="1"/>
  <c r="K50" i="1"/>
  <c r="M50" i="1"/>
  <c r="J51" i="1"/>
  <c r="L51" i="1"/>
  <c r="K52" i="1"/>
  <c r="M52" i="1"/>
  <c r="J53" i="1"/>
  <c r="L53" i="1"/>
  <c r="J54" i="1"/>
  <c r="L54" i="1"/>
  <c r="K55" i="1"/>
  <c r="M55" i="1"/>
  <c r="J56" i="1"/>
  <c r="L56" i="1"/>
  <c r="K57" i="1"/>
  <c r="M57" i="1"/>
  <c r="J58" i="1"/>
  <c r="L58" i="1"/>
  <c r="K59" i="1"/>
  <c r="M59" i="1"/>
  <c r="J60" i="1"/>
  <c r="L60" i="1"/>
  <c r="K61" i="1"/>
  <c r="M61" i="1"/>
  <c r="J62" i="1"/>
  <c r="L62" i="1"/>
  <c r="K63" i="1"/>
  <c r="M63" i="1"/>
  <c r="J64" i="1"/>
  <c r="L64" i="1"/>
  <c r="K65" i="1"/>
  <c r="M65" i="1"/>
  <c r="J66" i="1"/>
  <c r="L66" i="1"/>
  <c r="K67" i="1"/>
  <c r="O67" i="1"/>
  <c r="K69" i="1"/>
  <c r="O69" i="1"/>
  <c r="K71" i="1"/>
  <c r="O71" i="1"/>
  <c r="K72" i="1"/>
  <c r="O72" i="1"/>
  <c r="K76" i="1"/>
  <c r="O76" i="1"/>
  <c r="K77" i="1"/>
  <c r="M77" i="1"/>
  <c r="O77" i="1"/>
  <c r="M79" i="1"/>
  <c r="M81" i="1"/>
  <c r="M83" i="1"/>
  <c r="M85" i="1"/>
  <c r="M87" i="1"/>
  <c r="M89" i="1"/>
  <c r="N91" i="1"/>
  <c r="I91" i="1"/>
  <c r="J91" i="1" s="1"/>
  <c r="M94" i="1"/>
  <c r="M96" i="1"/>
  <c r="M98" i="1"/>
  <c r="M100" i="1"/>
  <c r="M102" i="1"/>
  <c r="C152" i="1"/>
  <c r="E152" i="1"/>
  <c r="H152" i="1"/>
  <c r="K104" i="1"/>
  <c r="M104" i="1"/>
  <c r="O104" i="1"/>
  <c r="K106" i="1"/>
  <c r="M106" i="1"/>
  <c r="O106" i="1"/>
  <c r="K108" i="1"/>
  <c r="M108" i="1"/>
  <c r="O108" i="1"/>
  <c r="K110" i="1"/>
  <c r="M110" i="1"/>
  <c r="O110" i="1"/>
  <c r="K112" i="1"/>
  <c r="M112" i="1"/>
  <c r="O112" i="1"/>
  <c r="K114" i="1"/>
  <c r="M114" i="1"/>
  <c r="O114" i="1"/>
  <c r="K116" i="1"/>
  <c r="M116" i="1"/>
  <c r="O116" i="1"/>
  <c r="K118" i="1"/>
  <c r="M118" i="1"/>
  <c r="O118" i="1"/>
  <c r="K120" i="1"/>
  <c r="M120" i="1"/>
  <c r="O120" i="1"/>
  <c r="K123" i="1"/>
  <c r="M123" i="1"/>
  <c r="O123" i="1"/>
  <c r="K125" i="1"/>
  <c r="M125" i="1"/>
  <c r="O125" i="1"/>
  <c r="K127" i="1"/>
  <c r="M127" i="1"/>
  <c r="O127" i="1"/>
  <c r="K129" i="1"/>
  <c r="M129" i="1"/>
  <c r="O129" i="1"/>
  <c r="K131" i="1"/>
  <c r="M131" i="1"/>
  <c r="O131" i="1"/>
  <c r="K133" i="1"/>
  <c r="M133" i="1"/>
  <c r="O133" i="1"/>
  <c r="K135" i="1"/>
  <c r="M135" i="1"/>
  <c r="O135" i="1"/>
  <c r="K137" i="1"/>
  <c r="M137" i="1"/>
  <c r="O137" i="1"/>
  <c r="K139" i="1"/>
  <c r="M139" i="1"/>
  <c r="O139" i="1"/>
  <c r="K141" i="1"/>
  <c r="M141" i="1"/>
  <c r="O141" i="1"/>
  <c r="K143" i="1"/>
  <c r="M143" i="1"/>
  <c r="O143" i="1"/>
  <c r="K145" i="1"/>
  <c r="M145" i="1"/>
  <c r="O145" i="1"/>
  <c r="K150" i="1"/>
  <c r="M150" i="1"/>
  <c r="K68" i="1"/>
  <c r="M68" i="1"/>
  <c r="K70" i="1"/>
  <c r="M70" i="1"/>
  <c r="M72" i="1"/>
  <c r="K75" i="1"/>
  <c r="M75" i="1"/>
  <c r="O75" i="1"/>
  <c r="K80" i="1"/>
  <c r="M80" i="1"/>
  <c r="K82" i="1"/>
  <c r="M82" i="1"/>
  <c r="K84" i="1"/>
  <c r="M84" i="1"/>
  <c r="K86" i="1"/>
  <c r="M86" i="1"/>
  <c r="K88" i="1"/>
  <c r="M88" i="1"/>
  <c r="K90" i="1"/>
  <c r="M90" i="1"/>
  <c r="K93" i="1"/>
  <c r="M93" i="1"/>
  <c r="K95" i="1"/>
  <c r="M95" i="1"/>
  <c r="K97" i="1"/>
  <c r="M97" i="1"/>
  <c r="K99" i="1"/>
  <c r="M99" i="1"/>
  <c r="K101" i="1"/>
  <c r="M101" i="1"/>
  <c r="K103" i="1"/>
  <c r="M103" i="1"/>
  <c r="J104" i="1"/>
  <c r="L104" i="1"/>
  <c r="K105" i="1"/>
  <c r="M105" i="1"/>
  <c r="J106" i="1"/>
  <c r="L106" i="1"/>
  <c r="K107" i="1"/>
  <c r="M107" i="1"/>
  <c r="J108" i="1"/>
  <c r="L108" i="1"/>
  <c r="K109" i="1"/>
  <c r="M109" i="1"/>
  <c r="J110" i="1"/>
  <c r="L110" i="1"/>
  <c r="K111" i="1"/>
  <c r="M111" i="1"/>
  <c r="J112" i="1"/>
  <c r="L112" i="1"/>
  <c r="K113" i="1"/>
  <c r="M113" i="1"/>
  <c r="J114" i="1"/>
  <c r="L114" i="1"/>
  <c r="K115" i="1"/>
  <c r="M115" i="1"/>
  <c r="J116" i="1"/>
  <c r="L116" i="1"/>
  <c r="K117" i="1"/>
  <c r="M117" i="1"/>
  <c r="J118" i="1"/>
  <c r="L118" i="1"/>
  <c r="K119" i="1"/>
  <c r="M119" i="1"/>
  <c r="J120" i="1"/>
  <c r="L120" i="1"/>
  <c r="K121" i="1"/>
  <c r="M121" i="1"/>
  <c r="I122" i="1"/>
  <c r="M122" i="1"/>
  <c r="J123" i="1"/>
  <c r="L123" i="1"/>
  <c r="K124" i="1"/>
  <c r="M124" i="1"/>
  <c r="J125" i="1"/>
  <c r="L125" i="1"/>
  <c r="K126" i="1"/>
  <c r="M126" i="1"/>
  <c r="J127" i="1"/>
  <c r="L127" i="1"/>
  <c r="K128" i="1"/>
  <c r="M128" i="1"/>
  <c r="J129" i="1"/>
  <c r="L129" i="1"/>
  <c r="K130" i="1"/>
  <c r="M130" i="1"/>
  <c r="J131" i="1"/>
  <c r="L131" i="1"/>
  <c r="K132" i="1"/>
  <c r="M132" i="1"/>
  <c r="J133" i="1"/>
  <c r="L133" i="1"/>
  <c r="K134" i="1"/>
  <c r="M134" i="1"/>
  <c r="J135" i="1"/>
  <c r="L135" i="1"/>
  <c r="K136" i="1"/>
  <c r="M136" i="1"/>
  <c r="J137" i="1"/>
  <c r="L137" i="1"/>
  <c r="K138" i="1"/>
  <c r="M138" i="1"/>
  <c r="J139" i="1"/>
  <c r="L139" i="1"/>
  <c r="K140" i="1"/>
  <c r="M140" i="1"/>
  <c r="J141" i="1"/>
  <c r="L141" i="1"/>
  <c r="K142" i="1"/>
  <c r="M142" i="1"/>
  <c r="J143" i="1"/>
  <c r="L143" i="1"/>
  <c r="K144" i="1"/>
  <c r="M144" i="1"/>
  <c r="J145" i="1"/>
  <c r="L145" i="1"/>
  <c r="K146" i="1"/>
  <c r="M146" i="1"/>
  <c r="K149" i="1"/>
  <c r="M149" i="1"/>
  <c r="L150" i="1" l="1"/>
  <c r="O46" i="1"/>
  <c r="M46" i="1"/>
  <c r="N46" i="1"/>
  <c r="L46" i="1"/>
  <c r="J46" i="1"/>
  <c r="M31" i="1"/>
  <c r="K31" i="1"/>
  <c r="N31" i="1"/>
  <c r="L31" i="1"/>
  <c r="J31" i="1"/>
  <c r="O122" i="1"/>
  <c r="K122" i="1"/>
  <c r="N122" i="1"/>
  <c r="L122" i="1"/>
  <c r="J122" i="1"/>
  <c r="M91" i="1"/>
  <c r="O91" i="1"/>
  <c r="K91" i="1"/>
  <c r="N40" i="1"/>
  <c r="L40" i="1"/>
  <c r="J40" i="1"/>
  <c r="O40" i="1"/>
  <c r="M40" i="1"/>
  <c r="I147" i="1"/>
  <c r="L91" i="1"/>
  <c r="O31" i="1"/>
  <c r="I73" i="1"/>
  <c r="K46" i="1"/>
  <c r="O73" i="1" l="1"/>
  <c r="J73" i="1"/>
  <c r="K73" i="1"/>
  <c r="M73" i="1"/>
  <c r="L73" i="1"/>
  <c r="N73" i="1"/>
  <c r="I152" i="1"/>
  <c r="O147" i="1"/>
  <c r="J147" i="1"/>
  <c r="N147" i="1"/>
  <c r="L147" i="1"/>
  <c r="M147" i="1"/>
  <c r="K147" i="1"/>
  <c r="L152" i="1" l="1"/>
  <c r="N152" i="1"/>
  <c r="K152" i="1"/>
  <c r="O152" i="1"/>
  <c r="J152" i="1"/>
  <c r="M152" i="1"/>
</calcChain>
</file>

<file path=xl/sharedStrings.xml><?xml version="1.0" encoding="utf-8"?>
<sst xmlns="http://schemas.openxmlformats.org/spreadsheetml/2006/main" count="168" uniqueCount="165">
  <si>
    <t>2010-2011</t>
  </si>
  <si>
    <t>Total Expenditures by Fund Source*</t>
  </si>
  <si>
    <t>LEA</t>
  </si>
  <si>
    <t>DISTRICT</t>
  </si>
  <si>
    <t>General Funds</t>
  </si>
  <si>
    <t xml:space="preserve">Special Fund Federal </t>
  </si>
  <si>
    <t>NCLB Federal Funds</t>
  </si>
  <si>
    <t>Other Special Funds</t>
  </si>
  <si>
    <t>Debt Service Funds</t>
  </si>
  <si>
    <t>Capital Project Funds</t>
  </si>
  <si>
    <t>Total Funds</t>
  </si>
  <si>
    <t>Percent            General Funds</t>
  </si>
  <si>
    <t xml:space="preserve">Percent            Special Fund Federal </t>
  </si>
  <si>
    <t>Percent              NCLB Federal Funds</t>
  </si>
  <si>
    <t>Percent             Other Special Funds</t>
  </si>
  <si>
    <t>Percent           Debt Service Funds</t>
  </si>
  <si>
    <t>Percent              Capital Project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</si>
  <si>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</si>
  <si>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</si>
  <si>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</si>
  <si>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</si>
  <si>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</si>
  <si>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</si>
  <si>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</si>
  <si>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</si>
  <si>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 xml:space="preserve">Caddo Parish School Board 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</si>
  <si>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</si>
  <si>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</si>
  <si>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</si>
  <si>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</si>
  <si>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</si>
  <si>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</si>
  <si>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</si>
  <si>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 xml:space="preserve">East Baton Rouge Parish School Board 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</si>
  <si>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</si>
  <si>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</si>
  <si>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</si>
  <si>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</si>
  <si>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</si>
  <si>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</si>
  <si>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</si>
  <si>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</si>
  <si>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</si>
  <si>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</si>
  <si>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</si>
  <si>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 **</t>
  </si>
  <si>
    <t>LaSalle Parish School Board</t>
  </si>
  <si>
    <t xml:space="preserve">Lincoln Parish School Board 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</si>
  <si>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</si>
  <si>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</si>
  <si>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</si>
  <si>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</si>
  <si>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</si>
  <si>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 xml:space="preserve">Ouachita Parish School Board </t>
  </si>
  <si>
    <t>Plaquemines Parish School Board **</t>
  </si>
  <si>
    <t xml:space="preserve">Pointe Coupee Parish School Board </t>
  </si>
  <si>
    <t>Rapides Parish School Board</t>
  </si>
  <si>
    <t>Red River Parish School Board</t>
  </si>
  <si>
    <t>Richland Parish School Board</t>
  </si>
  <si>
    <t>Sabine Parish School Board</t>
  </si>
  <si>
    <t>St. Bernard Parish School Board **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</si>
  <si>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</si>
  <si>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</si>
  <si>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</si>
  <si>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</si>
  <si>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</si>
  <si>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</si>
  <si>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</si>
  <si>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**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</si>
  <si>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</si>
  <si>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</si>
  <si>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</si>
  <si>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</si>
  <si>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</si>
  <si>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</si>
  <si>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</si>
  <si>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</si>
  <si>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</si>
  <si>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</si>
  <si>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</si>
  <si>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</si>
  <si>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</si>
  <si>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</si>
  <si>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 xml:space="preserve">Zachary Community School Board </t>
  </si>
  <si>
    <t xml:space="preserve">City of Baker School Board </t>
  </si>
  <si>
    <t xml:space="preserve">Central Community School Board </t>
  </si>
  <si>
    <t>Recovery School District (RSD OPERATED) **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</si>
  <si>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</si>
  <si>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</si>
  <si>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</si>
  <si>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</si>
  <si>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</si>
  <si>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</si>
  <si>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</si>
  <si>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</si>
  <si>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</si>
  <si>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</si>
  <si>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</si>
  <si>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</si>
  <si>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</si>
  <si>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</si>
  <si>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</si>
  <si>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Interational High School (VIBE)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</si>
  <si>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</si>
  <si>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</si>
  <si>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</si>
  <si>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</si>
  <si>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</si>
  <si>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</si>
  <si>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</si>
  <si>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</si>
  <si>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 xml:space="preserve">Batiste Cultural Arts Academy at Live Oak Elem. </t>
  </si>
  <si>
    <t>SciTech Academy at Laurel Elementary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</si>
  <si>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</si>
  <si>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</si>
  <si>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</si>
  <si>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</si>
  <si>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</si>
  <si>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</si>
  <si>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</si>
  <si>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</si>
  <si>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</si>
  <si>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</si>
  <si>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</si>
  <si>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</si>
  <si>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</si>
  <si>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</si>
  <si>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</si>
  <si>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</si>
  <si>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</si>
  <si>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</si>
  <si>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</si>
  <si>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</si>
  <si>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 **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</si>
  <si>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</si>
  <si>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</si>
  <si>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</si>
  <si>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</si>
  <si>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</si>
  <si>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</si>
  <si>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</si>
  <si>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</si>
  <si>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</si>
  <si>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</si>
  <si>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</si>
  <si>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</si>
  <si>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</si>
  <si>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</si>
  <si>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</si>
  <si>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</si>
  <si>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</si>
  <si>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</si>
  <si>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</si>
  <si>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Renaisance High School</t>
  </si>
  <si>
    <t xml:space="preserve">KIPP New Orleans Leadership Academy </t>
  </si>
  <si>
    <t>Samuel J. Green (Firstline)</t>
  </si>
  <si>
    <t>New Orleans Charter Middle School at Ashe</t>
  </si>
  <si>
    <t xml:space="preserve">John Dibert Community School </t>
  </si>
  <si>
    <t>Total Type 5 Charter Schools</t>
  </si>
  <si>
    <t>A02</t>
  </si>
  <si>
    <t>Office of Juvenile Justice</t>
  </si>
  <si>
    <t>Total Office of Juvenile Justice Schools</t>
  </si>
  <si>
    <t>Total State</t>
  </si>
  <si>
    <t xml:space="preserve">*Includes KPC 51115, 51120, 51130 under Other Uses of Funds.   
</t>
  </si>
  <si>
    <t>**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</si>
</sst>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2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8">
    <xf numFmtId="0" fontId="0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3" xfId="1" applyFont="1" applyFill="1" applyBorder="1" applyAlignment="1">
      <alignment wrapText="1"/>
    </xf>
    <xf numFmtId="164" fontId="6" fillId="0" borderId="3" xfId="1" applyNumberFormat="1" applyFont="1" applyFill="1" applyBorder="1" applyAlignment="1">
      <alignment horizontal="right" wrapText="1"/>
    </xf>
    <xf numFmtId="164" fontId="6" fillId="2" borderId="3" xfId="1" applyNumberFormat="1" applyFont="1" applyFill="1" applyBorder="1" applyAlignment="1">
      <alignment horizontal="right" wrapText="1"/>
    </xf>
    <xf numFmtId="10" fontId="6" fillId="0" borderId="3" xfId="1" applyNumberFormat="1" applyFont="1" applyFill="1" applyBorder="1" applyAlignment="1">
      <alignment horizontal="right" wrapText="1"/>
    </xf>
    <xf numFmtId="0" fontId="6" fillId="0" borderId="4" xfId="1" applyFont="1" applyFill="1" applyBorder="1" applyAlignment="1">
      <alignment horizontal="right" wrapText="1"/>
    </xf>
    <xf numFmtId="0" fontId="6" fillId="0" borderId="4" xfId="1" applyFont="1" applyFill="1" applyBorder="1" applyAlignment="1">
      <alignment wrapText="1"/>
    </xf>
    <xf numFmtId="164" fontId="6" fillId="0" borderId="4" xfId="1" applyNumberFormat="1" applyFont="1" applyFill="1" applyBorder="1" applyAlignment="1">
      <alignment horizontal="right" wrapText="1"/>
    </xf>
    <xf numFmtId="164" fontId="6" fillId="2" borderId="4" xfId="1" applyNumberFormat="1" applyFont="1" applyFill="1" applyBorder="1" applyAlignment="1">
      <alignment horizontal="right" wrapText="1"/>
    </xf>
    <xf numFmtId="10" fontId="6" fillId="0" borderId="4" xfId="1" applyNumberFormat="1" applyFont="1" applyFill="1" applyBorder="1" applyAlignment="1">
      <alignment horizontal="right" wrapText="1"/>
    </xf>
    <xf numFmtId="0" fontId="4" fillId="0" borderId="0" xfId="0" applyFont="1" applyBorder="1"/>
    <xf numFmtId="0" fontId="6" fillId="0" borderId="5" xfId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left" wrapText="1"/>
    </xf>
    <xf numFmtId="164" fontId="4" fillId="0" borderId="5" xfId="0" applyNumberFormat="1" applyFont="1" applyFill="1" applyBorder="1"/>
    <xf numFmtId="164" fontId="4" fillId="2" borderId="5" xfId="0" applyNumberFormat="1" applyFont="1" applyFill="1" applyBorder="1"/>
    <xf numFmtId="10" fontId="4" fillId="0" borderId="5" xfId="0" applyNumberFormat="1" applyFont="1" applyFill="1" applyBorder="1"/>
    <xf numFmtId="0" fontId="4" fillId="0" borderId="6" xfId="0" applyFont="1" applyBorder="1"/>
    <xf numFmtId="0" fontId="3" fillId="0" borderId="7" xfId="0" applyFont="1" applyBorder="1"/>
    <xf numFmtId="164" fontId="3" fillId="0" borderId="2" xfId="0" applyNumberFormat="1" applyFont="1" applyFill="1" applyBorder="1"/>
    <xf numFmtId="164" fontId="3" fillId="2" borderId="2" xfId="0" applyNumberFormat="1" applyFont="1" applyFill="1" applyBorder="1"/>
    <xf numFmtId="10" fontId="3" fillId="0" borderId="2" xfId="0" applyNumberFormat="1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164" fontId="4" fillId="3" borderId="8" xfId="0" applyNumberFormat="1" applyFont="1" applyFill="1" applyBorder="1"/>
    <xf numFmtId="10" fontId="4" fillId="3" borderId="7" xfId="0" applyNumberFormat="1" applyFont="1" applyFill="1" applyBorder="1"/>
    <xf numFmtId="10" fontId="4" fillId="3" borderId="8" xfId="0" applyNumberFormat="1" applyFont="1" applyFill="1" applyBorder="1"/>
    <xf numFmtId="0" fontId="6" fillId="0" borderId="9" xfId="1" applyFont="1" applyFill="1" applyBorder="1" applyAlignment="1">
      <alignment horizontal="right" wrapText="1"/>
    </xf>
    <xf numFmtId="0" fontId="6" fillId="0" borderId="10" xfId="1" applyFont="1" applyFill="1" applyBorder="1" applyAlignment="1">
      <alignment horizontal="left" wrapText="1"/>
    </xf>
    <xf numFmtId="164" fontId="6" fillId="0" borderId="5" xfId="1" applyNumberFormat="1" applyFont="1" applyFill="1" applyBorder="1" applyAlignment="1">
      <alignment horizontal="right" wrapText="1"/>
    </xf>
    <xf numFmtId="164" fontId="6" fillId="2" borderId="5" xfId="1" applyNumberFormat="1" applyFont="1" applyFill="1" applyBorder="1" applyAlignment="1">
      <alignment horizontal="right" wrapText="1"/>
    </xf>
    <xf numFmtId="10" fontId="6" fillId="0" borderId="5" xfId="1" applyNumberFormat="1" applyFont="1" applyFill="1" applyBorder="1" applyAlignment="1">
      <alignment horizontal="right" wrapText="1"/>
    </xf>
    <xf numFmtId="0" fontId="4" fillId="0" borderId="10" xfId="0" applyFont="1" applyBorder="1"/>
    <xf numFmtId="0" fontId="3" fillId="0" borderId="11" xfId="0" applyFont="1" applyBorder="1" applyAlignment="1">
      <alignment horizontal="left"/>
    </xf>
    <xf numFmtId="164" fontId="3" fillId="0" borderId="9" xfId="0" applyNumberFormat="1" applyFont="1" applyFill="1" applyBorder="1"/>
    <xf numFmtId="164" fontId="3" fillId="2" borderId="9" xfId="0" applyNumberFormat="1" applyFont="1" applyFill="1" applyBorder="1"/>
    <xf numFmtId="10" fontId="3" fillId="0" borderId="9" xfId="0" applyNumberFormat="1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6" fillId="0" borderId="14" xfId="1" applyFont="1" applyFill="1" applyBorder="1" applyAlignment="1">
      <alignment horizontal="right" wrapText="1"/>
    </xf>
    <xf numFmtId="0" fontId="6" fillId="0" borderId="14" xfId="1" applyFont="1" applyFill="1" applyBorder="1" applyAlignment="1">
      <alignment wrapText="1"/>
    </xf>
    <xf numFmtId="0" fontId="6" fillId="0" borderId="5" xfId="1" applyFont="1" applyFill="1" applyBorder="1" applyAlignment="1">
      <alignment wrapText="1"/>
    </xf>
    <xf numFmtId="0" fontId="6" fillId="0" borderId="3" xfId="1" applyFont="1" applyFill="1" applyBorder="1" applyAlignment="1">
      <alignment horizontal="right" wrapText="1"/>
    </xf>
    <xf numFmtId="0" fontId="4" fillId="0" borderId="0" xfId="0" applyFont="1" applyFill="1" applyBorder="1"/>
    <xf numFmtId="0" fontId="4" fillId="4" borderId="0" xfId="0" applyFont="1" applyFill="1" applyBorder="1"/>
    <xf numFmtId="0" fontId="4" fillId="0" borderId="1" xfId="0" applyFont="1" applyFill="1" applyBorder="1"/>
    <xf numFmtId="0" fontId="4" fillId="0" borderId="1" xfId="0" applyFont="1" applyBorder="1"/>
    <xf numFmtId="0" fontId="4" fillId="4" borderId="1" xfId="0" applyFont="1" applyFill="1" applyBorder="1"/>
    <xf numFmtId="0" fontId="4" fillId="0" borderId="0" xfId="0" applyFont="1" applyFill="1"/>
    <xf numFmtId="164" fontId="3" fillId="0" borderId="5" xfId="0" applyNumberFormat="1" applyFont="1" applyFill="1" applyBorder="1"/>
    <xf numFmtId="164" fontId="3" fillId="2" borderId="5" xfId="0" applyNumberFormat="1" applyFont="1" applyFill="1" applyBorder="1"/>
    <xf numFmtId="10" fontId="3" fillId="0" borderId="15" xfId="0" applyNumberFormat="1" applyFont="1" applyBorder="1"/>
    <xf numFmtId="10" fontId="3" fillId="0" borderId="16" xfId="0" applyNumberFormat="1" applyFont="1" applyBorder="1"/>
    <xf numFmtId="10" fontId="3" fillId="0" borderId="17" xfId="0" applyNumberFormat="1" applyFont="1" applyBorder="1"/>
    <xf numFmtId="10" fontId="3" fillId="0" borderId="5" xfId="0" applyNumberFormat="1" applyFont="1" applyBorder="1"/>
    <xf numFmtId="0" fontId="4" fillId="3" borderId="18" xfId="0" applyFont="1" applyFill="1" applyBorder="1"/>
    <xf numFmtId="0" fontId="4" fillId="3" borderId="8" xfId="0" applyFont="1" applyFill="1" applyBorder="1"/>
    <xf numFmtId="0" fontId="4" fillId="0" borderId="19" xfId="0" applyFont="1" applyBorder="1"/>
    <xf numFmtId="0" fontId="3" fillId="0" borderId="20" xfId="0" applyFont="1" applyBorder="1" applyAlignment="1">
      <alignment horizontal="left"/>
    </xf>
    <xf numFmtId="164" fontId="3" fillId="0" borderId="21" xfId="0" applyNumberFormat="1" applyFont="1" applyBorder="1"/>
    <xf numFmtId="164" fontId="3" fillId="2" borderId="22" xfId="0" applyNumberFormat="1" applyFont="1" applyFill="1" applyBorder="1"/>
    <xf numFmtId="10" fontId="3" fillId="0" borderId="23" xfId="0" applyNumberFormat="1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4" fillId="0" borderId="0" xfId="0" applyFont="1" applyBorder="1" applyAlignment="1">
      <alignment vertical="center"/>
    </xf>
    <xf numFmtId="38" fontId="4" fillId="0" borderId="0" xfId="2" applyNumberFormat="1" applyFont="1" applyFill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/>
    </xf>
    <xf numFmtId="0" fontId="4" fillId="0" borderId="24" xfId="0" applyFont="1" applyBorder="1" applyAlignment="1">
      <alignment vertical="center"/>
    </xf>
    <xf numFmtId="38" fontId="4" fillId="0" borderId="0" xfId="2" applyNumberFormat="1" applyFont="1" applyFill="1" applyAlignment="1">
      <alignment horizontal="left" vertical="center" wrapText="1"/>
    </xf>
  </cellXfs>
  <cellStyles count="28">
    <cellStyle name="Comma 2" xfId="3"/>
    <cellStyle name="Comma 3" xfId="4"/>
    <cellStyle name="Normal" xfId="0" builtinId="0"/>
    <cellStyle name="Normal 16" xfId="5"/>
    <cellStyle name="Normal 16 2" xfId="6"/>
    <cellStyle name="Normal 19" xfId="7"/>
    <cellStyle name="Normal 19 2" xfId="8"/>
    <cellStyle name="Normal 2" xfId="9"/>
    <cellStyle name="Normal 2 2" xfId="10"/>
    <cellStyle name="Normal 2 3" xfId="11"/>
    <cellStyle name="Normal 2 4" xfId="12"/>
    <cellStyle name="Normal 2 5" xfId="13"/>
    <cellStyle name="Normal 3" xfId="14"/>
    <cellStyle name="Normal 3 2" xfId="15"/>
    <cellStyle name="Normal 38 2" xfId="2"/>
    <cellStyle name="Normal 39 2" xfId="16"/>
    <cellStyle name="Normal 4" xfId="17"/>
    <cellStyle name="Normal 4 2" xfId="18"/>
    <cellStyle name="Normal 4 3" xfId="19"/>
    <cellStyle name="Normal 4 4" xfId="20"/>
    <cellStyle name="Normal 4 5" xfId="21"/>
    <cellStyle name="Normal 4 6" xfId="22"/>
    <cellStyle name="Normal 46" xfId="23"/>
    <cellStyle name="Normal 46 2" xfId="24"/>
    <cellStyle name="Normal 47" xfId="25"/>
    <cellStyle name="Normal 7" xfId="26"/>
    <cellStyle name="Normal 8" xfId="27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Fund/9-21-FY10-11%20Total%20Expenditures%20by%20Fun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ditures by Fund"/>
      <sheetName val="Raw Data - Funds"/>
      <sheetName val="Huricane Data"/>
    </sheetNames>
    <sheetDataSet>
      <sheetData sheetId="0"/>
      <sheetData sheetId="1"/>
      <sheetData sheetId="2">
        <row r="6">
          <cell r="J6">
            <v>222431</v>
          </cell>
        </row>
        <row r="7">
          <cell r="F7">
            <v>1598651</v>
          </cell>
          <cell r="J7">
            <v>28919470</v>
          </cell>
        </row>
        <row r="8">
          <cell r="F8">
            <v>68402064</v>
          </cell>
        </row>
        <row r="9">
          <cell r="F9">
            <v>5874453</v>
          </cell>
        </row>
        <row r="12">
          <cell r="H12">
            <v>44650</v>
          </cell>
        </row>
        <row r="13">
          <cell r="F13">
            <v>16592199</v>
          </cell>
          <cell r="H13">
            <v>-2942</v>
          </cell>
          <cell r="J13">
            <v>67523049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59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W157" sqref="CW157"/>
    </sheetView>
  </sheetViews>
  <sheetFormatPr defaultRowHeight="12.75" x14ac:dyDescent="0.2"/>
  <cols>
    <col min="1" max="1" width="5.85546875" style="5" customWidth="1"/>
    <col min="2" max="2" width="41.5703125" style="5" customWidth="1"/>
    <col min="3" max="15" width="11.5703125" style="5" customWidth="1"/>
    <col min="16" max="16384" width="9.140625" style="5"/>
  </cols>
  <sheetData>
    <row r="1" spans="1:15" s="1" customFormat="1" ht="50.25" customHeight="1" x14ac:dyDescent="0.2">
      <c r="B1" s="1" t="s">
        <v>0</v>
      </c>
      <c r="C1" s="71" t="s">
        <v>1</v>
      </c>
      <c r="D1" s="71"/>
      <c r="E1" s="71"/>
      <c r="F1" s="71"/>
      <c r="G1" s="71"/>
      <c r="H1" s="71"/>
      <c r="I1" s="71"/>
      <c r="J1" s="71" t="s">
        <v>1</v>
      </c>
      <c r="K1" s="71"/>
      <c r="L1" s="71"/>
      <c r="M1" s="71"/>
      <c r="N1" s="71"/>
      <c r="O1" s="71"/>
    </row>
    <row r="2" spans="1:15" ht="45.75" customHeight="1" x14ac:dyDescent="0.2">
      <c r="A2" s="2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4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6">
        <v>1</v>
      </c>
      <c r="B3" s="6" t="s">
        <v>17</v>
      </c>
      <c r="C3" s="7">
        <v>75630472</v>
      </c>
      <c r="D3" s="7">
        <v>8964142</v>
      </c>
      <c r="E3" s="7">
        <v>6097200</v>
      </c>
      <c r="F3" s="7">
        <v>6344746</v>
      </c>
      <c r="G3" s="7">
        <v>846994</v>
      </c>
      <c r="H3" s="7">
        <v>1167786</v>
      </c>
      <c r="I3" s="8">
        <f t="shared" ref="I3:I34" si="0">SUM(C3:H3)</f>
        <v>99051340</v>
      </c>
      <c r="J3" s="9">
        <f t="shared" ref="J3:O34" si="1">C3/$I3</f>
        <v>0.76354819631920179</v>
      </c>
      <c r="K3" s="9">
        <f t="shared" si="1"/>
        <v>9.0499956891042566E-2</v>
      </c>
      <c r="L3" s="9">
        <f t="shared" si="1"/>
        <v>6.1555956739202118E-2</v>
      </c>
      <c r="M3" s="9">
        <f t="shared" si="1"/>
        <v>6.4055125352165856E-2</v>
      </c>
      <c r="N3" s="9">
        <f t="shared" si="1"/>
        <v>8.5510604904486913E-3</v>
      </c>
      <c r="O3" s="9">
        <f t="shared" si="1"/>
        <v>1.1789704207939034E-2</v>
      </c>
    </row>
    <row r="4" spans="1:15" s="15" customFormat="1" x14ac:dyDescent="0.2">
      <c r="A4" s="10">
        <v>2</v>
      </c>
      <c r="B4" s="11" t="s">
        <v>18</v>
      </c>
      <c r="C4" s="12">
        <v>36826568</v>
      </c>
      <c r="D4" s="12">
        <v>2887637</v>
      </c>
      <c r="E4" s="12">
        <v>1917896</v>
      </c>
      <c r="F4" s="12">
        <v>5280384</v>
      </c>
      <c r="G4" s="12">
        <v>1715903</v>
      </c>
      <c r="H4" s="12">
        <v>1038114</v>
      </c>
      <c r="I4" s="13">
        <f t="shared" si="0"/>
        <v>49666502</v>
      </c>
      <c r="J4" s="14">
        <f t="shared" si="1"/>
        <v>0.74147698180959065</v>
      </c>
      <c r="K4" s="14">
        <f t="shared" si="1"/>
        <v>5.8140535043116184E-2</v>
      </c>
      <c r="L4" s="14">
        <f t="shared" si="1"/>
        <v>3.8615483731872235E-2</v>
      </c>
      <c r="M4" s="14">
        <f t="shared" si="1"/>
        <v>0.10631680886244012</v>
      </c>
      <c r="N4" s="14">
        <f t="shared" si="1"/>
        <v>3.4548497093674926E-2</v>
      </c>
      <c r="O4" s="14">
        <f t="shared" si="1"/>
        <v>2.0901693459305832E-2</v>
      </c>
    </row>
    <row r="5" spans="1:15" s="15" customFormat="1" x14ac:dyDescent="0.2">
      <c r="A5" s="10">
        <v>3</v>
      </c>
      <c r="B5" s="11" t="s">
        <v>19</v>
      </c>
      <c r="C5" s="12">
        <v>175600123</v>
      </c>
      <c r="D5" s="12">
        <v>12595670</v>
      </c>
      <c r="E5" s="12">
        <v>5284598</v>
      </c>
      <c r="F5" s="12">
        <v>9171878</v>
      </c>
      <c r="G5" s="12">
        <v>14486859</v>
      </c>
      <c r="H5" s="12">
        <v>31276455</v>
      </c>
      <c r="I5" s="13">
        <f t="shared" si="0"/>
        <v>248415583</v>
      </c>
      <c r="J5" s="14">
        <f t="shared" si="1"/>
        <v>0.70688046570733853</v>
      </c>
      <c r="K5" s="14">
        <f t="shared" si="1"/>
        <v>5.0704025278478608E-2</v>
      </c>
      <c r="L5" s="14">
        <f t="shared" si="1"/>
        <v>2.1273214571245314E-2</v>
      </c>
      <c r="M5" s="14">
        <f t="shared" si="1"/>
        <v>3.6921508261420141E-2</v>
      </c>
      <c r="N5" s="14">
        <f t="shared" si="1"/>
        <v>5.8317029974725862E-2</v>
      </c>
      <c r="O5" s="14">
        <f t="shared" si="1"/>
        <v>0.12590375620679159</v>
      </c>
    </row>
    <row r="6" spans="1:15" s="15" customFormat="1" x14ac:dyDescent="0.2">
      <c r="A6" s="10">
        <v>4</v>
      </c>
      <c r="B6" s="11" t="s">
        <v>20</v>
      </c>
      <c r="C6" s="12">
        <v>34800138</v>
      </c>
      <c r="D6" s="12">
        <v>3749956</v>
      </c>
      <c r="E6" s="12">
        <v>2671922</v>
      </c>
      <c r="F6" s="12">
        <v>3215124</v>
      </c>
      <c r="G6" s="12">
        <v>196809</v>
      </c>
      <c r="H6" s="12">
        <v>496193</v>
      </c>
      <c r="I6" s="13">
        <f t="shared" si="0"/>
        <v>45130142</v>
      </c>
      <c r="J6" s="14">
        <f t="shared" si="1"/>
        <v>0.77110632623314146</v>
      </c>
      <c r="K6" s="14">
        <f t="shared" si="1"/>
        <v>8.3092049654973382E-2</v>
      </c>
      <c r="L6" s="14">
        <f t="shared" si="1"/>
        <v>5.9204821469429458E-2</v>
      </c>
      <c r="M6" s="14">
        <f t="shared" si="1"/>
        <v>7.1241167377669667E-2</v>
      </c>
      <c r="N6" s="14">
        <f t="shared" si="1"/>
        <v>4.3609213549560735E-3</v>
      </c>
      <c r="O6" s="14">
        <f t="shared" si="1"/>
        <v>1.0994713909829932E-2</v>
      </c>
    </row>
    <row r="7" spans="1:15" x14ac:dyDescent="0.2">
      <c r="A7" s="16">
        <v>5</v>
      </c>
      <c r="B7" s="17" t="s">
        <v>21</v>
      </c>
      <c r="C7" s="18">
        <v>51543953</v>
      </c>
      <c r="D7" s="18">
        <v>3131997</v>
      </c>
      <c r="E7" s="18">
        <v>5741530</v>
      </c>
      <c r="F7" s="18">
        <v>8044081</v>
      </c>
      <c r="G7" s="18">
        <v>434548</v>
      </c>
      <c r="H7" s="18">
        <v>2743308</v>
      </c>
      <c r="I7" s="19">
        <f t="shared" si="0"/>
        <v>71639417</v>
      </c>
      <c r="J7" s="20">
        <f t="shared" si="1"/>
        <v>0.71949151959179125</v>
      </c>
      <c r="K7" s="20">
        <f t="shared" si="1"/>
        <v>4.371890686938449E-2</v>
      </c>
      <c r="L7" s="20">
        <f t="shared" si="1"/>
        <v>8.0144845399844608E-2</v>
      </c>
      <c r="M7" s="20">
        <f t="shared" si="1"/>
        <v>0.11228568484860786</v>
      </c>
      <c r="N7" s="20">
        <f t="shared" si="1"/>
        <v>6.0657668389456606E-3</v>
      </c>
      <c r="O7" s="20">
        <f t="shared" si="1"/>
        <v>3.8293276451426175E-2</v>
      </c>
    </row>
    <row r="8" spans="1:15" x14ac:dyDescent="0.2">
      <c r="A8" s="6">
        <v>6</v>
      </c>
      <c r="B8" s="6" t="s">
        <v>22</v>
      </c>
      <c r="C8" s="7">
        <v>46951435</v>
      </c>
      <c r="D8" s="7">
        <v>3668365</v>
      </c>
      <c r="E8" s="7">
        <v>2289091</v>
      </c>
      <c r="F8" s="7">
        <v>3256988</v>
      </c>
      <c r="G8" s="7">
        <v>3395559</v>
      </c>
      <c r="H8" s="7">
        <v>15402636</v>
      </c>
      <c r="I8" s="8">
        <f t="shared" si="0"/>
        <v>74964074</v>
      </c>
      <c r="J8" s="9">
        <f t="shared" si="1"/>
        <v>0.6263191485564138</v>
      </c>
      <c r="K8" s="9">
        <f t="shared" si="1"/>
        <v>4.8934973838268184E-2</v>
      </c>
      <c r="L8" s="9">
        <f t="shared" si="1"/>
        <v>3.0535840408033321E-2</v>
      </c>
      <c r="M8" s="9">
        <f t="shared" si="1"/>
        <v>4.3447318511531267E-2</v>
      </c>
      <c r="N8" s="9">
        <f t="shared" si="1"/>
        <v>4.529581730043114E-2</v>
      </c>
      <c r="O8" s="9">
        <f t="shared" si="1"/>
        <v>0.20546690138532225</v>
      </c>
    </row>
    <row r="9" spans="1:15" s="15" customFormat="1" x14ac:dyDescent="0.2">
      <c r="A9" s="10">
        <v>7</v>
      </c>
      <c r="B9" s="11" t="s">
        <v>23</v>
      </c>
      <c r="C9" s="12">
        <v>34354039</v>
      </c>
      <c r="D9" s="12">
        <v>1449918</v>
      </c>
      <c r="E9" s="12">
        <v>1626338</v>
      </c>
      <c r="F9" s="12">
        <v>10610074</v>
      </c>
      <c r="G9" s="12">
        <v>1267477</v>
      </c>
      <c r="H9" s="12">
        <v>2254584</v>
      </c>
      <c r="I9" s="13">
        <f t="shared" si="0"/>
        <v>51562430</v>
      </c>
      <c r="J9" s="14">
        <f t="shared" si="1"/>
        <v>0.66626105480288655</v>
      </c>
      <c r="K9" s="14">
        <f t="shared" si="1"/>
        <v>2.8119659992750536E-2</v>
      </c>
      <c r="L9" s="14">
        <f t="shared" si="1"/>
        <v>3.1541143425552289E-2</v>
      </c>
      <c r="M9" s="14">
        <f t="shared" si="1"/>
        <v>0.20577141147149194</v>
      </c>
      <c r="N9" s="14">
        <f t="shared" si="1"/>
        <v>2.4581405492332304E-2</v>
      </c>
      <c r="O9" s="14">
        <f t="shared" si="1"/>
        <v>4.3725324814986415E-2</v>
      </c>
    </row>
    <row r="10" spans="1:15" s="15" customFormat="1" x14ac:dyDescent="0.2">
      <c r="A10" s="10">
        <v>8</v>
      </c>
      <c r="B10" s="11" t="s">
        <v>24</v>
      </c>
      <c r="C10" s="12">
        <v>179081144</v>
      </c>
      <c r="D10" s="12">
        <v>12230360</v>
      </c>
      <c r="E10" s="12">
        <v>7553799</v>
      </c>
      <c r="F10" s="12">
        <v>95136287</v>
      </c>
      <c r="G10" s="12">
        <v>20053857</v>
      </c>
      <c r="H10" s="12">
        <v>8870409</v>
      </c>
      <c r="I10" s="13">
        <f t="shared" si="0"/>
        <v>322925856</v>
      </c>
      <c r="J10" s="14">
        <f t="shared" si="1"/>
        <v>0.55455808406992346</v>
      </c>
      <c r="K10" s="14">
        <f t="shared" si="1"/>
        <v>3.787358544618985E-2</v>
      </c>
      <c r="L10" s="14">
        <f t="shared" si="1"/>
        <v>2.3391744140797446E-2</v>
      </c>
      <c r="M10" s="14">
        <f t="shared" si="1"/>
        <v>0.29460721472857226</v>
      </c>
      <c r="N10" s="14">
        <f t="shared" si="1"/>
        <v>6.2100499626762624E-2</v>
      </c>
      <c r="O10" s="14">
        <f t="shared" si="1"/>
        <v>2.7468871987754367E-2</v>
      </c>
    </row>
    <row r="11" spans="1:15" s="15" customFormat="1" x14ac:dyDescent="0.2">
      <c r="A11" s="10">
        <v>9</v>
      </c>
      <c r="B11" s="11" t="s">
        <v>25</v>
      </c>
      <c r="C11" s="12">
        <v>379966940</v>
      </c>
      <c r="D11" s="12">
        <v>28381579</v>
      </c>
      <c r="E11" s="12">
        <v>30065658</v>
      </c>
      <c r="F11" s="12">
        <v>26493929</v>
      </c>
      <c r="G11" s="12">
        <v>9842778</v>
      </c>
      <c r="H11" s="12">
        <v>28436043</v>
      </c>
      <c r="I11" s="13">
        <f t="shared" si="0"/>
        <v>503186927</v>
      </c>
      <c r="J11" s="14">
        <f t="shared" si="1"/>
        <v>0.75512084995006235</v>
      </c>
      <c r="K11" s="14">
        <f t="shared" si="1"/>
        <v>5.6403649373824055E-2</v>
      </c>
      <c r="L11" s="14">
        <f t="shared" si="1"/>
        <v>5.97504751946785E-2</v>
      </c>
      <c r="M11" s="14">
        <f t="shared" si="1"/>
        <v>5.2652260180837331E-2</v>
      </c>
      <c r="N11" s="14">
        <f t="shared" si="1"/>
        <v>1.9560877820659281E-2</v>
      </c>
      <c r="O11" s="14">
        <f t="shared" si="1"/>
        <v>5.6511887479938447E-2</v>
      </c>
    </row>
    <row r="12" spans="1:15" x14ac:dyDescent="0.2">
      <c r="A12" s="16">
        <v>10</v>
      </c>
      <c r="B12" s="17" t="s">
        <v>26</v>
      </c>
      <c r="C12" s="18">
        <v>261529290</v>
      </c>
      <c r="D12" s="18">
        <v>29406335</v>
      </c>
      <c r="E12" s="18">
        <v>13792041</v>
      </c>
      <c r="F12" s="18">
        <v>12727088</v>
      </c>
      <c r="G12" s="18">
        <v>57637102</v>
      </c>
      <c r="H12" s="18">
        <v>36666986</v>
      </c>
      <c r="I12" s="19">
        <f t="shared" si="0"/>
        <v>411758842</v>
      </c>
      <c r="J12" s="20">
        <f t="shared" si="1"/>
        <v>0.63515160653186409</v>
      </c>
      <c r="K12" s="20">
        <f t="shared" si="1"/>
        <v>7.141640203077898E-2</v>
      </c>
      <c r="L12" s="20">
        <f t="shared" si="1"/>
        <v>3.3495433717972228E-2</v>
      </c>
      <c r="M12" s="20">
        <f t="shared" si="1"/>
        <v>3.0909082457541981E-2</v>
      </c>
      <c r="N12" s="20">
        <f t="shared" si="1"/>
        <v>0.13997781254688879</v>
      </c>
      <c r="O12" s="20">
        <f t="shared" si="1"/>
        <v>8.9049662714953917E-2</v>
      </c>
    </row>
    <row r="13" spans="1:15" x14ac:dyDescent="0.2">
      <c r="A13" s="6">
        <v>11</v>
      </c>
      <c r="B13" s="6" t="s">
        <v>27</v>
      </c>
      <c r="C13" s="7">
        <v>12217786</v>
      </c>
      <c r="D13" s="7">
        <v>1452592</v>
      </c>
      <c r="E13" s="7">
        <v>644367</v>
      </c>
      <c r="F13" s="7">
        <v>4006137</v>
      </c>
      <c r="G13" s="7">
        <v>1170971</v>
      </c>
      <c r="H13" s="7">
        <v>5090976</v>
      </c>
      <c r="I13" s="8">
        <f t="shared" si="0"/>
        <v>24582829</v>
      </c>
      <c r="J13" s="9">
        <f t="shared" si="1"/>
        <v>0.49700488092725209</v>
      </c>
      <c r="K13" s="9">
        <f t="shared" si="1"/>
        <v>5.9089700375819239E-2</v>
      </c>
      <c r="L13" s="9">
        <f t="shared" si="1"/>
        <v>2.6212076730469061E-2</v>
      </c>
      <c r="M13" s="9">
        <f t="shared" si="1"/>
        <v>0.16296484835004141</v>
      </c>
      <c r="N13" s="9">
        <f t="shared" si="1"/>
        <v>4.7633695861448659E-2</v>
      </c>
      <c r="O13" s="9">
        <f t="shared" si="1"/>
        <v>0.20709479775496953</v>
      </c>
    </row>
    <row r="14" spans="1:15" s="15" customFormat="1" x14ac:dyDescent="0.2">
      <c r="A14" s="10">
        <v>12</v>
      </c>
      <c r="B14" s="11" t="s">
        <v>28</v>
      </c>
      <c r="C14" s="12">
        <v>24922886</v>
      </c>
      <c r="D14" s="12">
        <v>460620</v>
      </c>
      <c r="E14" s="12">
        <v>391038</v>
      </c>
      <c r="F14" s="12">
        <v>18228314</v>
      </c>
      <c r="G14" s="12">
        <v>1138743</v>
      </c>
      <c r="H14" s="12">
        <v>77573</v>
      </c>
      <c r="I14" s="13">
        <f t="shared" si="0"/>
        <v>45219174</v>
      </c>
      <c r="J14" s="14">
        <f t="shared" si="1"/>
        <v>0.5511574802317265</v>
      </c>
      <c r="K14" s="14">
        <f t="shared" si="1"/>
        <v>1.0186386863236379E-2</v>
      </c>
      <c r="L14" s="14">
        <f t="shared" si="1"/>
        <v>8.6476148370158192E-3</v>
      </c>
      <c r="M14" s="14">
        <f t="shared" si="1"/>
        <v>0.40311028237711727</v>
      </c>
      <c r="N14" s="14">
        <f t="shared" si="1"/>
        <v>2.5182746593292483E-2</v>
      </c>
      <c r="O14" s="14">
        <f t="shared" si="1"/>
        <v>1.7154890976115575E-3</v>
      </c>
    </row>
    <row r="15" spans="1:15" s="15" customFormat="1" x14ac:dyDescent="0.2">
      <c r="A15" s="10">
        <v>13</v>
      </c>
      <c r="B15" s="11" t="s">
        <v>29</v>
      </c>
      <c r="C15" s="12">
        <v>13352192</v>
      </c>
      <c r="D15" s="12">
        <v>1513911</v>
      </c>
      <c r="E15" s="12">
        <v>1429736</v>
      </c>
      <c r="F15" s="12">
        <v>2034405</v>
      </c>
      <c r="G15" s="12">
        <v>147876</v>
      </c>
      <c r="H15" s="12">
        <v>804462</v>
      </c>
      <c r="I15" s="13">
        <f t="shared" si="0"/>
        <v>19282582</v>
      </c>
      <c r="J15" s="14">
        <f t="shared" si="1"/>
        <v>0.69244834535126054</v>
      </c>
      <c r="K15" s="14">
        <f t="shared" si="1"/>
        <v>7.8511840374904149E-2</v>
      </c>
      <c r="L15" s="14">
        <f t="shared" si="1"/>
        <v>7.4146501749610086E-2</v>
      </c>
      <c r="M15" s="14">
        <f t="shared" si="1"/>
        <v>0.10550480220957961</v>
      </c>
      <c r="N15" s="14">
        <f t="shared" si="1"/>
        <v>7.6688899857913218E-3</v>
      </c>
      <c r="O15" s="14">
        <f t="shared" si="1"/>
        <v>4.1719620328854297E-2</v>
      </c>
    </row>
    <row r="16" spans="1:15" s="15" customFormat="1" x14ac:dyDescent="0.2">
      <c r="A16" s="10">
        <v>14</v>
      </c>
      <c r="B16" s="11" t="s">
        <v>30</v>
      </c>
      <c r="C16" s="12">
        <v>17646690</v>
      </c>
      <c r="D16" s="12">
        <v>1553846</v>
      </c>
      <c r="E16" s="12">
        <v>1840751</v>
      </c>
      <c r="F16" s="12">
        <v>5575766</v>
      </c>
      <c r="G16" s="12">
        <v>3461087</v>
      </c>
      <c r="H16" s="12">
        <v>0</v>
      </c>
      <c r="I16" s="13">
        <f t="shared" si="0"/>
        <v>30078140</v>
      </c>
      <c r="J16" s="14">
        <f t="shared" si="1"/>
        <v>0.58669485546646172</v>
      </c>
      <c r="K16" s="14">
        <f t="shared" si="1"/>
        <v>5.1660308782391466E-2</v>
      </c>
      <c r="L16" s="14">
        <f t="shared" si="1"/>
        <v>6.119896376571158E-2</v>
      </c>
      <c r="M16" s="14">
        <f t="shared" si="1"/>
        <v>0.18537602391637248</v>
      </c>
      <c r="N16" s="14">
        <f t="shared" si="1"/>
        <v>0.11506984806906279</v>
      </c>
      <c r="O16" s="14">
        <f t="shared" si="1"/>
        <v>0</v>
      </c>
    </row>
    <row r="17" spans="1:15" x14ac:dyDescent="0.2">
      <c r="A17" s="16">
        <v>15</v>
      </c>
      <c r="B17" s="17" t="s">
        <v>31</v>
      </c>
      <c r="C17" s="18">
        <v>28077269</v>
      </c>
      <c r="D17" s="18">
        <v>2113794</v>
      </c>
      <c r="E17" s="18">
        <v>3561961</v>
      </c>
      <c r="F17" s="18">
        <v>10247099</v>
      </c>
      <c r="G17" s="18">
        <v>656266</v>
      </c>
      <c r="H17" s="18">
        <v>25399</v>
      </c>
      <c r="I17" s="19">
        <f t="shared" si="0"/>
        <v>44681788</v>
      </c>
      <c r="J17" s="20">
        <f t="shared" si="1"/>
        <v>0.62838284358719043</v>
      </c>
      <c r="K17" s="20">
        <f t="shared" si="1"/>
        <v>4.7307730836554707E-2</v>
      </c>
      <c r="L17" s="20">
        <f t="shared" si="1"/>
        <v>7.9718407866757698E-2</v>
      </c>
      <c r="M17" s="20">
        <f t="shared" si="1"/>
        <v>0.22933502571562267</v>
      </c>
      <c r="N17" s="20">
        <f t="shared" si="1"/>
        <v>1.4687550104306479E-2</v>
      </c>
      <c r="O17" s="20">
        <f t="shared" si="1"/>
        <v>5.6844188956807192E-4</v>
      </c>
    </row>
    <row r="18" spans="1:15" x14ac:dyDescent="0.2">
      <c r="A18" s="6">
        <v>16</v>
      </c>
      <c r="B18" s="6" t="s">
        <v>32</v>
      </c>
      <c r="C18" s="7">
        <v>76687735</v>
      </c>
      <c r="D18" s="7">
        <v>4202816</v>
      </c>
      <c r="E18" s="7">
        <v>3182442</v>
      </c>
      <c r="F18" s="7">
        <v>8225984</v>
      </c>
      <c r="G18" s="7">
        <v>3548820</v>
      </c>
      <c r="H18" s="7">
        <v>19759285</v>
      </c>
      <c r="I18" s="8">
        <f t="shared" si="0"/>
        <v>115607082</v>
      </c>
      <c r="J18" s="9">
        <f t="shared" si="1"/>
        <v>0.66334807239577243</v>
      </c>
      <c r="K18" s="9">
        <f t="shared" si="1"/>
        <v>3.6354312619014117E-2</v>
      </c>
      <c r="L18" s="9">
        <f t="shared" si="1"/>
        <v>2.7528088633877984E-2</v>
      </c>
      <c r="M18" s="9">
        <f t="shared" si="1"/>
        <v>7.1154671994921551E-2</v>
      </c>
      <c r="N18" s="9">
        <f t="shared" si="1"/>
        <v>3.0697254342947605E-2</v>
      </c>
      <c r="O18" s="9">
        <f t="shared" si="1"/>
        <v>0.17091760001346631</v>
      </c>
    </row>
    <row r="19" spans="1:15" s="15" customFormat="1" x14ac:dyDescent="0.2">
      <c r="A19" s="10">
        <v>17</v>
      </c>
      <c r="B19" s="11" t="s">
        <v>33</v>
      </c>
      <c r="C19" s="12">
        <v>419579251</v>
      </c>
      <c r="D19" s="12">
        <v>34073874</v>
      </c>
      <c r="E19" s="12">
        <v>43564046</v>
      </c>
      <c r="F19" s="12">
        <v>69017818</v>
      </c>
      <c r="G19" s="12">
        <v>0</v>
      </c>
      <c r="H19" s="12">
        <v>69357542</v>
      </c>
      <c r="I19" s="13">
        <f t="shared" si="0"/>
        <v>635592531</v>
      </c>
      <c r="J19" s="14">
        <f t="shared" si="1"/>
        <v>0.66013873753340246</v>
      </c>
      <c r="K19" s="14">
        <f t="shared" si="1"/>
        <v>5.3609619902849362E-2</v>
      </c>
      <c r="L19" s="14">
        <f t="shared" si="1"/>
        <v>6.8540840043320145E-2</v>
      </c>
      <c r="M19" s="14">
        <f t="shared" si="1"/>
        <v>0.10858815142369885</v>
      </c>
      <c r="N19" s="14">
        <f t="shared" si="1"/>
        <v>0</v>
      </c>
      <c r="O19" s="14">
        <f t="shared" si="1"/>
        <v>0.10912265109672914</v>
      </c>
    </row>
    <row r="20" spans="1:15" s="15" customFormat="1" x14ac:dyDescent="0.2">
      <c r="A20" s="10">
        <v>18</v>
      </c>
      <c r="B20" s="11" t="s">
        <v>34</v>
      </c>
      <c r="C20" s="12">
        <v>14158383</v>
      </c>
      <c r="D20" s="12">
        <v>864889</v>
      </c>
      <c r="E20" s="12">
        <v>2118834</v>
      </c>
      <c r="F20" s="12">
        <v>1067240</v>
      </c>
      <c r="G20" s="12">
        <v>0</v>
      </c>
      <c r="H20" s="12">
        <v>25438</v>
      </c>
      <c r="I20" s="13">
        <f t="shared" si="0"/>
        <v>18234784</v>
      </c>
      <c r="J20" s="14">
        <f t="shared" si="1"/>
        <v>0.77644917537822222</v>
      </c>
      <c r="K20" s="14">
        <f t="shared" si="1"/>
        <v>4.7430723610435967E-2</v>
      </c>
      <c r="L20" s="14">
        <f t="shared" si="1"/>
        <v>0.11619737310845031</v>
      </c>
      <c r="M20" s="14">
        <f t="shared" si="1"/>
        <v>5.852770178138661E-2</v>
      </c>
      <c r="N20" s="14">
        <f t="shared" si="1"/>
        <v>0</v>
      </c>
      <c r="O20" s="14">
        <f t="shared" si="1"/>
        <v>1.3950261215049215E-3</v>
      </c>
    </row>
    <row r="21" spans="1:15" s="15" customFormat="1" x14ac:dyDescent="0.2">
      <c r="A21" s="10">
        <v>19</v>
      </c>
      <c r="B21" s="11" t="s">
        <v>35</v>
      </c>
      <c r="C21" s="12">
        <v>17288490</v>
      </c>
      <c r="D21" s="12">
        <v>1240034</v>
      </c>
      <c r="E21" s="12">
        <v>2817563</v>
      </c>
      <c r="F21" s="12">
        <v>2025478</v>
      </c>
      <c r="G21" s="12">
        <v>0</v>
      </c>
      <c r="H21" s="12">
        <v>0</v>
      </c>
      <c r="I21" s="13">
        <f t="shared" si="0"/>
        <v>23371565</v>
      </c>
      <c r="J21" s="14">
        <f t="shared" si="1"/>
        <v>0.73972324917051979</v>
      </c>
      <c r="K21" s="14">
        <f t="shared" si="1"/>
        <v>5.305737976896284E-2</v>
      </c>
      <c r="L21" s="14">
        <f t="shared" si="1"/>
        <v>0.120555170353376</v>
      </c>
      <c r="M21" s="14">
        <f t="shared" si="1"/>
        <v>8.6664200707141342E-2</v>
      </c>
      <c r="N21" s="14">
        <f t="shared" si="1"/>
        <v>0</v>
      </c>
      <c r="O21" s="14">
        <f t="shared" si="1"/>
        <v>0</v>
      </c>
    </row>
    <row r="22" spans="1:15" x14ac:dyDescent="0.2">
      <c r="A22" s="16">
        <v>20</v>
      </c>
      <c r="B22" s="17" t="s">
        <v>36</v>
      </c>
      <c r="C22" s="18">
        <v>51312393</v>
      </c>
      <c r="D22" s="18">
        <v>4707473</v>
      </c>
      <c r="E22" s="18">
        <v>4976144</v>
      </c>
      <c r="F22" s="18">
        <v>4206211</v>
      </c>
      <c r="G22" s="18">
        <v>1042809</v>
      </c>
      <c r="H22" s="18">
        <v>2720845</v>
      </c>
      <c r="I22" s="19">
        <f t="shared" si="0"/>
        <v>68965875</v>
      </c>
      <c r="J22" s="20">
        <f t="shared" si="1"/>
        <v>0.74402583886596085</v>
      </c>
      <c r="K22" s="20">
        <f t="shared" si="1"/>
        <v>6.8258004411602111E-2</v>
      </c>
      <c r="L22" s="20">
        <f t="shared" si="1"/>
        <v>7.2153713702610173E-2</v>
      </c>
      <c r="M22" s="20">
        <f t="shared" si="1"/>
        <v>6.0989743115707588E-2</v>
      </c>
      <c r="N22" s="20">
        <f t="shared" si="1"/>
        <v>1.512065206161743E-2</v>
      </c>
      <c r="O22" s="20">
        <f t="shared" si="1"/>
        <v>3.9452047842501815E-2</v>
      </c>
    </row>
    <row r="23" spans="1:15" x14ac:dyDescent="0.2">
      <c r="A23" s="6">
        <v>21</v>
      </c>
      <c r="B23" s="6" t="s">
        <v>37</v>
      </c>
      <c r="C23" s="7">
        <v>23590621</v>
      </c>
      <c r="D23" s="7">
        <v>3273682</v>
      </c>
      <c r="E23" s="7">
        <v>3743466</v>
      </c>
      <c r="F23" s="7">
        <v>1734622</v>
      </c>
      <c r="G23" s="7">
        <v>1528105</v>
      </c>
      <c r="H23" s="7">
        <v>4918967</v>
      </c>
      <c r="I23" s="8">
        <f t="shared" si="0"/>
        <v>38789463</v>
      </c>
      <c r="J23" s="9">
        <f t="shared" si="1"/>
        <v>0.60817085815289584</v>
      </c>
      <c r="K23" s="9">
        <f t="shared" si="1"/>
        <v>8.4396167072485637E-2</v>
      </c>
      <c r="L23" s="9">
        <f t="shared" si="1"/>
        <v>9.6507291168222667E-2</v>
      </c>
      <c r="M23" s="9">
        <f t="shared" si="1"/>
        <v>4.4718896984987905E-2</v>
      </c>
      <c r="N23" s="9">
        <f t="shared" si="1"/>
        <v>3.939484802870305E-2</v>
      </c>
      <c r="O23" s="9">
        <f t="shared" si="1"/>
        <v>0.12681193859270493</v>
      </c>
    </row>
    <row r="24" spans="1:15" s="15" customFormat="1" x14ac:dyDescent="0.2">
      <c r="A24" s="10">
        <v>22</v>
      </c>
      <c r="B24" s="11" t="s">
        <v>38</v>
      </c>
      <c r="C24" s="12">
        <v>24313942</v>
      </c>
      <c r="D24" s="12">
        <v>1939846</v>
      </c>
      <c r="E24" s="12">
        <v>1306113</v>
      </c>
      <c r="F24" s="12">
        <v>3200411</v>
      </c>
      <c r="G24" s="12">
        <v>1918332</v>
      </c>
      <c r="H24" s="12">
        <v>8896710</v>
      </c>
      <c r="I24" s="13">
        <f t="shared" si="0"/>
        <v>41575354</v>
      </c>
      <c r="J24" s="14">
        <f t="shared" si="1"/>
        <v>0.58481623511852721</v>
      </c>
      <c r="K24" s="14">
        <f t="shared" si="1"/>
        <v>4.6658556413013343E-2</v>
      </c>
      <c r="L24" s="14">
        <f t="shared" si="1"/>
        <v>3.1415559323920608E-2</v>
      </c>
      <c r="M24" s="14">
        <f t="shared" si="1"/>
        <v>7.6978562828352581E-2</v>
      </c>
      <c r="N24" s="14">
        <f t="shared" si="1"/>
        <v>4.6141086375355939E-2</v>
      </c>
      <c r="O24" s="14">
        <f t="shared" si="1"/>
        <v>0.21398999994083032</v>
      </c>
    </row>
    <row r="25" spans="1:15" s="15" customFormat="1" x14ac:dyDescent="0.2">
      <c r="A25" s="10">
        <v>23</v>
      </c>
      <c r="B25" s="11" t="s">
        <v>39</v>
      </c>
      <c r="C25" s="12">
        <v>100238287</v>
      </c>
      <c r="D25" s="12">
        <v>10161496</v>
      </c>
      <c r="E25" s="12">
        <v>8310366</v>
      </c>
      <c r="F25" s="12">
        <v>13258730</v>
      </c>
      <c r="G25" s="12">
        <v>10413124</v>
      </c>
      <c r="H25" s="12">
        <v>22429401</v>
      </c>
      <c r="I25" s="13">
        <f t="shared" si="0"/>
        <v>164811404</v>
      </c>
      <c r="J25" s="14">
        <f t="shared" si="1"/>
        <v>0.60819994592121795</v>
      </c>
      <c r="K25" s="14">
        <f t="shared" si="1"/>
        <v>6.1655296620129516E-2</v>
      </c>
      <c r="L25" s="14">
        <f t="shared" si="1"/>
        <v>5.0423488898862848E-2</v>
      </c>
      <c r="M25" s="14">
        <f t="shared" si="1"/>
        <v>8.0447891821854758E-2</v>
      </c>
      <c r="N25" s="14">
        <f t="shared" si="1"/>
        <v>6.318205990163156E-2</v>
      </c>
      <c r="O25" s="14">
        <f t="shared" si="1"/>
        <v>0.13609131683630338</v>
      </c>
    </row>
    <row r="26" spans="1:15" s="15" customFormat="1" x14ac:dyDescent="0.2">
      <c r="A26" s="10">
        <v>24</v>
      </c>
      <c r="B26" s="11" t="s">
        <v>40</v>
      </c>
      <c r="C26" s="12">
        <v>49906240</v>
      </c>
      <c r="D26" s="12">
        <v>3615127</v>
      </c>
      <c r="E26" s="12">
        <v>2708319</v>
      </c>
      <c r="F26" s="12">
        <v>21675791</v>
      </c>
      <c r="G26" s="12">
        <v>14029720</v>
      </c>
      <c r="H26" s="12">
        <v>20483419</v>
      </c>
      <c r="I26" s="13">
        <f t="shared" si="0"/>
        <v>112418616</v>
      </c>
      <c r="J26" s="14">
        <f t="shared" si="1"/>
        <v>0.44393216867213525</v>
      </c>
      <c r="K26" s="14">
        <f t="shared" si="1"/>
        <v>3.2157725549654514E-2</v>
      </c>
      <c r="L26" s="14">
        <f t="shared" si="1"/>
        <v>2.4091374688334537E-2</v>
      </c>
      <c r="M26" s="14">
        <f t="shared" si="1"/>
        <v>0.19281318140404788</v>
      </c>
      <c r="N26" s="14">
        <f t="shared" si="1"/>
        <v>0.12479890341293652</v>
      </c>
      <c r="O26" s="14">
        <f t="shared" si="1"/>
        <v>0.18220664627289132</v>
      </c>
    </row>
    <row r="27" spans="1:15" x14ac:dyDescent="0.2">
      <c r="A27" s="16">
        <v>25</v>
      </c>
      <c r="B27" s="17" t="s">
        <v>41</v>
      </c>
      <c r="C27" s="18">
        <v>23406782</v>
      </c>
      <c r="D27" s="18">
        <v>1278323</v>
      </c>
      <c r="E27" s="18">
        <v>1181019</v>
      </c>
      <c r="F27" s="18">
        <v>1301639</v>
      </c>
      <c r="G27" s="18">
        <v>1692790</v>
      </c>
      <c r="H27" s="18">
        <v>3178207</v>
      </c>
      <c r="I27" s="19">
        <f t="shared" si="0"/>
        <v>32038760</v>
      </c>
      <c r="J27" s="20">
        <f t="shared" si="1"/>
        <v>0.73057702607716402</v>
      </c>
      <c r="K27" s="20">
        <f t="shared" si="1"/>
        <v>3.9899265764342939E-2</v>
      </c>
      <c r="L27" s="20">
        <f t="shared" si="1"/>
        <v>3.6862194417012391E-2</v>
      </c>
      <c r="M27" s="20">
        <f t="shared" si="1"/>
        <v>4.062700928500354E-2</v>
      </c>
      <c r="N27" s="20">
        <f t="shared" si="1"/>
        <v>5.2835690270160267E-2</v>
      </c>
      <c r="O27" s="20">
        <f t="shared" si="1"/>
        <v>9.9198814186316819E-2</v>
      </c>
    </row>
    <row r="28" spans="1:15" x14ac:dyDescent="0.2">
      <c r="A28" s="6">
        <v>26</v>
      </c>
      <c r="B28" s="6" t="s">
        <v>42</v>
      </c>
      <c r="C28" s="7">
        <v>410969924</v>
      </c>
      <c r="D28" s="7">
        <v>81454080</v>
      </c>
      <c r="E28" s="7">
        <v>32619616</v>
      </c>
      <c r="F28" s="7">
        <v>46179788</v>
      </c>
      <c r="G28" s="7">
        <v>26733871</v>
      </c>
      <c r="H28" s="7">
        <v>47335316</v>
      </c>
      <c r="I28" s="8">
        <f t="shared" si="0"/>
        <v>645292595</v>
      </c>
      <c r="J28" s="9">
        <f t="shared" si="1"/>
        <v>0.63687376421854025</v>
      </c>
      <c r="K28" s="9">
        <f t="shared" si="1"/>
        <v>0.12622813376620259</v>
      </c>
      <c r="L28" s="9">
        <f t="shared" si="1"/>
        <v>5.0550116726506056E-2</v>
      </c>
      <c r="M28" s="9">
        <f t="shared" si="1"/>
        <v>7.156410651202344E-2</v>
      </c>
      <c r="N28" s="9">
        <f t="shared" si="1"/>
        <v>4.1429068312801576E-2</v>
      </c>
      <c r="O28" s="9">
        <f t="shared" si="1"/>
        <v>7.3354810463926057E-2</v>
      </c>
    </row>
    <row r="29" spans="1:15" s="15" customFormat="1" x14ac:dyDescent="0.2">
      <c r="A29" s="10">
        <v>27</v>
      </c>
      <c r="B29" s="11" t="s">
        <v>43</v>
      </c>
      <c r="C29" s="12">
        <v>47571490</v>
      </c>
      <c r="D29" s="12">
        <v>4475161</v>
      </c>
      <c r="E29" s="12">
        <v>2446313</v>
      </c>
      <c r="F29" s="12">
        <v>5823637</v>
      </c>
      <c r="G29" s="12">
        <v>3017078</v>
      </c>
      <c r="H29" s="12">
        <v>0</v>
      </c>
      <c r="I29" s="13">
        <f t="shared" si="0"/>
        <v>63333679</v>
      </c>
      <c r="J29" s="14">
        <f t="shared" si="1"/>
        <v>0.75112468991419246</v>
      </c>
      <c r="K29" s="14">
        <f t="shared" si="1"/>
        <v>7.0660051186983791E-2</v>
      </c>
      <c r="L29" s="14">
        <f t="shared" si="1"/>
        <v>3.8625783921379338E-2</v>
      </c>
      <c r="M29" s="14">
        <f t="shared" si="1"/>
        <v>9.1951661295406509E-2</v>
      </c>
      <c r="N29" s="14">
        <f t="shared" si="1"/>
        <v>4.7637813682037955E-2</v>
      </c>
      <c r="O29" s="14">
        <f t="shared" si="1"/>
        <v>0</v>
      </c>
    </row>
    <row r="30" spans="1:15" s="15" customFormat="1" x14ac:dyDescent="0.2">
      <c r="A30" s="10">
        <v>28</v>
      </c>
      <c r="B30" s="11" t="s">
        <v>44</v>
      </c>
      <c r="C30" s="12">
        <v>229534756</v>
      </c>
      <c r="D30" s="12">
        <v>24847325</v>
      </c>
      <c r="E30" s="12">
        <v>16214555</v>
      </c>
      <c r="F30" s="12">
        <v>38473255</v>
      </c>
      <c r="G30" s="12">
        <v>13064194</v>
      </c>
      <c r="H30" s="12">
        <v>13528717</v>
      </c>
      <c r="I30" s="13">
        <f t="shared" si="0"/>
        <v>335662802</v>
      </c>
      <c r="J30" s="14">
        <f t="shared" si="1"/>
        <v>0.68382541834349575</v>
      </c>
      <c r="K30" s="14">
        <f t="shared" si="1"/>
        <v>7.4024660617592053E-2</v>
      </c>
      <c r="L30" s="14">
        <f t="shared" si="1"/>
        <v>4.8306082483336954E-2</v>
      </c>
      <c r="M30" s="14">
        <f t="shared" si="1"/>
        <v>0.11461876255206854</v>
      </c>
      <c r="N30" s="14">
        <f t="shared" si="1"/>
        <v>3.8920589121460056E-2</v>
      </c>
      <c r="O30" s="14">
        <f t="shared" si="1"/>
        <v>4.0304486882046582E-2</v>
      </c>
    </row>
    <row r="31" spans="1:15" s="15" customFormat="1" x14ac:dyDescent="0.2">
      <c r="A31" s="10">
        <v>29</v>
      </c>
      <c r="B31" s="11" t="s">
        <v>45</v>
      </c>
      <c r="C31" s="12">
        <v>109285830</v>
      </c>
      <c r="D31" s="12">
        <v>12617725</v>
      </c>
      <c r="E31" s="12">
        <v>8199366</v>
      </c>
      <c r="F31" s="12">
        <v>18271207</v>
      </c>
      <c r="G31" s="12">
        <v>10594784</v>
      </c>
      <c r="H31" s="12">
        <f>10926976-'[1]Huricane Data'!J6</f>
        <v>10704545</v>
      </c>
      <c r="I31" s="13">
        <f t="shared" si="0"/>
        <v>169673457</v>
      </c>
      <c r="J31" s="14">
        <f t="shared" si="1"/>
        <v>0.64409502778033223</v>
      </c>
      <c r="K31" s="14">
        <f t="shared" si="1"/>
        <v>7.4364754647510953E-2</v>
      </c>
      <c r="L31" s="14">
        <f t="shared" si="1"/>
        <v>4.8324388180527256E-2</v>
      </c>
      <c r="M31" s="14">
        <f t="shared" si="1"/>
        <v>0.10768453312058114</v>
      </c>
      <c r="N31" s="14">
        <f t="shared" si="1"/>
        <v>6.2442200373155593E-2</v>
      </c>
      <c r="O31" s="14">
        <f t="shared" si="1"/>
        <v>6.3089095897892855E-2</v>
      </c>
    </row>
    <row r="32" spans="1:15" x14ac:dyDescent="0.2">
      <c r="A32" s="16">
        <v>30</v>
      </c>
      <c r="B32" s="17" t="s">
        <v>46</v>
      </c>
      <c r="C32" s="18">
        <v>21209460</v>
      </c>
      <c r="D32" s="18">
        <v>1749596</v>
      </c>
      <c r="E32" s="18">
        <v>902817</v>
      </c>
      <c r="F32" s="18">
        <v>2419062</v>
      </c>
      <c r="G32" s="18">
        <v>852768</v>
      </c>
      <c r="H32" s="18">
        <v>2361756</v>
      </c>
      <c r="I32" s="19">
        <f t="shared" si="0"/>
        <v>29495459</v>
      </c>
      <c r="J32" s="20">
        <f t="shared" si="1"/>
        <v>0.71907543462876777</v>
      </c>
      <c r="K32" s="20">
        <f t="shared" si="1"/>
        <v>5.9317469851884658E-2</v>
      </c>
      <c r="L32" s="20">
        <f t="shared" si="1"/>
        <v>3.0608677762905809E-2</v>
      </c>
      <c r="M32" s="20">
        <f t="shared" si="1"/>
        <v>8.2014726402460797E-2</v>
      </c>
      <c r="N32" s="20">
        <f t="shared" si="1"/>
        <v>2.8911840293788953E-2</v>
      </c>
      <c r="O32" s="20">
        <f t="shared" si="1"/>
        <v>8.0071851060192017E-2</v>
      </c>
    </row>
    <row r="33" spans="1:15" x14ac:dyDescent="0.2">
      <c r="A33" s="6">
        <v>31</v>
      </c>
      <c r="B33" s="6" t="s">
        <v>47</v>
      </c>
      <c r="C33" s="7">
        <v>46040735</v>
      </c>
      <c r="D33" s="7">
        <v>4213982</v>
      </c>
      <c r="E33" s="7">
        <v>3728801</v>
      </c>
      <c r="F33" s="7">
        <v>18791604</v>
      </c>
      <c r="G33" s="7">
        <v>3697113</v>
      </c>
      <c r="H33" s="7">
        <v>11258235</v>
      </c>
      <c r="I33" s="8">
        <f t="shared" si="0"/>
        <v>87730470</v>
      </c>
      <c r="J33" s="9">
        <f t="shared" si="1"/>
        <v>0.52479754183466698</v>
      </c>
      <c r="K33" s="9">
        <f t="shared" si="1"/>
        <v>4.8033277377859708E-2</v>
      </c>
      <c r="L33" s="9">
        <f t="shared" si="1"/>
        <v>4.2502918313329453E-2</v>
      </c>
      <c r="M33" s="9">
        <f t="shared" si="1"/>
        <v>0.21419700589772286</v>
      </c>
      <c r="N33" s="9">
        <f t="shared" si="1"/>
        <v>4.2141721114682278E-2</v>
      </c>
      <c r="O33" s="9">
        <f t="shared" si="1"/>
        <v>0.12832753546173867</v>
      </c>
    </row>
    <row r="34" spans="1:15" s="15" customFormat="1" x14ac:dyDescent="0.2">
      <c r="A34" s="10">
        <v>32</v>
      </c>
      <c r="B34" s="11" t="s">
        <v>48</v>
      </c>
      <c r="C34" s="12">
        <v>185548706</v>
      </c>
      <c r="D34" s="12">
        <v>14700177</v>
      </c>
      <c r="E34" s="12">
        <v>4792649</v>
      </c>
      <c r="F34" s="12">
        <v>17238585</v>
      </c>
      <c r="G34" s="12">
        <v>7794905</v>
      </c>
      <c r="H34" s="12">
        <v>16110337</v>
      </c>
      <c r="I34" s="13">
        <f t="shared" si="0"/>
        <v>246185359</v>
      </c>
      <c r="J34" s="14">
        <f t="shared" si="1"/>
        <v>0.75369512936794913</v>
      </c>
      <c r="K34" s="14">
        <f t="shared" si="1"/>
        <v>5.9711824698722236E-2</v>
      </c>
      <c r="L34" s="14">
        <f t="shared" si="1"/>
        <v>1.9467644296426254E-2</v>
      </c>
      <c r="M34" s="14">
        <f t="shared" si="1"/>
        <v>7.0022787179638904E-2</v>
      </c>
      <c r="N34" s="14">
        <f t="shared" si="1"/>
        <v>3.1662748067808534E-2</v>
      </c>
      <c r="O34" s="14">
        <f t="shared" si="1"/>
        <v>6.5439866389454954E-2</v>
      </c>
    </row>
    <row r="35" spans="1:15" s="15" customFormat="1" x14ac:dyDescent="0.2">
      <c r="A35" s="10">
        <v>33</v>
      </c>
      <c r="B35" s="11" t="s">
        <v>49</v>
      </c>
      <c r="C35" s="12">
        <v>16845370</v>
      </c>
      <c r="D35" s="12">
        <v>1606499</v>
      </c>
      <c r="E35" s="12">
        <v>2787083</v>
      </c>
      <c r="F35" s="12">
        <v>1250437</v>
      </c>
      <c r="G35" s="12">
        <v>2021745</v>
      </c>
      <c r="H35" s="12">
        <v>357230</v>
      </c>
      <c r="I35" s="13">
        <f t="shared" ref="I35:I66" si="2">SUM(C35:H35)</f>
        <v>24868364</v>
      </c>
      <c r="J35" s="14">
        <f t="shared" ref="J35:O71" si="3">C35/$I35</f>
        <v>0.67738151170700256</v>
      </c>
      <c r="K35" s="14">
        <f t="shared" si="3"/>
        <v>6.4600107992628705E-2</v>
      </c>
      <c r="L35" s="14">
        <f t="shared" si="3"/>
        <v>0.11207343595260227</v>
      </c>
      <c r="M35" s="14">
        <f t="shared" si="3"/>
        <v>5.0282238107822452E-2</v>
      </c>
      <c r="N35" s="14">
        <f t="shared" si="3"/>
        <v>8.1297869051619162E-2</v>
      </c>
      <c r="O35" s="14">
        <f t="shared" si="3"/>
        <v>1.4364837188324894E-2</v>
      </c>
    </row>
    <row r="36" spans="1:15" s="15" customFormat="1" x14ac:dyDescent="0.2">
      <c r="A36" s="10">
        <v>34</v>
      </c>
      <c r="B36" s="11" t="s">
        <v>50</v>
      </c>
      <c r="C36" s="12">
        <v>42201323</v>
      </c>
      <c r="D36" s="12">
        <v>3614665</v>
      </c>
      <c r="E36" s="12">
        <v>5958019</v>
      </c>
      <c r="F36" s="12">
        <v>2683133</v>
      </c>
      <c r="G36" s="12">
        <v>1392145</v>
      </c>
      <c r="H36" s="12">
        <v>386665</v>
      </c>
      <c r="I36" s="13">
        <f t="shared" si="2"/>
        <v>56235950</v>
      </c>
      <c r="J36" s="14">
        <f t="shared" si="3"/>
        <v>0.75043318375523127</v>
      </c>
      <c r="K36" s="14">
        <f t="shared" si="3"/>
        <v>6.4276766018890055E-2</v>
      </c>
      <c r="L36" s="14">
        <f t="shared" si="3"/>
        <v>0.1059468009342778</v>
      </c>
      <c r="M36" s="14">
        <f t="shared" si="3"/>
        <v>4.7712059634450917E-2</v>
      </c>
      <c r="N36" s="14">
        <f t="shared" si="3"/>
        <v>2.4755427800188315E-2</v>
      </c>
      <c r="O36" s="14">
        <f t="shared" si="3"/>
        <v>6.8757618569616052E-3</v>
      </c>
    </row>
    <row r="37" spans="1:15" x14ac:dyDescent="0.2">
      <c r="A37" s="16">
        <v>35</v>
      </c>
      <c r="B37" s="17" t="s">
        <v>51</v>
      </c>
      <c r="C37" s="18">
        <v>53244287</v>
      </c>
      <c r="D37" s="18">
        <v>6498537</v>
      </c>
      <c r="E37" s="18">
        <v>6011528</v>
      </c>
      <c r="F37" s="18">
        <v>7085749</v>
      </c>
      <c r="G37" s="18">
        <v>3086654</v>
      </c>
      <c r="H37" s="18">
        <v>0</v>
      </c>
      <c r="I37" s="19">
        <f t="shared" si="2"/>
        <v>75926755</v>
      </c>
      <c r="J37" s="20">
        <f t="shared" si="3"/>
        <v>0.70125856162297462</v>
      </c>
      <c r="K37" s="20">
        <f t="shared" si="3"/>
        <v>8.5589552720908457E-2</v>
      </c>
      <c r="L37" s="20">
        <f t="shared" si="3"/>
        <v>7.917535788273844E-2</v>
      </c>
      <c r="M37" s="20">
        <f t="shared" si="3"/>
        <v>9.3323479977512544E-2</v>
      </c>
      <c r="N37" s="20">
        <f t="shared" si="3"/>
        <v>4.0653047795865899E-2</v>
      </c>
      <c r="O37" s="20">
        <f t="shared" si="3"/>
        <v>0</v>
      </c>
    </row>
    <row r="38" spans="1:15" x14ac:dyDescent="0.2">
      <c r="A38" s="6">
        <v>36</v>
      </c>
      <c r="B38" s="6" t="s">
        <v>52</v>
      </c>
      <c r="C38" s="7">
        <v>251031539</v>
      </c>
      <c r="D38" s="7">
        <v>11911350</v>
      </c>
      <c r="E38" s="7">
        <v>24737237</v>
      </c>
      <c r="F38" s="7">
        <v>4707654</v>
      </c>
      <c r="G38" s="7">
        <v>151308876</v>
      </c>
      <c r="H38" s="7">
        <v>30517079</v>
      </c>
      <c r="I38" s="8">
        <f>SUM(C38:H38)</f>
        <v>474213735</v>
      </c>
      <c r="J38" s="9">
        <f t="shared" si="3"/>
        <v>0.5293637034785591</v>
      </c>
      <c r="K38" s="9">
        <f t="shared" si="3"/>
        <v>2.5118104181440462E-2</v>
      </c>
      <c r="L38" s="9">
        <f t="shared" si="3"/>
        <v>5.2164741706606198E-2</v>
      </c>
      <c r="M38" s="9">
        <f t="shared" si="3"/>
        <v>9.9272831057919484E-3</v>
      </c>
      <c r="N38" s="9">
        <f t="shared" si="3"/>
        <v>0.31907316223137233</v>
      </c>
      <c r="O38" s="9">
        <f t="shared" si="3"/>
        <v>6.4353005296229976E-2</v>
      </c>
    </row>
    <row r="39" spans="1:15" s="15" customFormat="1" x14ac:dyDescent="0.2">
      <c r="A39" s="10">
        <v>37</v>
      </c>
      <c r="B39" s="11" t="s">
        <v>53</v>
      </c>
      <c r="C39" s="12">
        <v>174892294</v>
      </c>
      <c r="D39" s="12">
        <v>13140534</v>
      </c>
      <c r="E39" s="12">
        <v>9522425</v>
      </c>
      <c r="F39" s="12">
        <v>12017074</v>
      </c>
      <c r="G39" s="12">
        <v>22559307</v>
      </c>
      <c r="H39" s="12">
        <v>16159604</v>
      </c>
      <c r="I39" s="13">
        <f t="shared" si="2"/>
        <v>248291238</v>
      </c>
      <c r="J39" s="14">
        <f t="shared" si="3"/>
        <v>0.70438367220997145</v>
      </c>
      <c r="K39" s="14">
        <f t="shared" si="3"/>
        <v>5.2923873213761977E-2</v>
      </c>
      <c r="L39" s="14">
        <f t="shared" si="3"/>
        <v>3.8351836644352308E-2</v>
      </c>
      <c r="M39" s="14">
        <f t="shared" si="3"/>
        <v>4.8399106214130683E-2</v>
      </c>
      <c r="N39" s="14">
        <f t="shared" si="3"/>
        <v>9.0858248489622498E-2</v>
      </c>
      <c r="O39" s="14">
        <f t="shared" si="3"/>
        <v>6.5083263228161117E-2</v>
      </c>
    </row>
    <row r="40" spans="1:15" s="15" customFormat="1" x14ac:dyDescent="0.2">
      <c r="A40" s="10">
        <v>38</v>
      </c>
      <c r="B40" s="11" t="s">
        <v>54</v>
      </c>
      <c r="C40" s="12">
        <v>51370663</v>
      </c>
      <c r="D40" s="12">
        <f>5064372-'[1]Huricane Data'!F7</f>
        <v>3465721</v>
      </c>
      <c r="E40" s="12">
        <v>1653316</v>
      </c>
      <c r="F40" s="12">
        <v>1834326</v>
      </c>
      <c r="G40" s="12">
        <v>8262750</v>
      </c>
      <c r="H40" s="12">
        <f>28919470-'[1]Huricane Data'!J7</f>
        <v>0</v>
      </c>
      <c r="I40" s="13">
        <f t="shared" si="2"/>
        <v>66586776</v>
      </c>
      <c r="J40" s="14">
        <f t="shared" si="3"/>
        <v>0.7714844611188264</v>
      </c>
      <c r="K40" s="14">
        <f t="shared" si="3"/>
        <v>5.2048187465931671E-2</v>
      </c>
      <c r="L40" s="14">
        <f t="shared" si="3"/>
        <v>2.482949467323662E-2</v>
      </c>
      <c r="M40" s="14">
        <f t="shared" si="3"/>
        <v>2.7547902304205268E-2</v>
      </c>
      <c r="N40" s="14">
        <f t="shared" si="3"/>
        <v>0.12408995443780008</v>
      </c>
      <c r="O40" s="14">
        <f t="shared" si="3"/>
        <v>0</v>
      </c>
    </row>
    <row r="41" spans="1:15" s="15" customFormat="1" x14ac:dyDescent="0.2">
      <c r="A41" s="10">
        <v>39</v>
      </c>
      <c r="B41" s="11" t="s">
        <v>55</v>
      </c>
      <c r="C41" s="12">
        <v>24956202</v>
      </c>
      <c r="D41" s="12">
        <v>3530796</v>
      </c>
      <c r="E41" s="12">
        <v>2296165</v>
      </c>
      <c r="F41" s="12">
        <v>1716698</v>
      </c>
      <c r="G41" s="12">
        <v>255365</v>
      </c>
      <c r="H41" s="12">
        <v>1983744</v>
      </c>
      <c r="I41" s="13">
        <f t="shared" si="2"/>
        <v>34738970</v>
      </c>
      <c r="J41" s="14">
        <f t="shared" si="3"/>
        <v>0.71839211122264135</v>
      </c>
      <c r="K41" s="14">
        <f t="shared" si="3"/>
        <v>0.10163790118129581</v>
      </c>
      <c r="L41" s="14">
        <f t="shared" si="3"/>
        <v>6.6097670713898535E-2</v>
      </c>
      <c r="M41" s="14">
        <f t="shared" si="3"/>
        <v>4.9417066769682577E-2</v>
      </c>
      <c r="N41" s="14">
        <f t="shared" si="3"/>
        <v>7.350966364287715E-3</v>
      </c>
      <c r="O41" s="14">
        <f t="shared" si="3"/>
        <v>5.7104283748194033E-2</v>
      </c>
    </row>
    <row r="42" spans="1:15" x14ac:dyDescent="0.2">
      <c r="A42" s="16">
        <v>40</v>
      </c>
      <c r="B42" s="17" t="s">
        <v>56</v>
      </c>
      <c r="C42" s="18">
        <v>173400825</v>
      </c>
      <c r="D42" s="18">
        <v>16487050</v>
      </c>
      <c r="E42" s="18">
        <v>12871774</v>
      </c>
      <c r="F42" s="18">
        <v>52486559</v>
      </c>
      <c r="G42" s="18">
        <v>8911954</v>
      </c>
      <c r="H42" s="18">
        <v>2174062</v>
      </c>
      <c r="I42" s="19">
        <f t="shared" si="2"/>
        <v>266332224</v>
      </c>
      <c r="J42" s="20">
        <f t="shared" si="3"/>
        <v>0.65106963924876027</v>
      </c>
      <c r="K42" s="20">
        <f t="shared" si="3"/>
        <v>6.1904075114846038E-2</v>
      </c>
      <c r="L42" s="20">
        <f t="shared" si="3"/>
        <v>4.832976575902434E-2</v>
      </c>
      <c r="M42" s="20">
        <f t="shared" si="3"/>
        <v>0.19707175576320798</v>
      </c>
      <c r="N42" s="20">
        <f t="shared" si="3"/>
        <v>3.346179394349217E-2</v>
      </c>
      <c r="O42" s="20">
        <f t="shared" si="3"/>
        <v>8.1629701706692464E-3</v>
      </c>
    </row>
    <row r="43" spans="1:15" x14ac:dyDescent="0.2">
      <c r="A43" s="6">
        <v>41</v>
      </c>
      <c r="B43" s="6" t="s">
        <v>57</v>
      </c>
      <c r="C43" s="7">
        <v>16949962</v>
      </c>
      <c r="D43" s="7">
        <v>1402472</v>
      </c>
      <c r="E43" s="7">
        <v>1423018</v>
      </c>
      <c r="F43" s="7">
        <v>10411090</v>
      </c>
      <c r="G43" s="7">
        <v>919918</v>
      </c>
      <c r="H43" s="7">
        <v>0</v>
      </c>
      <c r="I43" s="8">
        <f t="shared" si="2"/>
        <v>31106460</v>
      </c>
      <c r="J43" s="9">
        <f t="shared" si="3"/>
        <v>0.54490166994251354</v>
      </c>
      <c r="K43" s="9">
        <f t="shared" si="3"/>
        <v>4.5086197529387785E-2</v>
      </c>
      <c r="L43" s="9">
        <f t="shared" si="3"/>
        <v>4.5746703417875255E-2</v>
      </c>
      <c r="M43" s="9">
        <f t="shared" si="3"/>
        <v>0.33469221505757968</v>
      </c>
      <c r="N43" s="9">
        <f t="shared" si="3"/>
        <v>2.9573214052643727E-2</v>
      </c>
      <c r="O43" s="9">
        <f t="shared" si="3"/>
        <v>0</v>
      </c>
    </row>
    <row r="44" spans="1:15" s="15" customFormat="1" x14ac:dyDescent="0.2">
      <c r="A44" s="10">
        <v>42</v>
      </c>
      <c r="B44" s="11" t="s">
        <v>58</v>
      </c>
      <c r="C44" s="12">
        <v>37620917</v>
      </c>
      <c r="D44" s="12">
        <v>2241031</v>
      </c>
      <c r="E44" s="12">
        <v>2725915</v>
      </c>
      <c r="F44" s="12">
        <v>2577920</v>
      </c>
      <c r="G44" s="12">
        <v>1796971</v>
      </c>
      <c r="H44" s="12">
        <v>44978</v>
      </c>
      <c r="I44" s="13">
        <f t="shared" si="2"/>
        <v>47007732</v>
      </c>
      <c r="J44" s="14">
        <f t="shared" si="3"/>
        <v>0.80031338248780004</v>
      </c>
      <c r="K44" s="14">
        <f t="shared" si="3"/>
        <v>4.7673667812775995E-2</v>
      </c>
      <c r="L44" s="14">
        <f t="shared" si="3"/>
        <v>5.7988651739250045E-2</v>
      </c>
      <c r="M44" s="14">
        <f t="shared" si="3"/>
        <v>5.4840339882809064E-2</v>
      </c>
      <c r="N44" s="14">
        <f t="shared" si="3"/>
        <v>3.8227136761245999E-2</v>
      </c>
      <c r="O44" s="14">
        <f t="shared" si="3"/>
        <v>9.5682131611880361E-4</v>
      </c>
    </row>
    <row r="45" spans="1:15" s="15" customFormat="1" x14ac:dyDescent="0.2">
      <c r="A45" s="10">
        <v>43</v>
      </c>
      <c r="B45" s="11" t="s">
        <v>59</v>
      </c>
      <c r="C45" s="12">
        <v>45566501</v>
      </c>
      <c r="D45" s="12">
        <v>5281521</v>
      </c>
      <c r="E45" s="12">
        <v>3212397</v>
      </c>
      <c r="F45" s="12">
        <v>6236760</v>
      </c>
      <c r="G45" s="12">
        <v>2367876</v>
      </c>
      <c r="H45" s="12">
        <v>1009671</v>
      </c>
      <c r="I45" s="13">
        <f t="shared" si="2"/>
        <v>63674726</v>
      </c>
      <c r="J45" s="14">
        <f t="shared" si="3"/>
        <v>0.71561361724587558</v>
      </c>
      <c r="K45" s="14">
        <f t="shared" si="3"/>
        <v>8.2945327475771158E-2</v>
      </c>
      <c r="L45" s="14">
        <f t="shared" si="3"/>
        <v>5.0450111084891044E-2</v>
      </c>
      <c r="M45" s="14">
        <f t="shared" si="3"/>
        <v>9.7947182371856609E-2</v>
      </c>
      <c r="N45" s="14">
        <f t="shared" si="3"/>
        <v>3.7187062257637356E-2</v>
      </c>
      <c r="O45" s="14">
        <f t="shared" si="3"/>
        <v>1.5856699563968284E-2</v>
      </c>
    </row>
    <row r="46" spans="1:15" s="15" customFormat="1" x14ac:dyDescent="0.2">
      <c r="A46" s="10">
        <v>44</v>
      </c>
      <c r="B46" s="11" t="s">
        <v>60</v>
      </c>
      <c r="C46" s="12">
        <v>57659823</v>
      </c>
      <c r="D46" s="12">
        <f>76003723-'[1]Huricane Data'!F8</f>
        <v>7601659</v>
      </c>
      <c r="E46" s="12">
        <v>3834730</v>
      </c>
      <c r="F46" s="12">
        <v>3931209</v>
      </c>
      <c r="G46" s="12">
        <v>2526297</v>
      </c>
      <c r="H46" s="12">
        <v>2724991</v>
      </c>
      <c r="I46" s="13">
        <f t="shared" si="2"/>
        <v>78278709</v>
      </c>
      <c r="J46" s="14">
        <f t="shared" si="3"/>
        <v>0.73659649905570113</v>
      </c>
      <c r="K46" s="14">
        <f t="shared" si="3"/>
        <v>9.7110173342281364E-2</v>
      </c>
      <c r="L46" s="14">
        <f t="shared" si="3"/>
        <v>4.8988161008122914E-2</v>
      </c>
      <c r="M46" s="14">
        <f t="shared" si="3"/>
        <v>5.0220667282594042E-2</v>
      </c>
      <c r="N46" s="14">
        <f t="shared" si="3"/>
        <v>3.2273105066155348E-2</v>
      </c>
      <c r="O46" s="14">
        <f t="shared" si="3"/>
        <v>3.4811394245145254E-2</v>
      </c>
    </row>
    <row r="47" spans="1:15" x14ac:dyDescent="0.2">
      <c r="A47" s="16">
        <v>45</v>
      </c>
      <c r="B47" s="17" t="s">
        <v>61</v>
      </c>
      <c r="C47" s="18">
        <v>132899700</v>
      </c>
      <c r="D47" s="18">
        <v>7243832</v>
      </c>
      <c r="E47" s="18">
        <v>2984289</v>
      </c>
      <c r="F47" s="18">
        <v>7588645</v>
      </c>
      <c r="G47" s="18">
        <v>6379904</v>
      </c>
      <c r="H47" s="18">
        <v>16436594</v>
      </c>
      <c r="I47" s="19">
        <f t="shared" si="2"/>
        <v>173532964</v>
      </c>
      <c r="J47" s="20">
        <f t="shared" si="3"/>
        <v>0.76584700068858391</v>
      </c>
      <c r="K47" s="20">
        <f t="shared" si="3"/>
        <v>4.1743262104368829E-2</v>
      </c>
      <c r="L47" s="20">
        <f t="shared" si="3"/>
        <v>1.719724559075704E-2</v>
      </c>
      <c r="M47" s="20">
        <f t="shared" si="3"/>
        <v>4.3730279395216232E-2</v>
      </c>
      <c r="N47" s="20">
        <f t="shared" si="3"/>
        <v>3.6764795880510633E-2</v>
      </c>
      <c r="O47" s="20">
        <f t="shared" si="3"/>
        <v>9.4717416340563396E-2</v>
      </c>
    </row>
    <row r="48" spans="1:15" x14ac:dyDescent="0.2">
      <c r="A48" s="6">
        <v>46</v>
      </c>
      <c r="B48" s="6" t="s">
        <v>62</v>
      </c>
      <c r="C48" s="7">
        <v>6648128</v>
      </c>
      <c r="D48" s="7">
        <v>1210384</v>
      </c>
      <c r="E48" s="7">
        <v>704571</v>
      </c>
      <c r="F48" s="7">
        <v>1461958</v>
      </c>
      <c r="G48" s="7">
        <v>60277</v>
      </c>
      <c r="H48" s="7">
        <v>804395</v>
      </c>
      <c r="I48" s="8">
        <f t="shared" si="2"/>
        <v>10889713</v>
      </c>
      <c r="J48" s="9">
        <f t="shared" si="3"/>
        <v>0.61049616275470253</v>
      </c>
      <c r="K48" s="9">
        <f t="shared" si="3"/>
        <v>0.11114930209822793</v>
      </c>
      <c r="L48" s="9">
        <f t="shared" si="3"/>
        <v>6.4700603220672573E-2</v>
      </c>
      <c r="M48" s="9">
        <f t="shared" si="3"/>
        <v>0.13425128834892158</v>
      </c>
      <c r="N48" s="9">
        <f t="shared" si="3"/>
        <v>5.5352239310622791E-3</v>
      </c>
      <c r="O48" s="9">
        <f t="shared" si="3"/>
        <v>7.3867419646413093E-2</v>
      </c>
    </row>
    <row r="49" spans="1:15" s="15" customFormat="1" x14ac:dyDescent="0.2">
      <c r="A49" s="10">
        <v>47</v>
      </c>
      <c r="B49" s="11" t="s">
        <v>63</v>
      </c>
      <c r="C49" s="12">
        <v>37645293</v>
      </c>
      <c r="D49" s="12">
        <v>2866820</v>
      </c>
      <c r="E49" s="12">
        <v>1796242</v>
      </c>
      <c r="F49" s="12">
        <v>9206305</v>
      </c>
      <c r="G49" s="12">
        <v>3764790</v>
      </c>
      <c r="H49" s="12">
        <v>5964916</v>
      </c>
      <c r="I49" s="13">
        <f t="shared" si="2"/>
        <v>61244366</v>
      </c>
      <c r="J49" s="14">
        <f t="shared" si="3"/>
        <v>0.61467356850424415</v>
      </c>
      <c r="K49" s="14">
        <f t="shared" si="3"/>
        <v>4.6809530202337309E-2</v>
      </c>
      <c r="L49" s="14">
        <f t="shared" si="3"/>
        <v>2.9329097798155016E-2</v>
      </c>
      <c r="M49" s="14">
        <f t="shared" si="3"/>
        <v>0.15032084747191277</v>
      </c>
      <c r="N49" s="14">
        <f t="shared" si="3"/>
        <v>6.1471613568503593E-2</v>
      </c>
      <c r="O49" s="14">
        <f t="shared" si="3"/>
        <v>9.7395342454847197E-2</v>
      </c>
    </row>
    <row r="50" spans="1:15" s="15" customFormat="1" x14ac:dyDescent="0.2">
      <c r="A50" s="10">
        <v>48</v>
      </c>
      <c r="B50" s="11" t="s">
        <v>64</v>
      </c>
      <c r="C50" s="12">
        <v>61917078</v>
      </c>
      <c r="D50" s="12">
        <v>5825492</v>
      </c>
      <c r="E50" s="12">
        <v>3752028</v>
      </c>
      <c r="F50" s="12">
        <v>3603172</v>
      </c>
      <c r="G50" s="12">
        <v>4048099</v>
      </c>
      <c r="H50" s="12">
        <v>24298100</v>
      </c>
      <c r="I50" s="13">
        <f t="shared" si="2"/>
        <v>103443969</v>
      </c>
      <c r="J50" s="14">
        <f t="shared" si="3"/>
        <v>0.59855667370999655</v>
      </c>
      <c r="K50" s="14">
        <f t="shared" si="3"/>
        <v>5.631543391379347E-2</v>
      </c>
      <c r="L50" s="14">
        <f t="shared" si="3"/>
        <v>3.6271114075292293E-2</v>
      </c>
      <c r="M50" s="14">
        <f t="shared" si="3"/>
        <v>3.4832112832020201E-2</v>
      </c>
      <c r="N50" s="14">
        <f t="shared" si="3"/>
        <v>3.913325290138471E-2</v>
      </c>
      <c r="O50" s="14">
        <f t="shared" si="3"/>
        <v>0.23489141256751275</v>
      </c>
    </row>
    <row r="51" spans="1:15" s="15" customFormat="1" x14ac:dyDescent="0.2">
      <c r="A51" s="10">
        <v>49</v>
      </c>
      <c r="B51" s="11" t="s">
        <v>65</v>
      </c>
      <c r="C51" s="12">
        <v>124225661</v>
      </c>
      <c r="D51" s="12">
        <v>11916056</v>
      </c>
      <c r="E51" s="12">
        <v>16006793</v>
      </c>
      <c r="F51" s="12">
        <v>10392911</v>
      </c>
      <c r="G51" s="12">
        <v>0</v>
      </c>
      <c r="H51" s="12">
        <v>5917957</v>
      </c>
      <c r="I51" s="13">
        <f t="shared" si="2"/>
        <v>168459378</v>
      </c>
      <c r="J51" s="14">
        <f t="shared" si="3"/>
        <v>0.73742205672871475</v>
      </c>
      <c r="K51" s="14">
        <f t="shared" si="3"/>
        <v>7.0735486153819235E-2</v>
      </c>
      <c r="L51" s="14">
        <f t="shared" si="3"/>
        <v>9.5018711276495388E-2</v>
      </c>
      <c r="M51" s="14">
        <f t="shared" si="3"/>
        <v>6.1693870198191045E-2</v>
      </c>
      <c r="N51" s="14">
        <f t="shared" si="3"/>
        <v>0</v>
      </c>
      <c r="O51" s="14">
        <f t="shared" si="3"/>
        <v>3.5129875642779591E-2</v>
      </c>
    </row>
    <row r="52" spans="1:15" x14ac:dyDescent="0.2">
      <c r="A52" s="16">
        <v>50</v>
      </c>
      <c r="B52" s="17" t="s">
        <v>66</v>
      </c>
      <c r="C52" s="18">
        <v>64179166</v>
      </c>
      <c r="D52" s="18">
        <v>6550618</v>
      </c>
      <c r="E52" s="18">
        <v>5021157</v>
      </c>
      <c r="F52" s="18">
        <v>17891896</v>
      </c>
      <c r="G52" s="18">
        <v>4571825</v>
      </c>
      <c r="H52" s="18">
        <v>3542260</v>
      </c>
      <c r="I52" s="19">
        <f t="shared" si="2"/>
        <v>101756922</v>
      </c>
      <c r="J52" s="20">
        <f t="shared" si="3"/>
        <v>0.63071056728700969</v>
      </c>
      <c r="K52" s="20">
        <f t="shared" si="3"/>
        <v>6.4375158674709124E-2</v>
      </c>
      <c r="L52" s="20">
        <f t="shared" si="3"/>
        <v>4.9344623454707089E-2</v>
      </c>
      <c r="M52" s="20">
        <f t="shared" si="3"/>
        <v>0.17582976812132742</v>
      </c>
      <c r="N52" s="20">
        <f t="shared" si="3"/>
        <v>4.4928884543107547E-2</v>
      </c>
      <c r="O52" s="20">
        <f t="shared" si="3"/>
        <v>3.4810997919139101E-2</v>
      </c>
    </row>
    <row r="53" spans="1:15" x14ac:dyDescent="0.2">
      <c r="A53" s="6">
        <v>51</v>
      </c>
      <c r="B53" s="6" t="s">
        <v>67</v>
      </c>
      <c r="C53" s="7">
        <v>82179624</v>
      </c>
      <c r="D53" s="7">
        <v>6267964</v>
      </c>
      <c r="E53" s="7">
        <v>6104207</v>
      </c>
      <c r="F53" s="7">
        <v>5595552</v>
      </c>
      <c r="G53" s="7">
        <v>2184124</v>
      </c>
      <c r="H53" s="7">
        <v>4814345</v>
      </c>
      <c r="I53" s="8">
        <f t="shared" si="2"/>
        <v>107145816</v>
      </c>
      <c r="J53" s="9">
        <f t="shared" si="3"/>
        <v>0.76698864284163926</v>
      </c>
      <c r="K53" s="9">
        <f t="shared" si="3"/>
        <v>5.8499381814405144E-2</v>
      </c>
      <c r="L53" s="9">
        <f t="shared" si="3"/>
        <v>5.6971025354830465E-2</v>
      </c>
      <c r="M53" s="9">
        <f t="shared" si="3"/>
        <v>5.2223709790030437E-2</v>
      </c>
      <c r="N53" s="9">
        <f t="shared" si="3"/>
        <v>2.0384594392374594E-2</v>
      </c>
      <c r="O53" s="9">
        <f t="shared" si="3"/>
        <v>4.4932645806720066E-2</v>
      </c>
    </row>
    <row r="54" spans="1:15" s="15" customFormat="1" x14ac:dyDescent="0.2">
      <c r="A54" s="10">
        <v>52</v>
      </c>
      <c r="B54" s="11" t="s">
        <v>68</v>
      </c>
      <c r="C54" s="12">
        <v>355787436</v>
      </c>
      <c r="D54" s="12">
        <f>30816625-'[1]Huricane Data'!F9</f>
        <v>24942172</v>
      </c>
      <c r="E54" s="12">
        <v>11900466</v>
      </c>
      <c r="F54" s="12">
        <v>19102726</v>
      </c>
      <c r="G54" s="12">
        <v>30799400</v>
      </c>
      <c r="H54" s="12">
        <v>74142818</v>
      </c>
      <c r="I54" s="13">
        <f t="shared" si="2"/>
        <v>516675018</v>
      </c>
      <c r="J54" s="14">
        <f t="shared" si="3"/>
        <v>0.68860971327241527</v>
      </c>
      <c r="K54" s="14">
        <f t="shared" si="3"/>
        <v>4.8274391311871015E-2</v>
      </c>
      <c r="L54" s="14">
        <f t="shared" si="3"/>
        <v>2.3032787700991573E-2</v>
      </c>
      <c r="M54" s="14">
        <f t="shared" si="3"/>
        <v>3.6972420447082655E-2</v>
      </c>
      <c r="N54" s="14">
        <f t="shared" si="3"/>
        <v>5.9610778394553615E-2</v>
      </c>
      <c r="O54" s="14">
        <f t="shared" si="3"/>
        <v>0.14349990887308586</v>
      </c>
    </row>
    <row r="55" spans="1:15" s="15" customFormat="1" x14ac:dyDescent="0.2">
      <c r="A55" s="10">
        <v>53</v>
      </c>
      <c r="B55" s="11" t="s">
        <v>69</v>
      </c>
      <c r="C55" s="12">
        <v>128094239</v>
      </c>
      <c r="D55" s="12">
        <v>13889235</v>
      </c>
      <c r="E55" s="12">
        <v>12524788</v>
      </c>
      <c r="F55" s="12">
        <v>22849829</v>
      </c>
      <c r="G55" s="12">
        <v>6123660</v>
      </c>
      <c r="H55" s="12">
        <v>5133122</v>
      </c>
      <c r="I55" s="13">
        <f t="shared" si="2"/>
        <v>188614873</v>
      </c>
      <c r="J55" s="14">
        <f t="shared" si="3"/>
        <v>0.67913116798588835</v>
      </c>
      <c r="K55" s="14">
        <f t="shared" si="3"/>
        <v>7.3638068828220132E-2</v>
      </c>
      <c r="L55" s="14">
        <f t="shared" si="3"/>
        <v>6.640403166933713E-2</v>
      </c>
      <c r="M55" s="14">
        <f t="shared" si="3"/>
        <v>0.12114542526028688</v>
      </c>
      <c r="N55" s="14">
        <f t="shared" si="3"/>
        <v>3.2466474687815314E-2</v>
      </c>
      <c r="O55" s="14">
        <f t="shared" si="3"/>
        <v>2.7214831568452186E-2</v>
      </c>
    </row>
    <row r="56" spans="1:15" s="15" customFormat="1" x14ac:dyDescent="0.2">
      <c r="A56" s="10">
        <v>54</v>
      </c>
      <c r="B56" s="11" t="s">
        <v>70</v>
      </c>
      <c r="C56" s="12">
        <v>7320222</v>
      </c>
      <c r="D56" s="12">
        <v>619672</v>
      </c>
      <c r="E56" s="12">
        <v>1274288</v>
      </c>
      <c r="F56" s="12">
        <v>588782</v>
      </c>
      <c r="G56" s="12">
        <v>78959</v>
      </c>
      <c r="H56" s="12">
        <v>51447</v>
      </c>
      <c r="I56" s="13">
        <f t="shared" si="2"/>
        <v>9933370</v>
      </c>
      <c r="J56" s="14">
        <f t="shared" si="3"/>
        <v>0.73693238045094467</v>
      </c>
      <c r="K56" s="14">
        <f t="shared" si="3"/>
        <v>6.2382856976031298E-2</v>
      </c>
      <c r="L56" s="14">
        <f t="shared" si="3"/>
        <v>0.12828355331574279</v>
      </c>
      <c r="M56" s="14">
        <f t="shared" si="3"/>
        <v>5.9273136911239588E-2</v>
      </c>
      <c r="N56" s="14">
        <f t="shared" si="3"/>
        <v>7.9488632760080415E-3</v>
      </c>
      <c r="O56" s="14">
        <f t="shared" si="3"/>
        <v>5.179209070033634E-3</v>
      </c>
    </row>
    <row r="57" spans="1:15" x14ac:dyDescent="0.2">
      <c r="A57" s="16">
        <v>55</v>
      </c>
      <c r="B57" s="17" t="s">
        <v>71</v>
      </c>
      <c r="C57" s="18">
        <v>157086674</v>
      </c>
      <c r="D57" s="18">
        <v>13820468</v>
      </c>
      <c r="E57" s="18">
        <v>13121901</v>
      </c>
      <c r="F57" s="18">
        <v>8953807</v>
      </c>
      <c r="G57" s="18">
        <v>10136435</v>
      </c>
      <c r="H57" s="18">
        <v>1529876</v>
      </c>
      <c r="I57" s="19">
        <f t="shared" si="2"/>
        <v>204649161</v>
      </c>
      <c r="J57" s="20">
        <f t="shared" si="3"/>
        <v>0.76759011975622027</v>
      </c>
      <c r="K57" s="20">
        <f t="shared" si="3"/>
        <v>6.7532492840271158E-2</v>
      </c>
      <c r="L57" s="20">
        <f t="shared" si="3"/>
        <v>6.411900706497399E-2</v>
      </c>
      <c r="M57" s="20">
        <f t="shared" si="3"/>
        <v>4.3751984890864029E-2</v>
      </c>
      <c r="N57" s="20">
        <f t="shared" si="3"/>
        <v>4.9530791870678617E-2</v>
      </c>
      <c r="O57" s="20">
        <f t="shared" si="3"/>
        <v>7.4756035769919429E-3</v>
      </c>
    </row>
    <row r="58" spans="1:15" x14ac:dyDescent="0.2">
      <c r="A58" s="6">
        <v>56</v>
      </c>
      <c r="B58" s="6" t="s">
        <v>72</v>
      </c>
      <c r="C58" s="7">
        <v>23167395</v>
      </c>
      <c r="D58" s="7">
        <v>1734284</v>
      </c>
      <c r="E58" s="7">
        <v>2087908</v>
      </c>
      <c r="F58" s="7">
        <v>2710286</v>
      </c>
      <c r="G58" s="7">
        <v>0</v>
      </c>
      <c r="H58" s="7">
        <v>0</v>
      </c>
      <c r="I58" s="8">
        <f t="shared" si="2"/>
        <v>29699873</v>
      </c>
      <c r="J58" s="9">
        <f t="shared" si="3"/>
        <v>0.78005030526561514</v>
      </c>
      <c r="K58" s="9">
        <f t="shared" si="3"/>
        <v>5.839365037015478E-2</v>
      </c>
      <c r="L58" s="9">
        <f t="shared" si="3"/>
        <v>7.0300233270357754E-2</v>
      </c>
      <c r="M58" s="9">
        <f t="shared" si="3"/>
        <v>9.125581109387236E-2</v>
      </c>
      <c r="N58" s="9">
        <f t="shared" si="3"/>
        <v>0</v>
      </c>
      <c r="O58" s="9">
        <f t="shared" si="3"/>
        <v>0</v>
      </c>
    </row>
    <row r="59" spans="1:15" s="15" customFormat="1" x14ac:dyDescent="0.2">
      <c r="A59" s="10">
        <v>57</v>
      </c>
      <c r="B59" s="11" t="s">
        <v>73</v>
      </c>
      <c r="C59" s="12">
        <v>65533813</v>
      </c>
      <c r="D59" s="12">
        <v>7733062</v>
      </c>
      <c r="E59" s="12">
        <v>5150448</v>
      </c>
      <c r="F59" s="12">
        <v>18996476</v>
      </c>
      <c r="G59" s="12">
        <v>478408</v>
      </c>
      <c r="H59" s="12">
        <v>9312387</v>
      </c>
      <c r="I59" s="13">
        <f t="shared" si="2"/>
        <v>107204594</v>
      </c>
      <c r="J59" s="14">
        <f t="shared" si="3"/>
        <v>0.61129668566255657</v>
      </c>
      <c r="K59" s="14">
        <f t="shared" si="3"/>
        <v>7.2133681136836353E-2</v>
      </c>
      <c r="L59" s="14">
        <f t="shared" si="3"/>
        <v>4.8043165015857439E-2</v>
      </c>
      <c r="M59" s="14">
        <f t="shared" si="3"/>
        <v>0.17719833909356533</v>
      </c>
      <c r="N59" s="14">
        <f t="shared" si="3"/>
        <v>4.462569952925711E-3</v>
      </c>
      <c r="O59" s="14">
        <f t="shared" si="3"/>
        <v>8.6865559138258566E-2</v>
      </c>
    </row>
    <row r="60" spans="1:15" s="15" customFormat="1" x14ac:dyDescent="0.2">
      <c r="A60" s="10">
        <v>58</v>
      </c>
      <c r="B60" s="11" t="s">
        <v>74</v>
      </c>
      <c r="C60" s="12">
        <v>73682010</v>
      </c>
      <c r="D60" s="12">
        <v>9796373</v>
      </c>
      <c r="E60" s="12">
        <v>3642367</v>
      </c>
      <c r="F60" s="12">
        <v>19926393</v>
      </c>
      <c r="G60" s="12">
        <v>2383503</v>
      </c>
      <c r="H60" s="12">
        <v>2880194</v>
      </c>
      <c r="I60" s="13">
        <f t="shared" si="2"/>
        <v>112310840</v>
      </c>
      <c r="J60" s="14">
        <f t="shared" si="3"/>
        <v>0.65605430428621136</v>
      </c>
      <c r="K60" s="14">
        <f t="shared" si="3"/>
        <v>8.7225534062428875E-2</v>
      </c>
      <c r="L60" s="14">
        <f t="shared" si="3"/>
        <v>3.243112597145565E-2</v>
      </c>
      <c r="M60" s="14">
        <f t="shared" si="3"/>
        <v>0.17742181431462895</v>
      </c>
      <c r="N60" s="14">
        <f t="shared" si="3"/>
        <v>2.1222377109814155E-2</v>
      </c>
      <c r="O60" s="14">
        <f t="shared" si="3"/>
        <v>2.5644844255461003E-2</v>
      </c>
    </row>
    <row r="61" spans="1:15" s="15" customFormat="1" x14ac:dyDescent="0.2">
      <c r="A61" s="10">
        <v>59</v>
      </c>
      <c r="B61" s="11" t="s">
        <v>75</v>
      </c>
      <c r="C61" s="12">
        <v>42572692</v>
      </c>
      <c r="D61" s="12">
        <v>4601998</v>
      </c>
      <c r="E61" s="12">
        <v>2934289</v>
      </c>
      <c r="F61" s="12">
        <v>3983980</v>
      </c>
      <c r="G61" s="12">
        <v>2013459</v>
      </c>
      <c r="H61" s="12">
        <v>523771</v>
      </c>
      <c r="I61" s="13">
        <f t="shared" si="2"/>
        <v>56630189</v>
      </c>
      <c r="J61" s="14">
        <f t="shared" si="3"/>
        <v>0.75176672993268656</v>
      </c>
      <c r="K61" s="14">
        <f t="shared" si="3"/>
        <v>8.1264040987043151E-2</v>
      </c>
      <c r="L61" s="14">
        <f t="shared" si="3"/>
        <v>5.1814925074680572E-2</v>
      </c>
      <c r="M61" s="14">
        <f t="shared" si="3"/>
        <v>7.0350815887264648E-2</v>
      </c>
      <c r="N61" s="14">
        <f t="shared" si="3"/>
        <v>3.5554516690735394E-2</v>
      </c>
      <c r="O61" s="14">
        <f t="shared" si="3"/>
        <v>9.2489714275896199E-3</v>
      </c>
    </row>
    <row r="62" spans="1:15" x14ac:dyDescent="0.2">
      <c r="A62" s="16">
        <v>60</v>
      </c>
      <c r="B62" s="17" t="s">
        <v>76</v>
      </c>
      <c r="C62" s="18">
        <v>49987857</v>
      </c>
      <c r="D62" s="18">
        <v>5493265</v>
      </c>
      <c r="E62" s="18">
        <v>3562022</v>
      </c>
      <c r="F62" s="18">
        <v>14174781</v>
      </c>
      <c r="G62" s="18">
        <v>6687018</v>
      </c>
      <c r="H62" s="18">
        <v>1862428</v>
      </c>
      <c r="I62" s="19">
        <f t="shared" si="2"/>
        <v>81767371</v>
      </c>
      <c r="J62" s="20">
        <f t="shared" si="3"/>
        <v>0.61134235317410413</v>
      </c>
      <c r="K62" s="20">
        <f t="shared" si="3"/>
        <v>6.7181626764054828E-2</v>
      </c>
      <c r="L62" s="20">
        <f t="shared" si="3"/>
        <v>4.3562877911288107E-2</v>
      </c>
      <c r="M62" s="20">
        <f t="shared" si="3"/>
        <v>0.17335498043590028</v>
      </c>
      <c r="N62" s="20">
        <f t="shared" si="3"/>
        <v>8.178100773228969E-2</v>
      </c>
      <c r="O62" s="20">
        <f t="shared" si="3"/>
        <v>2.2777153982362963E-2</v>
      </c>
    </row>
    <row r="63" spans="1:15" x14ac:dyDescent="0.2">
      <c r="A63" s="6">
        <v>61</v>
      </c>
      <c r="B63" s="6" t="s">
        <v>77</v>
      </c>
      <c r="C63" s="7">
        <v>37655620</v>
      </c>
      <c r="D63" s="7">
        <v>3892589</v>
      </c>
      <c r="E63" s="7">
        <v>1721274</v>
      </c>
      <c r="F63" s="7">
        <v>2148950</v>
      </c>
      <c r="G63" s="7">
        <v>1943583</v>
      </c>
      <c r="H63" s="7">
        <v>0</v>
      </c>
      <c r="I63" s="8">
        <f t="shared" si="2"/>
        <v>47362016</v>
      </c>
      <c r="J63" s="9">
        <f t="shared" si="3"/>
        <v>0.79505948395439929</v>
      </c>
      <c r="K63" s="9">
        <f t="shared" si="3"/>
        <v>8.2187992166549664E-2</v>
      </c>
      <c r="L63" s="9">
        <f t="shared" si="3"/>
        <v>3.634292087566543E-2</v>
      </c>
      <c r="M63" s="9">
        <f t="shared" si="3"/>
        <v>4.5372857439176573E-2</v>
      </c>
      <c r="N63" s="9">
        <f t="shared" si="3"/>
        <v>4.1036745564209089E-2</v>
      </c>
      <c r="O63" s="9">
        <f t="shared" si="3"/>
        <v>0</v>
      </c>
    </row>
    <row r="64" spans="1:15" s="15" customFormat="1" x14ac:dyDescent="0.2">
      <c r="A64" s="10">
        <v>62</v>
      </c>
      <c r="B64" s="11" t="s">
        <v>78</v>
      </c>
      <c r="C64" s="12">
        <v>16487745</v>
      </c>
      <c r="D64" s="12">
        <v>1749515</v>
      </c>
      <c r="E64" s="12">
        <v>1407832</v>
      </c>
      <c r="F64" s="12">
        <v>2233305</v>
      </c>
      <c r="G64" s="12">
        <v>0</v>
      </c>
      <c r="H64" s="12">
        <v>0</v>
      </c>
      <c r="I64" s="13">
        <f t="shared" si="2"/>
        <v>21878397</v>
      </c>
      <c r="J64" s="14">
        <f t="shared" si="3"/>
        <v>0.75360845678044874</v>
      </c>
      <c r="K64" s="14">
        <f t="shared" si="3"/>
        <v>7.9965410628575762E-2</v>
      </c>
      <c r="L64" s="14">
        <f t="shared" si="3"/>
        <v>6.4348041586410554E-2</v>
      </c>
      <c r="M64" s="14">
        <f t="shared" si="3"/>
        <v>0.10207809100456491</v>
      </c>
      <c r="N64" s="14">
        <f>G64/$I64</f>
        <v>0</v>
      </c>
      <c r="O64" s="14">
        <f t="shared" si="3"/>
        <v>0</v>
      </c>
    </row>
    <row r="65" spans="1:15" s="15" customFormat="1" x14ac:dyDescent="0.2">
      <c r="A65" s="10">
        <v>63</v>
      </c>
      <c r="B65" s="11" t="s">
        <v>79</v>
      </c>
      <c r="C65" s="12">
        <v>24985274</v>
      </c>
      <c r="D65" s="12">
        <v>2396058</v>
      </c>
      <c r="E65" s="12">
        <v>539999</v>
      </c>
      <c r="F65" s="12">
        <v>1287982</v>
      </c>
      <c r="G65" s="12">
        <v>1505588</v>
      </c>
      <c r="H65" s="12">
        <v>0</v>
      </c>
      <c r="I65" s="13">
        <f>SUM(C65:H65)</f>
        <v>30714901</v>
      </c>
      <c r="J65" s="14">
        <f t="shared" si="3"/>
        <v>0.81345774156980022</v>
      </c>
      <c r="K65" s="14">
        <f t="shared" si="3"/>
        <v>7.8009627965266767E-2</v>
      </c>
      <c r="L65" s="14">
        <f t="shared" si="3"/>
        <v>1.7581010598080718E-2</v>
      </c>
      <c r="M65" s="14">
        <f t="shared" si="3"/>
        <v>4.1933457639990443E-2</v>
      </c>
      <c r="N65" s="14">
        <f t="shared" si="3"/>
        <v>4.9018162226861811E-2</v>
      </c>
      <c r="O65" s="14">
        <f t="shared" si="3"/>
        <v>0</v>
      </c>
    </row>
    <row r="66" spans="1:15" s="15" customFormat="1" x14ac:dyDescent="0.2">
      <c r="A66" s="10">
        <v>64</v>
      </c>
      <c r="B66" s="11" t="s">
        <v>80</v>
      </c>
      <c r="C66" s="12">
        <v>19575638</v>
      </c>
      <c r="D66" s="12">
        <v>2002241</v>
      </c>
      <c r="E66" s="12">
        <v>1517552</v>
      </c>
      <c r="F66" s="12">
        <v>2488867</v>
      </c>
      <c r="G66" s="12">
        <v>1437442</v>
      </c>
      <c r="H66" s="12">
        <v>57262</v>
      </c>
      <c r="I66" s="13">
        <f t="shared" si="2"/>
        <v>27079002</v>
      </c>
      <c r="J66" s="14">
        <f>C66/$I66</f>
        <v>0.72290839965224718</v>
      </c>
      <c r="K66" s="14">
        <f t="shared" si="3"/>
        <v>7.3940723517063142E-2</v>
      </c>
      <c r="L66" s="14">
        <f t="shared" si="3"/>
        <v>5.6041651756589851E-2</v>
      </c>
      <c r="M66" s="14">
        <f t="shared" si="3"/>
        <v>9.1911326717284483E-2</v>
      </c>
      <c r="N66" s="14">
        <f t="shared" si="3"/>
        <v>5.3083270941816835E-2</v>
      </c>
      <c r="O66" s="14">
        <f t="shared" si="3"/>
        <v>2.114627414998529E-3</v>
      </c>
    </row>
    <row r="67" spans="1:15" x14ac:dyDescent="0.2">
      <c r="A67" s="16">
        <v>65</v>
      </c>
      <c r="B67" s="17" t="s">
        <v>81</v>
      </c>
      <c r="C67" s="18">
        <v>54778548</v>
      </c>
      <c r="D67" s="18">
        <v>6376463</v>
      </c>
      <c r="E67" s="18">
        <v>14818502</v>
      </c>
      <c r="F67" s="18">
        <v>30862877</v>
      </c>
      <c r="G67" s="18">
        <v>6791755</v>
      </c>
      <c r="H67" s="18">
        <v>10226452</v>
      </c>
      <c r="I67" s="19">
        <f t="shared" ref="I67:I72" si="4">SUM(C67:H67)</f>
        <v>123854597</v>
      </c>
      <c r="J67" s="20">
        <f t="shared" si="3"/>
        <v>0.44228110483456662</v>
      </c>
      <c r="K67" s="20">
        <f t="shared" si="3"/>
        <v>5.1483458462183683E-2</v>
      </c>
      <c r="L67" s="20">
        <f t="shared" si="3"/>
        <v>0.11964434392370596</v>
      </c>
      <c r="M67" s="20">
        <f t="shared" si="3"/>
        <v>0.24918636649392997</v>
      </c>
      <c r="N67" s="20">
        <f t="shared" si="3"/>
        <v>5.4836519309816173E-2</v>
      </c>
      <c r="O67" s="20">
        <f t="shared" si="3"/>
        <v>8.2568206975797601E-2</v>
      </c>
    </row>
    <row r="68" spans="1:15" x14ac:dyDescent="0.2">
      <c r="A68" s="6">
        <v>66</v>
      </c>
      <c r="B68" s="6" t="s">
        <v>82</v>
      </c>
      <c r="C68" s="7">
        <v>22654993</v>
      </c>
      <c r="D68" s="7">
        <v>2195389</v>
      </c>
      <c r="E68" s="7">
        <v>2686599</v>
      </c>
      <c r="F68" s="7">
        <v>1996209</v>
      </c>
      <c r="G68" s="7">
        <v>0</v>
      </c>
      <c r="H68" s="7">
        <v>0</v>
      </c>
      <c r="I68" s="8">
        <f t="shared" si="4"/>
        <v>29533190</v>
      </c>
      <c r="J68" s="9">
        <f t="shared" si="3"/>
        <v>0.76710280873823655</v>
      </c>
      <c r="K68" s="9">
        <f t="shared" si="3"/>
        <v>7.4336331429148014E-2</v>
      </c>
      <c r="L68" s="9">
        <f t="shared" si="3"/>
        <v>9.096880492760856E-2</v>
      </c>
      <c r="M68" s="9">
        <f t="shared" si="3"/>
        <v>6.7592054905006874E-2</v>
      </c>
      <c r="N68" s="9">
        <f t="shared" si="3"/>
        <v>0</v>
      </c>
      <c r="O68" s="9">
        <f t="shared" si="3"/>
        <v>0</v>
      </c>
    </row>
    <row r="69" spans="1:15" s="15" customFormat="1" x14ac:dyDescent="0.2">
      <c r="A69" s="10">
        <v>67</v>
      </c>
      <c r="B69" s="11" t="s">
        <v>83</v>
      </c>
      <c r="C69" s="12">
        <v>45424921</v>
      </c>
      <c r="D69" s="12">
        <v>2818289</v>
      </c>
      <c r="E69" s="12">
        <v>981374</v>
      </c>
      <c r="F69" s="12">
        <v>2716327</v>
      </c>
      <c r="G69" s="12">
        <v>5681672</v>
      </c>
      <c r="H69" s="12">
        <v>13765374</v>
      </c>
      <c r="I69" s="13">
        <f t="shared" si="4"/>
        <v>71387957</v>
      </c>
      <c r="J69" s="14">
        <f t="shared" si="3"/>
        <v>0.63631070153751568</v>
      </c>
      <c r="K69" s="14">
        <f t="shared" si="3"/>
        <v>3.9478493550389737E-2</v>
      </c>
      <c r="L69" s="14">
        <f t="shared" si="3"/>
        <v>1.3747052601603377E-2</v>
      </c>
      <c r="M69" s="14">
        <f t="shared" si="3"/>
        <v>3.8050213427455279E-2</v>
      </c>
      <c r="N69" s="14">
        <f t="shared" si="3"/>
        <v>7.9588662272545491E-2</v>
      </c>
      <c r="O69" s="14">
        <f t="shared" si="3"/>
        <v>0.19282487661049047</v>
      </c>
    </row>
    <row r="70" spans="1:15" s="15" customFormat="1" x14ac:dyDescent="0.2">
      <c r="A70" s="10">
        <v>68</v>
      </c>
      <c r="B70" s="11" t="s">
        <v>84</v>
      </c>
      <c r="C70" s="12">
        <v>22430609</v>
      </c>
      <c r="D70" s="12">
        <v>1042388</v>
      </c>
      <c r="E70" s="12">
        <v>1961725</v>
      </c>
      <c r="F70" s="12">
        <v>1431945</v>
      </c>
      <c r="G70" s="12">
        <v>0</v>
      </c>
      <c r="H70" s="12">
        <v>810604</v>
      </c>
      <c r="I70" s="13">
        <f t="shared" si="4"/>
        <v>27677271</v>
      </c>
      <c r="J70" s="14">
        <f t="shared" si="3"/>
        <v>0.81043427294547932</v>
      </c>
      <c r="K70" s="14">
        <f t="shared" si="3"/>
        <v>3.7662239170906699E-2</v>
      </c>
      <c r="L70" s="14">
        <f t="shared" si="3"/>
        <v>7.0878555909648755E-2</v>
      </c>
      <c r="M70" s="14">
        <f t="shared" si="3"/>
        <v>5.1737217878164363E-2</v>
      </c>
      <c r="N70" s="14">
        <f t="shared" si="3"/>
        <v>0</v>
      </c>
      <c r="O70" s="14">
        <f t="shared" si="3"/>
        <v>2.9287714095800846E-2</v>
      </c>
    </row>
    <row r="71" spans="1:15" s="15" customFormat="1" x14ac:dyDescent="0.2">
      <c r="A71" s="10">
        <v>69</v>
      </c>
      <c r="B71" s="11" t="s">
        <v>85</v>
      </c>
      <c r="C71" s="12">
        <v>32498778</v>
      </c>
      <c r="D71" s="12">
        <v>2499887</v>
      </c>
      <c r="E71" s="12">
        <v>1649719</v>
      </c>
      <c r="F71" s="12">
        <v>2066341</v>
      </c>
      <c r="G71" s="12">
        <v>2751434</v>
      </c>
      <c r="H71" s="12">
        <v>21245330</v>
      </c>
      <c r="I71" s="13">
        <f t="shared" si="4"/>
        <v>62711489</v>
      </c>
      <c r="J71" s="14">
        <f t="shared" si="3"/>
        <v>0.51822685951532743</v>
      </c>
      <c r="K71" s="14">
        <f t="shared" si="3"/>
        <v>3.9863301603315464E-2</v>
      </c>
      <c r="L71" s="14">
        <f t="shared" si="3"/>
        <v>2.6306487476321923E-2</v>
      </c>
      <c r="M71" s="14">
        <f t="shared" si="3"/>
        <v>3.2949959137471604E-2</v>
      </c>
      <c r="N71" s="14">
        <f t="shared" si="3"/>
        <v>4.3874480479964367E-2</v>
      </c>
      <c r="O71" s="14">
        <f t="shared" si="3"/>
        <v>0.33877891178759922</v>
      </c>
    </row>
    <row r="72" spans="1:15" x14ac:dyDescent="0.2">
      <c r="A72" s="16">
        <v>396</v>
      </c>
      <c r="B72" s="17" t="s">
        <v>86</v>
      </c>
      <c r="C72" s="12">
        <f>256246396-11833421</f>
        <v>244412975</v>
      </c>
      <c r="D72" s="12">
        <f>27434306-'[1]Huricane Data'!F13</f>
        <v>10842107</v>
      </c>
      <c r="E72" s="12">
        <v>14167435</v>
      </c>
      <c r="F72" s="12">
        <f>28999312-'[1]Huricane Data'!H13-1178458</f>
        <v>27823796</v>
      </c>
      <c r="G72" s="12">
        <v>0</v>
      </c>
      <c r="H72" s="12">
        <f>67523049-'[1]Huricane Data'!J13</f>
        <v>0</v>
      </c>
      <c r="I72" s="19">
        <f t="shared" si="4"/>
        <v>297246313</v>
      </c>
      <c r="J72" s="20">
        <f t="shared" ref="J72:O73" si="5">C72/$I72</f>
        <v>0.82225738154067529</v>
      </c>
      <c r="K72" s="20">
        <f t="shared" si="5"/>
        <v>3.6475160585086888E-2</v>
      </c>
      <c r="L72" s="20">
        <f t="shared" si="5"/>
        <v>4.7662273274353448E-2</v>
      </c>
      <c r="M72" s="20">
        <f t="shared" si="5"/>
        <v>9.3605184599884345E-2</v>
      </c>
      <c r="N72" s="20">
        <f t="shared" si="5"/>
        <v>0</v>
      </c>
      <c r="O72" s="20">
        <f t="shared" si="5"/>
        <v>0</v>
      </c>
    </row>
    <row r="73" spans="1:15" x14ac:dyDescent="0.2">
      <c r="A73" s="21"/>
      <c r="B73" s="22" t="s">
        <v>87</v>
      </c>
      <c r="C73" s="23">
        <f t="shared" ref="C73:I73" si="6">SUM(C3:C72)</f>
        <v>6102715745</v>
      </c>
      <c r="D73" s="23">
        <f t="shared" si="6"/>
        <v>560084784</v>
      </c>
      <c r="E73" s="23">
        <f t="shared" si="6"/>
        <v>438773737</v>
      </c>
      <c r="F73" s="23">
        <f t="shared" si="6"/>
        <v>842306069</v>
      </c>
      <c r="G73" s="23">
        <f t="shared" si="6"/>
        <v>521612435</v>
      </c>
      <c r="H73" s="23">
        <f t="shared" si="6"/>
        <v>646097300</v>
      </c>
      <c r="I73" s="24">
        <f t="shared" si="6"/>
        <v>9111590070</v>
      </c>
      <c r="J73" s="25">
        <f t="shared" si="5"/>
        <v>0.66977505551893202</v>
      </c>
      <c r="K73" s="25">
        <f t="shared" si="5"/>
        <v>6.1469488826553412E-2</v>
      </c>
      <c r="L73" s="25">
        <f t="shared" si="5"/>
        <v>4.8155561612090829E-2</v>
      </c>
      <c r="M73" s="25">
        <f t="shared" si="5"/>
        <v>9.2443367461547798E-2</v>
      </c>
      <c r="N73" s="25">
        <f t="shared" si="5"/>
        <v>5.7247135899738739E-2</v>
      </c>
      <c r="O73" s="25">
        <f t="shared" si="5"/>
        <v>7.0909390681137177E-2</v>
      </c>
    </row>
    <row r="74" spans="1:15" x14ac:dyDescent="0.2">
      <c r="A74" s="26"/>
      <c r="B74" s="27"/>
      <c r="C74" s="28"/>
      <c r="D74" s="28"/>
      <c r="E74" s="28"/>
      <c r="F74" s="28"/>
      <c r="G74" s="28"/>
      <c r="H74" s="28"/>
      <c r="I74" s="28"/>
      <c r="J74" s="29"/>
      <c r="K74" s="29"/>
      <c r="L74" s="29"/>
      <c r="M74" s="29"/>
      <c r="N74" s="29"/>
      <c r="O74" s="30"/>
    </row>
    <row r="75" spans="1:15" s="15" customFormat="1" x14ac:dyDescent="0.2">
      <c r="A75" s="10">
        <v>318</v>
      </c>
      <c r="B75" s="11" t="s">
        <v>88</v>
      </c>
      <c r="C75" s="12">
        <v>10606478</v>
      </c>
      <c r="D75" s="12">
        <v>135158</v>
      </c>
      <c r="E75" s="12">
        <v>0</v>
      </c>
      <c r="F75" s="12">
        <v>557048</v>
      </c>
      <c r="G75" s="12">
        <v>811579</v>
      </c>
      <c r="H75" s="12">
        <v>263804</v>
      </c>
      <c r="I75" s="13">
        <f>SUM(C75:H75)</f>
        <v>12374067</v>
      </c>
      <c r="J75" s="14">
        <f t="shared" ref="J75:O77" si="7">C75/$I75</f>
        <v>0.85715375551142559</v>
      </c>
      <c r="K75" s="14">
        <f t="shared" si="7"/>
        <v>1.092268208989009E-2</v>
      </c>
      <c r="L75" s="14">
        <f t="shared" si="7"/>
        <v>0</v>
      </c>
      <c r="M75" s="14">
        <f t="shared" si="7"/>
        <v>4.5017373835134399E-2</v>
      </c>
      <c r="N75" s="14">
        <f t="shared" si="7"/>
        <v>6.5587086282949653E-2</v>
      </c>
      <c r="O75" s="14">
        <f t="shared" si="7"/>
        <v>2.1319102280600227E-2</v>
      </c>
    </row>
    <row r="76" spans="1:15" x14ac:dyDescent="0.2">
      <c r="A76" s="31">
        <v>319</v>
      </c>
      <c r="B76" s="32" t="s">
        <v>89</v>
      </c>
      <c r="C76" s="33">
        <v>2961689</v>
      </c>
      <c r="D76" s="33">
        <v>0</v>
      </c>
      <c r="E76" s="33">
        <v>0</v>
      </c>
      <c r="F76" s="33">
        <v>436911</v>
      </c>
      <c r="G76" s="33">
        <v>0</v>
      </c>
      <c r="H76" s="33">
        <v>0</v>
      </c>
      <c r="I76" s="34">
        <f>SUM(C76:H76)</f>
        <v>3398600</v>
      </c>
      <c r="J76" s="35">
        <f t="shared" si="7"/>
        <v>0.87144382981227564</v>
      </c>
      <c r="K76" s="35">
        <f t="shared" si="7"/>
        <v>0</v>
      </c>
      <c r="L76" s="35">
        <f t="shared" si="7"/>
        <v>0</v>
      </c>
      <c r="M76" s="35">
        <f t="shared" si="7"/>
        <v>0.12855617018772436</v>
      </c>
      <c r="N76" s="35">
        <f t="shared" si="7"/>
        <v>0</v>
      </c>
      <c r="O76" s="35">
        <f t="shared" si="7"/>
        <v>0</v>
      </c>
    </row>
    <row r="77" spans="1:15" x14ac:dyDescent="0.2">
      <c r="A77" s="36"/>
      <c r="B77" s="37" t="s">
        <v>90</v>
      </c>
      <c r="C77" s="38">
        <f>SUM(C75:C76)</f>
        <v>13568167</v>
      </c>
      <c r="D77" s="38">
        <f t="shared" ref="D77:I77" si="8">SUM(D75:D76)</f>
        <v>135158</v>
      </c>
      <c r="E77" s="38">
        <f t="shared" si="8"/>
        <v>0</v>
      </c>
      <c r="F77" s="38">
        <f t="shared" si="8"/>
        <v>993959</v>
      </c>
      <c r="G77" s="38">
        <f t="shared" si="8"/>
        <v>811579</v>
      </c>
      <c r="H77" s="38">
        <f t="shared" si="8"/>
        <v>263804</v>
      </c>
      <c r="I77" s="39">
        <f t="shared" si="8"/>
        <v>15772667</v>
      </c>
      <c r="J77" s="40">
        <f t="shared" si="7"/>
        <v>0.86023289529919067</v>
      </c>
      <c r="K77" s="40">
        <f t="shared" si="7"/>
        <v>8.569127846292577E-3</v>
      </c>
      <c r="L77" s="40">
        <f t="shared" si="7"/>
        <v>0</v>
      </c>
      <c r="M77" s="40">
        <f t="shared" si="7"/>
        <v>6.3017814298621785E-2</v>
      </c>
      <c r="N77" s="40">
        <f t="shared" si="7"/>
        <v>5.1454772994319858E-2</v>
      </c>
      <c r="O77" s="40">
        <f t="shared" si="7"/>
        <v>1.6725389561575096E-2</v>
      </c>
    </row>
    <row r="78" spans="1:15" x14ac:dyDescent="0.2">
      <c r="A78" s="41"/>
      <c r="B78" s="42"/>
      <c r="C78" s="28"/>
      <c r="D78" s="28"/>
      <c r="E78" s="28"/>
      <c r="F78" s="28"/>
      <c r="G78" s="28"/>
      <c r="H78" s="28"/>
      <c r="I78" s="28"/>
      <c r="J78" s="29"/>
      <c r="K78" s="29"/>
      <c r="L78" s="29"/>
      <c r="M78" s="29"/>
      <c r="N78" s="29"/>
      <c r="O78" s="30"/>
    </row>
    <row r="79" spans="1:15" x14ac:dyDescent="0.2">
      <c r="A79" s="43">
        <v>321001</v>
      </c>
      <c r="B79" s="44" t="s">
        <v>91</v>
      </c>
      <c r="C79" s="12">
        <v>2717111</v>
      </c>
      <c r="D79" s="12">
        <v>60122</v>
      </c>
      <c r="E79" s="12">
        <v>642500</v>
      </c>
      <c r="F79" s="12">
        <v>255206</v>
      </c>
      <c r="G79" s="12">
        <v>0</v>
      </c>
      <c r="H79" s="12">
        <v>0</v>
      </c>
      <c r="I79" s="13">
        <f t="shared" ref="I79:I90" si="9">SUM(C79:H79)</f>
        <v>3674939</v>
      </c>
      <c r="J79" s="14">
        <f t="shared" ref="J79:O91" si="10">C79/$I79</f>
        <v>0.73936220437944689</v>
      </c>
      <c r="K79" s="14">
        <f t="shared" si="10"/>
        <v>1.6359999444888744E-2</v>
      </c>
      <c r="L79" s="14">
        <f t="shared" si="10"/>
        <v>0.17483283395996504</v>
      </c>
      <c r="M79" s="14">
        <f t="shared" si="10"/>
        <v>6.944496221569936E-2</v>
      </c>
      <c r="N79" s="14">
        <f t="shared" si="10"/>
        <v>0</v>
      </c>
      <c r="O79" s="14">
        <f t="shared" si="10"/>
        <v>0</v>
      </c>
    </row>
    <row r="80" spans="1:15" s="15" customFormat="1" x14ac:dyDescent="0.2">
      <c r="A80" s="10">
        <v>329001</v>
      </c>
      <c r="B80" s="11" t="s">
        <v>92</v>
      </c>
      <c r="C80" s="12">
        <v>2957289</v>
      </c>
      <c r="D80" s="12">
        <v>40584</v>
      </c>
      <c r="E80" s="12">
        <v>299784</v>
      </c>
      <c r="F80" s="12">
        <v>363079</v>
      </c>
      <c r="G80" s="12">
        <v>0</v>
      </c>
      <c r="H80" s="12">
        <v>0</v>
      </c>
      <c r="I80" s="13">
        <f t="shared" si="9"/>
        <v>3660736</v>
      </c>
      <c r="J80" s="14">
        <f t="shared" si="10"/>
        <v>0.80784000812951273</v>
      </c>
      <c r="K80" s="14">
        <f t="shared" si="10"/>
        <v>1.108629521495131E-2</v>
      </c>
      <c r="L80" s="14">
        <f t="shared" si="10"/>
        <v>8.1891728876378952E-2</v>
      </c>
      <c r="M80" s="14">
        <f t="shared" si="10"/>
        <v>9.9181967779156985E-2</v>
      </c>
      <c r="N80" s="14">
        <f t="shared" si="10"/>
        <v>0</v>
      </c>
      <c r="O80" s="14">
        <f t="shared" si="10"/>
        <v>0</v>
      </c>
    </row>
    <row r="81" spans="1:15" s="15" customFormat="1" x14ac:dyDescent="0.2">
      <c r="A81" s="10">
        <v>331001</v>
      </c>
      <c r="B81" s="11" t="s">
        <v>93</v>
      </c>
      <c r="C81" s="12">
        <v>4731459</v>
      </c>
      <c r="D81" s="12">
        <v>236874</v>
      </c>
      <c r="E81" s="12">
        <v>168741</v>
      </c>
      <c r="F81" s="12">
        <v>472889</v>
      </c>
      <c r="G81" s="12">
        <v>0</v>
      </c>
      <c r="H81" s="12">
        <v>0</v>
      </c>
      <c r="I81" s="13">
        <f t="shared" si="9"/>
        <v>5609963</v>
      </c>
      <c r="J81" s="14">
        <f t="shared" si="10"/>
        <v>0.84340288875345526</v>
      </c>
      <c r="K81" s="14">
        <f t="shared" si="10"/>
        <v>4.2223807893207135E-2</v>
      </c>
      <c r="L81" s="14">
        <f t="shared" si="10"/>
        <v>3.0078808006398616E-2</v>
      </c>
      <c r="M81" s="14">
        <f t="shared" si="10"/>
        <v>8.4294495346939002E-2</v>
      </c>
      <c r="N81" s="14">
        <f t="shared" si="10"/>
        <v>0</v>
      </c>
      <c r="O81" s="14">
        <f t="shared" si="10"/>
        <v>0</v>
      </c>
    </row>
    <row r="82" spans="1:15" s="15" customFormat="1" x14ac:dyDescent="0.2">
      <c r="A82" s="10">
        <v>333001</v>
      </c>
      <c r="B82" s="11" t="s">
        <v>94</v>
      </c>
      <c r="C82" s="12">
        <v>5149644</v>
      </c>
      <c r="D82" s="12">
        <v>108192</v>
      </c>
      <c r="E82" s="12">
        <v>266386</v>
      </c>
      <c r="F82" s="12">
        <v>223080</v>
      </c>
      <c r="G82" s="12">
        <v>0</v>
      </c>
      <c r="H82" s="12">
        <v>0</v>
      </c>
      <c r="I82" s="13">
        <f t="shared" si="9"/>
        <v>5747302</v>
      </c>
      <c r="J82" s="14">
        <f t="shared" si="10"/>
        <v>0.89601068466560485</v>
      </c>
      <c r="K82" s="14">
        <f t="shared" si="10"/>
        <v>1.8824832939003378E-2</v>
      </c>
      <c r="L82" s="14">
        <f t="shared" si="10"/>
        <v>4.63497481078948E-2</v>
      </c>
      <c r="M82" s="14">
        <f t="shared" si="10"/>
        <v>3.8814734287496988E-2</v>
      </c>
      <c r="N82" s="14">
        <f t="shared" si="10"/>
        <v>0</v>
      </c>
      <c r="O82" s="14">
        <f t="shared" si="10"/>
        <v>0</v>
      </c>
    </row>
    <row r="83" spans="1:15" x14ac:dyDescent="0.2">
      <c r="A83" s="16">
        <v>336001</v>
      </c>
      <c r="B83" s="45" t="s">
        <v>95</v>
      </c>
      <c r="C83" s="33">
        <v>5233941</v>
      </c>
      <c r="D83" s="33">
        <v>120285</v>
      </c>
      <c r="E83" s="33">
        <v>191019</v>
      </c>
      <c r="F83" s="33">
        <v>343824</v>
      </c>
      <c r="G83" s="33">
        <v>0</v>
      </c>
      <c r="H83" s="33">
        <v>0</v>
      </c>
      <c r="I83" s="34">
        <f t="shared" si="9"/>
        <v>5889069</v>
      </c>
      <c r="J83" s="35">
        <f t="shared" si="10"/>
        <v>0.88875525146674283</v>
      </c>
      <c r="K83" s="35">
        <f t="shared" si="10"/>
        <v>2.0425130016306484E-2</v>
      </c>
      <c r="L83" s="35">
        <f t="shared" si="10"/>
        <v>3.2436196621231643E-2</v>
      </c>
      <c r="M83" s="35">
        <f t="shared" si="10"/>
        <v>5.8383421895719004E-2</v>
      </c>
      <c r="N83" s="35">
        <f t="shared" si="10"/>
        <v>0</v>
      </c>
      <c r="O83" s="35">
        <f t="shared" si="10"/>
        <v>0</v>
      </c>
    </row>
    <row r="84" spans="1:15" x14ac:dyDescent="0.2">
      <c r="A84" s="46">
        <v>337001</v>
      </c>
      <c r="B84" s="6" t="s">
        <v>96</v>
      </c>
      <c r="C84" s="7">
        <v>12964110</v>
      </c>
      <c r="D84" s="7">
        <v>129978</v>
      </c>
      <c r="E84" s="7">
        <v>250062</v>
      </c>
      <c r="F84" s="7">
        <v>373436</v>
      </c>
      <c r="G84" s="7">
        <v>0</v>
      </c>
      <c r="H84" s="7">
        <v>0</v>
      </c>
      <c r="I84" s="8">
        <f t="shared" si="9"/>
        <v>13717586</v>
      </c>
      <c r="J84" s="9">
        <f t="shared" si="10"/>
        <v>0.94507225979848053</v>
      </c>
      <c r="K84" s="9">
        <f t="shared" si="10"/>
        <v>9.4752823127917697E-3</v>
      </c>
      <c r="L84" s="9">
        <f t="shared" si="10"/>
        <v>1.8229300694743229E-2</v>
      </c>
      <c r="M84" s="9">
        <f t="shared" si="10"/>
        <v>2.7223157193984424E-2</v>
      </c>
      <c r="N84" s="9">
        <f t="shared" si="10"/>
        <v>0</v>
      </c>
      <c r="O84" s="9">
        <f t="shared" si="10"/>
        <v>0</v>
      </c>
    </row>
    <row r="85" spans="1:15" s="15" customFormat="1" x14ac:dyDescent="0.2">
      <c r="A85" s="10">
        <v>339001</v>
      </c>
      <c r="B85" s="11" t="s">
        <v>97</v>
      </c>
      <c r="C85" s="12">
        <v>3383113</v>
      </c>
      <c r="D85" s="12">
        <v>97534</v>
      </c>
      <c r="E85" s="12">
        <v>269179</v>
      </c>
      <c r="F85" s="12">
        <v>257163</v>
      </c>
      <c r="G85" s="12">
        <v>0</v>
      </c>
      <c r="H85" s="12">
        <v>0</v>
      </c>
      <c r="I85" s="13">
        <f t="shared" si="9"/>
        <v>4006989</v>
      </c>
      <c r="J85" s="14">
        <f t="shared" si="10"/>
        <v>0.84430304151072044</v>
      </c>
      <c r="K85" s="14">
        <f t="shared" si="10"/>
        <v>2.4340970239748599E-2</v>
      </c>
      <c r="L85" s="14">
        <f t="shared" si="10"/>
        <v>6.7177374332697201E-2</v>
      </c>
      <c r="M85" s="14">
        <f t="shared" si="10"/>
        <v>6.4178613916833813E-2</v>
      </c>
      <c r="N85" s="14">
        <f t="shared" si="10"/>
        <v>0</v>
      </c>
      <c r="O85" s="14">
        <f t="shared" si="10"/>
        <v>0</v>
      </c>
    </row>
    <row r="86" spans="1:15" x14ac:dyDescent="0.2">
      <c r="A86" s="10">
        <v>340001</v>
      </c>
      <c r="B86" s="11" t="s">
        <v>98</v>
      </c>
      <c r="C86" s="12">
        <v>987588</v>
      </c>
      <c r="D86" s="12">
        <v>43574</v>
      </c>
      <c r="E86" s="12">
        <v>27479</v>
      </c>
      <c r="F86" s="12">
        <v>0</v>
      </c>
      <c r="G86" s="12">
        <v>0</v>
      </c>
      <c r="H86" s="12">
        <v>0</v>
      </c>
      <c r="I86" s="13">
        <f t="shared" si="9"/>
        <v>1058641</v>
      </c>
      <c r="J86" s="14">
        <f t="shared" si="10"/>
        <v>0.93288281863256761</v>
      </c>
      <c r="K86" s="14">
        <f t="shared" si="10"/>
        <v>4.1160317803674712E-2</v>
      </c>
      <c r="L86" s="14">
        <f t="shared" si="10"/>
        <v>2.5956863563757687E-2</v>
      </c>
      <c r="M86" s="14">
        <f t="shared" si="10"/>
        <v>0</v>
      </c>
      <c r="N86" s="14">
        <f t="shared" si="10"/>
        <v>0</v>
      </c>
      <c r="O86" s="14">
        <f t="shared" si="10"/>
        <v>0</v>
      </c>
    </row>
    <row r="87" spans="1:15" x14ac:dyDescent="0.2">
      <c r="A87" s="10">
        <v>341001</v>
      </c>
      <c r="B87" s="11" t="s">
        <v>99</v>
      </c>
      <c r="C87" s="12">
        <v>2707091</v>
      </c>
      <c r="D87" s="12">
        <v>322835</v>
      </c>
      <c r="E87" s="12">
        <v>98078</v>
      </c>
      <c r="F87" s="12">
        <v>154506</v>
      </c>
      <c r="G87" s="12">
        <v>0</v>
      </c>
      <c r="H87" s="12">
        <v>182796</v>
      </c>
      <c r="I87" s="13">
        <f t="shared" si="9"/>
        <v>3465306</v>
      </c>
      <c r="J87" s="14">
        <f t="shared" si="10"/>
        <v>0.78119825493044481</v>
      </c>
      <c r="K87" s="14">
        <f t="shared" si="10"/>
        <v>9.3162046872628274E-2</v>
      </c>
      <c r="L87" s="14">
        <f t="shared" si="10"/>
        <v>2.830283963378703E-2</v>
      </c>
      <c r="M87" s="14">
        <f t="shared" si="10"/>
        <v>4.4586538677969564E-2</v>
      </c>
      <c r="N87" s="14">
        <f t="shared" si="10"/>
        <v>0</v>
      </c>
      <c r="O87" s="14">
        <f t="shared" si="10"/>
        <v>5.2750319885170316E-2</v>
      </c>
    </row>
    <row r="88" spans="1:15" x14ac:dyDescent="0.2">
      <c r="A88" s="16">
        <v>342001</v>
      </c>
      <c r="B88" s="45" t="s">
        <v>100</v>
      </c>
      <c r="C88" s="33">
        <v>800688</v>
      </c>
      <c r="D88" s="33">
        <v>240039</v>
      </c>
      <c r="E88" s="33">
        <v>13591</v>
      </c>
      <c r="F88" s="33">
        <v>43325</v>
      </c>
      <c r="G88" s="33">
        <v>0</v>
      </c>
      <c r="H88" s="33">
        <v>0</v>
      </c>
      <c r="I88" s="34">
        <f t="shared" si="9"/>
        <v>1097643</v>
      </c>
      <c r="J88" s="35">
        <f t="shared" si="10"/>
        <v>0.72946121826495502</v>
      </c>
      <c r="K88" s="35">
        <f t="shared" si="10"/>
        <v>0.21868585687696274</v>
      </c>
      <c r="L88" s="35">
        <f t="shared" si="10"/>
        <v>1.2381985764041679E-2</v>
      </c>
      <c r="M88" s="35">
        <f t="shared" si="10"/>
        <v>3.9470939094040591E-2</v>
      </c>
      <c r="N88" s="35">
        <f t="shared" si="10"/>
        <v>0</v>
      </c>
      <c r="O88" s="35">
        <f t="shared" si="10"/>
        <v>0</v>
      </c>
    </row>
    <row r="89" spans="1:15" x14ac:dyDescent="0.2">
      <c r="A89" s="43">
        <v>343001</v>
      </c>
      <c r="B89" s="44" t="s">
        <v>101</v>
      </c>
      <c r="C89" s="12">
        <v>1334879</v>
      </c>
      <c r="D89" s="12">
        <v>231593</v>
      </c>
      <c r="E89" s="12">
        <v>45242</v>
      </c>
      <c r="F89" s="12">
        <v>78927</v>
      </c>
      <c r="G89" s="12">
        <v>0</v>
      </c>
      <c r="H89" s="12">
        <v>0</v>
      </c>
      <c r="I89" s="13">
        <f t="shared" si="9"/>
        <v>1690641</v>
      </c>
      <c r="J89" s="14">
        <f t="shared" si="10"/>
        <v>0.78956975490361347</v>
      </c>
      <c r="K89" s="14">
        <f t="shared" si="10"/>
        <v>0.13698532095223054</v>
      </c>
      <c r="L89" s="14">
        <f t="shared" si="10"/>
        <v>2.6760264302119727E-2</v>
      </c>
      <c r="M89" s="14">
        <f t="shared" si="10"/>
        <v>4.6684659842036243E-2</v>
      </c>
      <c r="N89" s="14">
        <f t="shared" si="10"/>
        <v>0</v>
      </c>
      <c r="O89" s="14">
        <f t="shared" si="10"/>
        <v>0</v>
      </c>
    </row>
    <row r="90" spans="1:15" s="47" customFormat="1" x14ac:dyDescent="0.2">
      <c r="A90" s="16">
        <v>344001</v>
      </c>
      <c r="B90" s="45" t="s">
        <v>102</v>
      </c>
      <c r="C90" s="33">
        <v>1426348</v>
      </c>
      <c r="D90" s="33">
        <v>423649</v>
      </c>
      <c r="E90" s="33">
        <v>45142</v>
      </c>
      <c r="F90" s="33">
        <v>184907</v>
      </c>
      <c r="G90" s="33">
        <v>0</v>
      </c>
      <c r="H90" s="33">
        <v>0</v>
      </c>
      <c r="I90" s="34">
        <f t="shared" si="9"/>
        <v>2080046</v>
      </c>
      <c r="J90" s="35">
        <f t="shared" si="10"/>
        <v>0.68572906560720293</v>
      </c>
      <c r="K90" s="35">
        <f t="shared" si="10"/>
        <v>0.20367289954164475</v>
      </c>
      <c r="L90" s="35">
        <f t="shared" si="10"/>
        <v>2.1702404658358519E-2</v>
      </c>
      <c r="M90" s="35">
        <f t="shared" si="10"/>
        <v>8.8895630192793812E-2</v>
      </c>
      <c r="N90" s="35">
        <f t="shared" si="10"/>
        <v>0</v>
      </c>
      <c r="O90" s="35">
        <f t="shared" si="10"/>
        <v>0</v>
      </c>
    </row>
    <row r="91" spans="1:15" x14ac:dyDescent="0.2">
      <c r="A91" s="36"/>
      <c r="B91" s="37" t="s">
        <v>103</v>
      </c>
      <c r="C91" s="38">
        <f t="shared" ref="C91:H91" si="11">SUM(C79:C90)</f>
        <v>44393261</v>
      </c>
      <c r="D91" s="38">
        <f t="shared" si="11"/>
        <v>2055259</v>
      </c>
      <c r="E91" s="38">
        <f t="shared" si="11"/>
        <v>2317203</v>
      </c>
      <c r="F91" s="38">
        <f t="shared" si="11"/>
        <v>2750342</v>
      </c>
      <c r="G91" s="38">
        <f t="shared" si="11"/>
        <v>0</v>
      </c>
      <c r="H91" s="38">
        <f t="shared" si="11"/>
        <v>182796</v>
      </c>
      <c r="I91" s="39">
        <f>SUM(I79:I90)</f>
        <v>51698861</v>
      </c>
      <c r="J91" s="40">
        <f t="shared" si="10"/>
        <v>0.85868934327199198</v>
      </c>
      <c r="K91" s="40">
        <f>D91/$I91</f>
        <v>3.9754434822074705E-2</v>
      </c>
      <c r="L91" s="40">
        <f t="shared" si="10"/>
        <v>4.482116153390691E-2</v>
      </c>
      <c r="M91" s="40">
        <f t="shared" si="10"/>
        <v>5.319927647922456E-2</v>
      </c>
      <c r="N91" s="40">
        <f t="shared" si="10"/>
        <v>0</v>
      </c>
      <c r="O91" s="40">
        <f t="shared" si="10"/>
        <v>3.5357838928018162E-3</v>
      </c>
    </row>
    <row r="92" spans="1:15" x14ac:dyDescent="0.2">
      <c r="A92" s="26"/>
      <c r="B92" s="42"/>
      <c r="C92" s="28"/>
      <c r="D92" s="28"/>
      <c r="E92" s="28"/>
      <c r="F92" s="28"/>
      <c r="G92" s="28"/>
      <c r="H92" s="28"/>
      <c r="I92" s="28"/>
      <c r="J92" s="29"/>
      <c r="K92" s="29"/>
      <c r="L92" s="29"/>
      <c r="M92" s="29"/>
      <c r="N92" s="29"/>
      <c r="O92" s="30"/>
    </row>
    <row r="93" spans="1:15" s="48" customFormat="1" x14ac:dyDescent="0.2">
      <c r="A93" s="10">
        <v>300001</v>
      </c>
      <c r="B93" s="11" t="s">
        <v>104</v>
      </c>
      <c r="C93" s="12">
        <v>2492644</v>
      </c>
      <c r="D93" s="12">
        <v>332191</v>
      </c>
      <c r="E93" s="12">
        <v>764159</v>
      </c>
      <c r="F93" s="12">
        <v>236304</v>
      </c>
      <c r="G93" s="12">
        <v>0</v>
      </c>
      <c r="H93" s="12">
        <v>0</v>
      </c>
      <c r="I93" s="13">
        <f t="shared" ref="I93:I146" si="12">SUM(C93:H93)</f>
        <v>3825298</v>
      </c>
      <c r="J93" s="14">
        <f t="shared" ref="J93:O122" si="13">C93/$I93</f>
        <v>0.65162086718472656</v>
      </c>
      <c r="K93" s="14">
        <f t="shared" si="13"/>
        <v>8.6840554644370196E-2</v>
      </c>
      <c r="L93" s="14">
        <f t="shared" si="13"/>
        <v>0.19976456736181078</v>
      </c>
      <c r="M93" s="14">
        <f t="shared" si="13"/>
        <v>6.1774010809092519E-2</v>
      </c>
      <c r="N93" s="14">
        <f t="shared" si="13"/>
        <v>0</v>
      </c>
      <c r="O93" s="14">
        <f t="shared" si="13"/>
        <v>0</v>
      </c>
    </row>
    <row r="94" spans="1:15" s="15" customFormat="1" x14ac:dyDescent="0.2">
      <c r="A94" s="10">
        <v>300002</v>
      </c>
      <c r="B94" s="11" t="s">
        <v>105</v>
      </c>
      <c r="C94" s="12">
        <v>2777067</v>
      </c>
      <c r="D94" s="12">
        <v>319344</v>
      </c>
      <c r="E94" s="12">
        <v>647068</v>
      </c>
      <c r="F94" s="12">
        <v>456205</v>
      </c>
      <c r="G94" s="12">
        <v>0</v>
      </c>
      <c r="H94" s="12">
        <v>0</v>
      </c>
      <c r="I94" s="13">
        <f t="shared" si="12"/>
        <v>4199684</v>
      </c>
      <c r="J94" s="14">
        <f t="shared" si="13"/>
        <v>0.66125618022689325</v>
      </c>
      <c r="K94" s="14">
        <f t="shared" si="13"/>
        <v>7.6040006819560704E-2</v>
      </c>
      <c r="L94" s="14">
        <f t="shared" si="13"/>
        <v>0.15407540186356877</v>
      </c>
      <c r="M94" s="14">
        <f t="shared" si="13"/>
        <v>0.10862841108997724</v>
      </c>
      <c r="N94" s="14">
        <f t="shared" si="13"/>
        <v>0</v>
      </c>
      <c r="O94" s="14">
        <f t="shared" si="13"/>
        <v>0</v>
      </c>
    </row>
    <row r="95" spans="1:15" x14ac:dyDescent="0.2">
      <c r="A95" s="43">
        <v>300003</v>
      </c>
      <c r="B95" s="44" t="s">
        <v>106</v>
      </c>
      <c r="C95" s="12">
        <v>2884592</v>
      </c>
      <c r="D95" s="12">
        <v>156506</v>
      </c>
      <c r="E95" s="12">
        <v>350588</v>
      </c>
      <c r="F95" s="12">
        <v>163982</v>
      </c>
      <c r="G95" s="12">
        <v>0</v>
      </c>
      <c r="H95" s="12">
        <v>0</v>
      </c>
      <c r="I95" s="13">
        <f t="shared" si="12"/>
        <v>3555668</v>
      </c>
      <c r="J95" s="14">
        <f t="shared" si="13"/>
        <v>0.81126584371769239</v>
      </c>
      <c r="K95" s="14">
        <f t="shared" si="13"/>
        <v>4.4015920496514295E-2</v>
      </c>
      <c r="L95" s="14">
        <f t="shared" si="13"/>
        <v>9.8599756782691741E-2</v>
      </c>
      <c r="M95" s="14">
        <f t="shared" si="13"/>
        <v>4.611847900310153E-2</v>
      </c>
      <c r="N95" s="14">
        <f t="shared" si="13"/>
        <v>0</v>
      </c>
      <c r="O95" s="14">
        <f t="shared" si="13"/>
        <v>0</v>
      </c>
    </row>
    <row r="96" spans="1:15" s="47" customFormat="1" x14ac:dyDescent="0.2">
      <c r="A96" s="10">
        <v>300004</v>
      </c>
      <c r="B96" s="11" t="s">
        <v>107</v>
      </c>
      <c r="C96" s="12">
        <v>2804794</v>
      </c>
      <c r="D96" s="12">
        <v>359242</v>
      </c>
      <c r="E96" s="12">
        <v>332486</v>
      </c>
      <c r="F96" s="12">
        <v>252349</v>
      </c>
      <c r="G96" s="12">
        <v>0</v>
      </c>
      <c r="H96" s="12">
        <v>0</v>
      </c>
      <c r="I96" s="13">
        <f t="shared" si="12"/>
        <v>3748871</v>
      </c>
      <c r="J96" s="14">
        <f t="shared" si="13"/>
        <v>0.74817031580974647</v>
      </c>
      <c r="K96" s="14">
        <f t="shared" si="13"/>
        <v>9.5826716896900421E-2</v>
      </c>
      <c r="L96" s="14">
        <f t="shared" si="13"/>
        <v>8.8689634826058295E-2</v>
      </c>
      <c r="M96" s="14">
        <f t="shared" si="13"/>
        <v>6.7313332467294817E-2</v>
      </c>
      <c r="N96" s="14">
        <f t="shared" si="13"/>
        <v>0</v>
      </c>
      <c r="O96" s="14">
        <f t="shared" si="13"/>
        <v>0</v>
      </c>
    </row>
    <row r="97" spans="1:103" s="49" customFormat="1" x14ac:dyDescent="0.2">
      <c r="A97" s="16">
        <v>366001</v>
      </c>
      <c r="B97" s="45" t="s">
        <v>108</v>
      </c>
      <c r="C97" s="33">
        <v>1283207</v>
      </c>
      <c r="D97" s="33">
        <v>252565</v>
      </c>
      <c r="E97" s="33">
        <v>53539</v>
      </c>
      <c r="F97" s="33">
        <v>34746</v>
      </c>
      <c r="G97" s="33">
        <v>0</v>
      </c>
      <c r="H97" s="33">
        <v>0</v>
      </c>
      <c r="I97" s="34">
        <f t="shared" si="12"/>
        <v>1624057</v>
      </c>
      <c r="J97" s="35">
        <f t="shared" si="13"/>
        <v>0.7901243613986455</v>
      </c>
      <c r="K97" s="35">
        <f t="shared" si="13"/>
        <v>0.15551486185521812</v>
      </c>
      <c r="L97" s="35">
        <f t="shared" si="13"/>
        <v>3.2966207466856148E-2</v>
      </c>
      <c r="M97" s="35">
        <f t="shared" si="13"/>
        <v>2.1394569279280223E-2</v>
      </c>
      <c r="N97" s="35">
        <f t="shared" si="13"/>
        <v>0</v>
      </c>
      <c r="O97" s="35">
        <f t="shared" si="13"/>
        <v>0</v>
      </c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/>
      <c r="CR97" s="47"/>
      <c r="CS97" s="47"/>
      <c r="CT97" s="47"/>
      <c r="CU97" s="47"/>
      <c r="CV97" s="47"/>
      <c r="CW97" s="47"/>
      <c r="CX97" s="47"/>
      <c r="CY97" s="47"/>
    </row>
    <row r="98" spans="1:103" s="47" customFormat="1" x14ac:dyDescent="0.2">
      <c r="A98" s="10">
        <v>367001</v>
      </c>
      <c r="B98" s="11" t="s">
        <v>109</v>
      </c>
      <c r="C98" s="12">
        <v>2864673</v>
      </c>
      <c r="D98" s="12">
        <v>392170</v>
      </c>
      <c r="E98" s="12">
        <v>504844</v>
      </c>
      <c r="F98" s="12">
        <v>192048</v>
      </c>
      <c r="G98" s="12">
        <v>0</v>
      </c>
      <c r="H98" s="12">
        <v>0</v>
      </c>
      <c r="I98" s="13">
        <f t="shared" si="12"/>
        <v>3953735</v>
      </c>
      <c r="J98" s="14">
        <f t="shared" si="13"/>
        <v>0.72454855977955024</v>
      </c>
      <c r="K98" s="14">
        <f t="shared" si="13"/>
        <v>9.9189753486260454E-2</v>
      </c>
      <c r="L98" s="14">
        <f t="shared" si="13"/>
        <v>0.12768786982435595</v>
      </c>
      <c r="M98" s="14">
        <f t="shared" si="13"/>
        <v>4.857381690983336E-2</v>
      </c>
      <c r="N98" s="14">
        <f t="shared" si="13"/>
        <v>0</v>
      </c>
      <c r="O98" s="14">
        <f t="shared" si="13"/>
        <v>0</v>
      </c>
    </row>
    <row r="99" spans="1:103" s="47" customFormat="1" x14ac:dyDescent="0.2">
      <c r="A99" s="10">
        <v>368001</v>
      </c>
      <c r="B99" s="11" t="s">
        <v>110</v>
      </c>
      <c r="C99" s="12">
        <v>1195088</v>
      </c>
      <c r="D99" s="12">
        <v>324152</v>
      </c>
      <c r="E99" s="12">
        <v>82717</v>
      </c>
      <c r="F99" s="12">
        <v>243496</v>
      </c>
      <c r="G99" s="12">
        <v>0</v>
      </c>
      <c r="H99" s="12">
        <v>0</v>
      </c>
      <c r="I99" s="13">
        <f t="shared" si="12"/>
        <v>1845453</v>
      </c>
      <c r="J99" s="14">
        <f t="shared" si="13"/>
        <v>0.64758517285457828</v>
      </c>
      <c r="K99" s="14">
        <f t="shared" si="13"/>
        <v>0.17564901409030736</v>
      </c>
      <c r="L99" s="14">
        <f t="shared" si="13"/>
        <v>4.4822057240146457E-2</v>
      </c>
      <c r="M99" s="14">
        <f t="shared" si="13"/>
        <v>0.13194375581496792</v>
      </c>
      <c r="N99" s="14">
        <f t="shared" si="13"/>
        <v>0</v>
      </c>
      <c r="O99" s="14">
        <f t="shared" si="13"/>
        <v>0</v>
      </c>
    </row>
    <row r="100" spans="1:103" s="47" customFormat="1" x14ac:dyDescent="0.2">
      <c r="A100" s="10">
        <v>369001</v>
      </c>
      <c r="B100" s="11" t="s">
        <v>111</v>
      </c>
      <c r="C100" s="12">
        <v>4905387</v>
      </c>
      <c r="D100" s="12">
        <v>258040</v>
      </c>
      <c r="E100" s="12">
        <v>1762301</v>
      </c>
      <c r="F100" s="12">
        <v>509837</v>
      </c>
      <c r="G100" s="12">
        <v>0</v>
      </c>
      <c r="H100" s="12">
        <v>0</v>
      </c>
      <c r="I100" s="13">
        <f t="shared" si="12"/>
        <v>7435565</v>
      </c>
      <c r="J100" s="14">
        <f t="shared" si="13"/>
        <v>0.65971946987216168</v>
      </c>
      <c r="K100" s="14">
        <f t="shared" si="13"/>
        <v>3.470348251948574E-2</v>
      </c>
      <c r="L100" s="14">
        <f t="shared" si="13"/>
        <v>0.2370096959679594</v>
      </c>
      <c r="M100" s="14">
        <f t="shared" si="13"/>
        <v>6.8567351640393168E-2</v>
      </c>
      <c r="N100" s="14">
        <f t="shared" si="13"/>
        <v>0</v>
      </c>
      <c r="O100" s="14">
        <f t="shared" si="13"/>
        <v>0</v>
      </c>
    </row>
    <row r="101" spans="1:103" s="47" customFormat="1" x14ac:dyDescent="0.2">
      <c r="A101" s="10">
        <v>369002</v>
      </c>
      <c r="B101" s="11" t="s">
        <v>112</v>
      </c>
      <c r="C101" s="12">
        <v>4804566</v>
      </c>
      <c r="D101" s="12">
        <v>282401</v>
      </c>
      <c r="E101" s="12">
        <v>1831899</v>
      </c>
      <c r="F101" s="12">
        <v>528241</v>
      </c>
      <c r="G101" s="12">
        <v>0</v>
      </c>
      <c r="H101" s="12">
        <v>0</v>
      </c>
      <c r="I101" s="13">
        <f t="shared" si="12"/>
        <v>7447107</v>
      </c>
      <c r="J101" s="14">
        <f t="shared" si="13"/>
        <v>0.64515871733815566</v>
      </c>
      <c r="K101" s="14">
        <f t="shared" si="13"/>
        <v>3.7920900021981688E-2</v>
      </c>
      <c r="L101" s="14">
        <f t="shared" si="13"/>
        <v>0.24598800581218988</v>
      </c>
      <c r="M101" s="14">
        <f t="shared" si="13"/>
        <v>7.0932376827672811E-2</v>
      </c>
      <c r="N101" s="14">
        <f t="shared" si="13"/>
        <v>0</v>
      </c>
      <c r="O101" s="14">
        <f t="shared" si="13"/>
        <v>0</v>
      </c>
    </row>
    <row r="102" spans="1:103" s="15" customFormat="1" x14ac:dyDescent="0.2">
      <c r="A102" s="16">
        <v>371001</v>
      </c>
      <c r="B102" s="45" t="s">
        <v>113</v>
      </c>
      <c r="C102" s="33">
        <v>4097336</v>
      </c>
      <c r="D102" s="33">
        <v>642757</v>
      </c>
      <c r="E102" s="33">
        <v>680290</v>
      </c>
      <c r="F102" s="33">
        <v>239140</v>
      </c>
      <c r="G102" s="33">
        <v>0</v>
      </c>
      <c r="H102" s="33">
        <v>0</v>
      </c>
      <c r="I102" s="34">
        <f t="shared" si="12"/>
        <v>5659523</v>
      </c>
      <c r="J102" s="35">
        <f t="shared" si="13"/>
        <v>0.72397196724882995</v>
      </c>
      <c r="K102" s="35">
        <f t="shared" si="13"/>
        <v>0.1135708786765245</v>
      </c>
      <c r="L102" s="35">
        <f t="shared" si="13"/>
        <v>0.1202027096629875</v>
      </c>
      <c r="M102" s="35">
        <f t="shared" si="13"/>
        <v>4.2254444411658015E-2</v>
      </c>
      <c r="N102" s="35">
        <f t="shared" si="13"/>
        <v>0</v>
      </c>
      <c r="O102" s="35">
        <f t="shared" si="13"/>
        <v>0</v>
      </c>
    </row>
    <row r="103" spans="1:103" s="15" customFormat="1" x14ac:dyDescent="0.2">
      <c r="A103" s="43">
        <v>372001</v>
      </c>
      <c r="B103" s="44" t="s">
        <v>114</v>
      </c>
      <c r="C103" s="12">
        <v>4062164</v>
      </c>
      <c r="D103" s="12">
        <v>562453</v>
      </c>
      <c r="E103" s="12">
        <v>222851</v>
      </c>
      <c r="F103" s="12">
        <v>23578</v>
      </c>
      <c r="G103" s="12">
        <v>0</v>
      </c>
      <c r="H103" s="12">
        <v>0</v>
      </c>
      <c r="I103" s="13">
        <f t="shared" si="12"/>
        <v>4871046</v>
      </c>
      <c r="J103" s="14">
        <f t="shared" si="13"/>
        <v>0.83394080039482277</v>
      </c>
      <c r="K103" s="14">
        <f t="shared" si="13"/>
        <v>0.1154686282987268</v>
      </c>
      <c r="L103" s="14">
        <f t="shared" si="13"/>
        <v>4.575013251773849E-2</v>
      </c>
      <c r="M103" s="14">
        <f t="shared" si="13"/>
        <v>4.8404387887119107E-3</v>
      </c>
      <c r="N103" s="14">
        <f t="shared" si="13"/>
        <v>0</v>
      </c>
      <c r="O103" s="14">
        <f t="shared" si="13"/>
        <v>0</v>
      </c>
    </row>
    <row r="104" spans="1:103" s="15" customFormat="1" x14ac:dyDescent="0.2">
      <c r="A104" s="10">
        <v>373001</v>
      </c>
      <c r="B104" s="11" t="s">
        <v>115</v>
      </c>
      <c r="C104" s="12">
        <v>1765467</v>
      </c>
      <c r="D104" s="12">
        <v>330484</v>
      </c>
      <c r="E104" s="12">
        <v>377131</v>
      </c>
      <c r="F104" s="12">
        <v>278283</v>
      </c>
      <c r="G104" s="12">
        <v>0</v>
      </c>
      <c r="H104" s="12">
        <v>0</v>
      </c>
      <c r="I104" s="13">
        <f t="shared" si="12"/>
        <v>2751365</v>
      </c>
      <c r="J104" s="14">
        <f t="shared" si="13"/>
        <v>0.64166949859433409</v>
      </c>
      <c r="K104" s="14">
        <f t="shared" si="13"/>
        <v>0.12011637859753249</v>
      </c>
      <c r="L104" s="14">
        <f t="shared" si="13"/>
        <v>0.13707050863843948</v>
      </c>
      <c r="M104" s="14">
        <f t="shared" si="13"/>
        <v>0.10114361416969395</v>
      </c>
      <c r="N104" s="14">
        <f t="shared" si="13"/>
        <v>0</v>
      </c>
      <c r="O104" s="14">
        <f t="shared" si="13"/>
        <v>0</v>
      </c>
    </row>
    <row r="105" spans="1:103" s="15" customFormat="1" x14ac:dyDescent="0.2">
      <c r="A105" s="10">
        <v>374001</v>
      </c>
      <c r="B105" s="11" t="s">
        <v>116</v>
      </c>
      <c r="C105" s="12">
        <v>2201285</v>
      </c>
      <c r="D105" s="12">
        <v>316506</v>
      </c>
      <c r="E105" s="12">
        <v>520072</v>
      </c>
      <c r="F105" s="12">
        <v>302056</v>
      </c>
      <c r="G105" s="12">
        <v>0</v>
      </c>
      <c r="H105" s="12">
        <v>0</v>
      </c>
      <c r="I105" s="13">
        <f t="shared" si="12"/>
        <v>3339919</v>
      </c>
      <c r="J105" s="14">
        <f t="shared" si="13"/>
        <v>0.65908334902732668</v>
      </c>
      <c r="K105" s="14">
        <f t="shared" si="13"/>
        <v>9.4764573631875501E-2</v>
      </c>
      <c r="L105" s="14">
        <f t="shared" si="13"/>
        <v>0.15571395593725476</v>
      </c>
      <c r="M105" s="14">
        <f t="shared" si="13"/>
        <v>9.0438121403543015E-2</v>
      </c>
      <c r="N105" s="14">
        <f t="shared" si="13"/>
        <v>0</v>
      </c>
      <c r="O105" s="14">
        <f t="shared" si="13"/>
        <v>0</v>
      </c>
    </row>
    <row r="106" spans="1:103" s="15" customFormat="1" x14ac:dyDescent="0.2">
      <c r="A106" s="10">
        <v>375001</v>
      </c>
      <c r="B106" s="11" t="s">
        <v>117</v>
      </c>
      <c r="C106" s="12">
        <v>1424520</v>
      </c>
      <c r="D106" s="12">
        <v>316595</v>
      </c>
      <c r="E106" s="12">
        <v>368898</v>
      </c>
      <c r="F106" s="12">
        <v>1559</v>
      </c>
      <c r="G106" s="12">
        <v>0</v>
      </c>
      <c r="H106" s="12">
        <v>0</v>
      </c>
      <c r="I106" s="13">
        <f t="shared" si="12"/>
        <v>2111572</v>
      </c>
      <c r="J106" s="14">
        <f t="shared" si="13"/>
        <v>0.67462535021301662</v>
      </c>
      <c r="K106" s="14">
        <f t="shared" si="13"/>
        <v>0.14993331982049393</v>
      </c>
      <c r="L106" s="14">
        <f t="shared" si="13"/>
        <v>0.17470301746755498</v>
      </c>
      <c r="M106" s="14">
        <f t="shared" si="13"/>
        <v>7.3831249893444311E-4</v>
      </c>
      <c r="N106" s="14">
        <f t="shared" si="13"/>
        <v>0</v>
      </c>
      <c r="O106" s="14">
        <f t="shared" si="13"/>
        <v>0</v>
      </c>
    </row>
    <row r="107" spans="1:103" s="15" customFormat="1" x14ac:dyDescent="0.2">
      <c r="A107" s="16">
        <v>376001</v>
      </c>
      <c r="B107" s="45" t="s">
        <v>118</v>
      </c>
      <c r="C107" s="33">
        <v>1463356</v>
      </c>
      <c r="D107" s="33">
        <v>307463</v>
      </c>
      <c r="E107" s="33">
        <v>307477</v>
      </c>
      <c r="F107" s="33">
        <v>121990</v>
      </c>
      <c r="G107" s="33">
        <v>0</v>
      </c>
      <c r="H107" s="33">
        <v>0</v>
      </c>
      <c r="I107" s="34">
        <f t="shared" si="12"/>
        <v>2200286</v>
      </c>
      <c r="J107" s="35">
        <f t="shared" si="13"/>
        <v>0.66507535838522813</v>
      </c>
      <c r="K107" s="35">
        <f t="shared" si="13"/>
        <v>0.13973774318429513</v>
      </c>
      <c r="L107" s="35">
        <f t="shared" si="13"/>
        <v>0.13974410599349357</v>
      </c>
      <c r="M107" s="35">
        <f t="shared" si="13"/>
        <v>5.544279243698319E-2</v>
      </c>
      <c r="N107" s="35">
        <f t="shared" si="13"/>
        <v>0</v>
      </c>
      <c r="O107" s="35">
        <f t="shared" si="13"/>
        <v>0</v>
      </c>
    </row>
    <row r="108" spans="1:103" s="15" customFormat="1" x14ac:dyDescent="0.2">
      <c r="A108" s="10">
        <v>377001</v>
      </c>
      <c r="B108" s="11" t="s">
        <v>119</v>
      </c>
      <c r="C108" s="12">
        <v>3287680</v>
      </c>
      <c r="D108" s="12">
        <v>151477</v>
      </c>
      <c r="E108" s="12">
        <v>588998</v>
      </c>
      <c r="F108" s="12">
        <v>157872</v>
      </c>
      <c r="G108" s="12">
        <v>0</v>
      </c>
      <c r="H108" s="12">
        <v>0</v>
      </c>
      <c r="I108" s="13">
        <f t="shared" si="12"/>
        <v>4186027</v>
      </c>
      <c r="J108" s="14">
        <f t="shared" si="13"/>
        <v>0.78539388303037705</v>
      </c>
      <c r="K108" s="14">
        <f t="shared" si="13"/>
        <v>3.6186340890777817E-2</v>
      </c>
      <c r="L108" s="14">
        <f t="shared" si="13"/>
        <v>0.14070573362283617</v>
      </c>
      <c r="M108" s="14">
        <f t="shared" si="13"/>
        <v>3.7714042456009005E-2</v>
      </c>
      <c r="N108" s="14">
        <f t="shared" si="13"/>
        <v>0</v>
      </c>
      <c r="O108" s="14">
        <f t="shared" si="13"/>
        <v>0</v>
      </c>
    </row>
    <row r="109" spans="1:103" s="15" customFormat="1" x14ac:dyDescent="0.2">
      <c r="A109" s="43">
        <v>377002</v>
      </c>
      <c r="B109" s="44" t="s">
        <v>120</v>
      </c>
      <c r="C109" s="12">
        <v>3173956</v>
      </c>
      <c r="D109" s="12">
        <v>140345</v>
      </c>
      <c r="E109" s="12">
        <v>240235</v>
      </c>
      <c r="F109" s="12">
        <v>117296</v>
      </c>
      <c r="G109" s="12">
        <v>0</v>
      </c>
      <c r="H109" s="12">
        <v>0</v>
      </c>
      <c r="I109" s="13">
        <f t="shared" si="12"/>
        <v>3671832</v>
      </c>
      <c r="J109" s="14">
        <f t="shared" si="13"/>
        <v>0.86440665041319975</v>
      </c>
      <c r="K109" s="14">
        <f t="shared" si="13"/>
        <v>3.8222064626050427E-2</v>
      </c>
      <c r="L109" s="14">
        <f t="shared" si="13"/>
        <v>6.5426468313365099E-2</v>
      </c>
      <c r="M109" s="14">
        <f t="shared" si="13"/>
        <v>3.1944816647384737E-2</v>
      </c>
      <c r="N109" s="14">
        <f t="shared" si="13"/>
        <v>0</v>
      </c>
      <c r="O109" s="14">
        <f t="shared" si="13"/>
        <v>0</v>
      </c>
    </row>
    <row r="110" spans="1:103" s="15" customFormat="1" x14ac:dyDescent="0.2">
      <c r="A110" s="10">
        <v>377003</v>
      </c>
      <c r="B110" s="11" t="s">
        <v>121</v>
      </c>
      <c r="C110" s="12">
        <v>3161920</v>
      </c>
      <c r="D110" s="12">
        <v>206511</v>
      </c>
      <c r="E110" s="12">
        <v>509865</v>
      </c>
      <c r="F110" s="12">
        <v>148054</v>
      </c>
      <c r="G110" s="12">
        <v>0</v>
      </c>
      <c r="H110" s="12">
        <v>0</v>
      </c>
      <c r="I110" s="13">
        <f t="shared" si="12"/>
        <v>4026350</v>
      </c>
      <c r="J110" s="14">
        <f t="shared" si="13"/>
        <v>0.78530679151092175</v>
      </c>
      <c r="K110" s="14">
        <f t="shared" si="13"/>
        <v>5.1289877929141782E-2</v>
      </c>
      <c r="L110" s="14">
        <f t="shared" si="13"/>
        <v>0.12663206129621121</v>
      </c>
      <c r="M110" s="14">
        <f t="shared" si="13"/>
        <v>3.6771269263725211E-2</v>
      </c>
      <c r="N110" s="14">
        <f t="shared" si="13"/>
        <v>0</v>
      </c>
      <c r="O110" s="14">
        <f t="shared" si="13"/>
        <v>0</v>
      </c>
    </row>
    <row r="111" spans="1:103" s="15" customFormat="1" x14ac:dyDescent="0.2">
      <c r="A111" s="10">
        <v>377004</v>
      </c>
      <c r="B111" s="11" t="s">
        <v>122</v>
      </c>
      <c r="C111" s="12">
        <v>3383076</v>
      </c>
      <c r="D111" s="12">
        <v>155521</v>
      </c>
      <c r="E111" s="12">
        <v>836690</v>
      </c>
      <c r="F111" s="12">
        <v>239896</v>
      </c>
      <c r="G111" s="12">
        <v>0</v>
      </c>
      <c r="H111" s="12">
        <v>0</v>
      </c>
      <c r="I111" s="13">
        <f t="shared" si="12"/>
        <v>4615183</v>
      </c>
      <c r="J111" s="14">
        <f t="shared" si="13"/>
        <v>0.73303182127339261</v>
      </c>
      <c r="K111" s="14">
        <f t="shared" si="13"/>
        <v>3.3697688694034451E-2</v>
      </c>
      <c r="L111" s="14">
        <f t="shared" si="13"/>
        <v>0.18129075271771455</v>
      </c>
      <c r="M111" s="14">
        <f t="shared" si="13"/>
        <v>5.1979737314858374E-2</v>
      </c>
      <c r="N111" s="14">
        <f t="shared" si="13"/>
        <v>0</v>
      </c>
      <c r="O111" s="14">
        <f t="shared" si="13"/>
        <v>0</v>
      </c>
    </row>
    <row r="112" spans="1:103" s="50" customFormat="1" x14ac:dyDescent="0.2">
      <c r="A112" s="16">
        <v>377005</v>
      </c>
      <c r="B112" s="45" t="s">
        <v>123</v>
      </c>
      <c r="C112" s="33">
        <v>3555885</v>
      </c>
      <c r="D112" s="33">
        <v>133701</v>
      </c>
      <c r="E112" s="33">
        <v>500947</v>
      </c>
      <c r="F112" s="33">
        <v>260570</v>
      </c>
      <c r="G112" s="33">
        <v>0</v>
      </c>
      <c r="H112" s="33">
        <v>0</v>
      </c>
      <c r="I112" s="34">
        <f t="shared" si="12"/>
        <v>4451103</v>
      </c>
      <c r="J112" s="35">
        <f t="shared" si="13"/>
        <v>0.79887726705043671</v>
      </c>
      <c r="K112" s="35">
        <f t="shared" si="13"/>
        <v>3.003772323399391E-2</v>
      </c>
      <c r="L112" s="35">
        <f t="shared" si="13"/>
        <v>0.1125444636980991</v>
      </c>
      <c r="M112" s="35">
        <f t="shared" si="13"/>
        <v>5.8540546017470274E-2</v>
      </c>
      <c r="N112" s="35">
        <f t="shared" si="13"/>
        <v>0</v>
      </c>
      <c r="O112" s="35">
        <f t="shared" si="13"/>
        <v>0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</row>
    <row r="113" spans="1:103" s="15" customFormat="1" x14ac:dyDescent="0.2">
      <c r="A113" s="10">
        <v>379001</v>
      </c>
      <c r="B113" s="11" t="s">
        <v>124</v>
      </c>
      <c r="C113" s="12">
        <v>1330386</v>
      </c>
      <c r="D113" s="12">
        <v>390052</v>
      </c>
      <c r="E113" s="12">
        <v>145384</v>
      </c>
      <c r="F113" s="12">
        <v>109599</v>
      </c>
      <c r="G113" s="12">
        <v>0</v>
      </c>
      <c r="H113" s="12">
        <v>0</v>
      </c>
      <c r="I113" s="13">
        <f t="shared" si="12"/>
        <v>1975421</v>
      </c>
      <c r="J113" s="14">
        <f t="shared" si="13"/>
        <v>0.67346960470704731</v>
      </c>
      <c r="K113" s="14">
        <f t="shared" si="13"/>
        <v>0.19745259364965748</v>
      </c>
      <c r="L113" s="14">
        <f t="shared" si="13"/>
        <v>7.3596463741146825E-2</v>
      </c>
      <c r="M113" s="14">
        <f t="shared" si="13"/>
        <v>5.5481337902148452E-2</v>
      </c>
      <c r="N113" s="14">
        <f t="shared" si="13"/>
        <v>0</v>
      </c>
      <c r="O113" s="14">
        <f t="shared" si="13"/>
        <v>0</v>
      </c>
    </row>
    <row r="114" spans="1:103" s="15" customFormat="1" x14ac:dyDescent="0.2">
      <c r="A114" s="10">
        <v>380001</v>
      </c>
      <c r="B114" s="11" t="s">
        <v>125</v>
      </c>
      <c r="C114" s="12">
        <v>3143890</v>
      </c>
      <c r="D114" s="12">
        <v>394154</v>
      </c>
      <c r="E114" s="12">
        <v>365639</v>
      </c>
      <c r="F114" s="12">
        <v>188658</v>
      </c>
      <c r="G114" s="12">
        <v>0</v>
      </c>
      <c r="H114" s="12">
        <v>0</v>
      </c>
      <c r="I114" s="13">
        <f t="shared" si="12"/>
        <v>4092341</v>
      </c>
      <c r="J114" s="14">
        <f t="shared" si="13"/>
        <v>0.76823754423201784</v>
      </c>
      <c r="K114" s="14">
        <f t="shared" si="13"/>
        <v>9.6315043150118726E-2</v>
      </c>
      <c r="L114" s="14">
        <f t="shared" si="13"/>
        <v>8.9347148734672893E-2</v>
      </c>
      <c r="M114" s="14">
        <f t="shared" si="13"/>
        <v>4.6100263883190572E-2</v>
      </c>
      <c r="N114" s="14">
        <f t="shared" si="13"/>
        <v>0</v>
      </c>
      <c r="O114" s="14">
        <f t="shared" si="13"/>
        <v>0</v>
      </c>
    </row>
    <row r="115" spans="1:103" s="15" customFormat="1" x14ac:dyDescent="0.2">
      <c r="A115" s="10">
        <v>381001</v>
      </c>
      <c r="B115" s="11" t="s">
        <v>126</v>
      </c>
      <c r="C115" s="12">
        <v>1374497</v>
      </c>
      <c r="D115" s="12">
        <v>320998</v>
      </c>
      <c r="E115" s="12">
        <v>405109</v>
      </c>
      <c r="F115" s="12">
        <v>119061</v>
      </c>
      <c r="G115" s="12">
        <v>0</v>
      </c>
      <c r="H115" s="12">
        <v>0</v>
      </c>
      <c r="I115" s="13">
        <f t="shared" si="12"/>
        <v>2219665</v>
      </c>
      <c r="J115" s="14">
        <f t="shared" si="13"/>
        <v>0.61923623609869061</v>
      </c>
      <c r="K115" s="14">
        <f t="shared" si="13"/>
        <v>0.14461551630538844</v>
      </c>
      <c r="L115" s="14">
        <f t="shared" si="13"/>
        <v>0.18250907231496644</v>
      </c>
      <c r="M115" s="14">
        <f t="shared" si="13"/>
        <v>5.3639175280954556E-2</v>
      </c>
      <c r="N115" s="14">
        <f t="shared" si="13"/>
        <v>0</v>
      </c>
      <c r="O115" s="14">
        <f t="shared" si="13"/>
        <v>0</v>
      </c>
    </row>
    <row r="116" spans="1:103" s="15" customFormat="1" x14ac:dyDescent="0.2">
      <c r="A116" s="10">
        <v>382001</v>
      </c>
      <c r="B116" s="11" t="s">
        <v>127</v>
      </c>
      <c r="C116" s="12">
        <v>2324193</v>
      </c>
      <c r="D116" s="12">
        <v>132371</v>
      </c>
      <c r="E116" s="12">
        <v>435566</v>
      </c>
      <c r="F116" s="12">
        <v>368768</v>
      </c>
      <c r="G116" s="12">
        <v>0</v>
      </c>
      <c r="H116" s="12">
        <v>0</v>
      </c>
      <c r="I116" s="13">
        <f t="shared" si="12"/>
        <v>3260898</v>
      </c>
      <c r="J116" s="14">
        <f t="shared" si="13"/>
        <v>0.71274630485222168</v>
      </c>
      <c r="K116" s="14">
        <f t="shared" si="13"/>
        <v>4.0593419358716527E-2</v>
      </c>
      <c r="L116" s="14">
        <f t="shared" si="13"/>
        <v>0.13357240858193051</v>
      </c>
      <c r="M116" s="14">
        <f t="shared" si="13"/>
        <v>0.11308786720713129</v>
      </c>
      <c r="N116" s="14">
        <f t="shared" si="13"/>
        <v>0</v>
      </c>
      <c r="O116" s="14">
        <f t="shared" si="13"/>
        <v>0</v>
      </c>
    </row>
    <row r="117" spans="1:103" s="50" customFormat="1" x14ac:dyDescent="0.2">
      <c r="A117" s="16">
        <v>383001</v>
      </c>
      <c r="B117" s="45" t="s">
        <v>128</v>
      </c>
      <c r="C117" s="33">
        <v>2652189</v>
      </c>
      <c r="D117" s="33">
        <v>312960</v>
      </c>
      <c r="E117" s="33">
        <v>200635</v>
      </c>
      <c r="F117" s="33">
        <v>5037</v>
      </c>
      <c r="G117" s="33">
        <v>0</v>
      </c>
      <c r="H117" s="33">
        <v>0</v>
      </c>
      <c r="I117" s="34">
        <f t="shared" si="12"/>
        <v>3170821</v>
      </c>
      <c r="J117" s="35">
        <f t="shared" si="13"/>
        <v>0.83643605236624841</v>
      </c>
      <c r="K117" s="35">
        <f t="shared" si="13"/>
        <v>9.8699989687213496E-2</v>
      </c>
      <c r="L117" s="35">
        <f t="shared" si="13"/>
        <v>6.327541037478937E-2</v>
      </c>
      <c r="M117" s="35">
        <f t="shared" si="13"/>
        <v>1.588547571748768E-3</v>
      </c>
      <c r="N117" s="35">
        <f t="shared" si="13"/>
        <v>0</v>
      </c>
      <c r="O117" s="35">
        <f t="shared" si="13"/>
        <v>0</v>
      </c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</row>
    <row r="118" spans="1:103" s="15" customFormat="1" x14ac:dyDescent="0.2">
      <c r="A118" s="10">
        <v>384001</v>
      </c>
      <c r="B118" s="11" t="s">
        <v>129</v>
      </c>
      <c r="C118" s="12">
        <v>4157346</v>
      </c>
      <c r="D118" s="12">
        <v>372771</v>
      </c>
      <c r="E118" s="12">
        <v>389951</v>
      </c>
      <c r="F118" s="12">
        <v>239778</v>
      </c>
      <c r="G118" s="12">
        <v>0</v>
      </c>
      <c r="H118" s="12">
        <v>0</v>
      </c>
      <c r="I118" s="13">
        <f t="shared" si="12"/>
        <v>5159846</v>
      </c>
      <c r="J118" s="14">
        <f t="shared" si="13"/>
        <v>0.80571125572352353</v>
      </c>
      <c r="K118" s="14">
        <f t="shared" si="13"/>
        <v>7.2244597997692173E-2</v>
      </c>
      <c r="L118" s="14">
        <f t="shared" si="13"/>
        <v>7.5574154732524962E-2</v>
      </c>
      <c r="M118" s="14">
        <f t="shared" si="13"/>
        <v>4.6469991546259325E-2</v>
      </c>
      <c r="N118" s="14">
        <f t="shared" si="13"/>
        <v>0</v>
      </c>
      <c r="O118" s="14">
        <f t="shared" si="13"/>
        <v>0</v>
      </c>
    </row>
    <row r="119" spans="1:103" s="15" customFormat="1" x14ac:dyDescent="0.2">
      <c r="A119" s="10">
        <v>385001</v>
      </c>
      <c r="B119" s="11" t="s">
        <v>130</v>
      </c>
      <c r="C119" s="12">
        <v>5512234</v>
      </c>
      <c r="D119" s="12">
        <v>567995</v>
      </c>
      <c r="E119" s="12">
        <v>549223</v>
      </c>
      <c r="F119" s="12">
        <v>17473</v>
      </c>
      <c r="G119" s="12">
        <v>0</v>
      </c>
      <c r="H119" s="12">
        <v>0</v>
      </c>
      <c r="I119" s="13">
        <f t="shared" si="12"/>
        <v>6646925</v>
      </c>
      <c r="J119" s="14">
        <f t="shared" si="13"/>
        <v>0.82929083749252475</v>
      </c>
      <c r="K119" s="14">
        <f t="shared" si="13"/>
        <v>8.5452295610376233E-2</v>
      </c>
      <c r="L119" s="14">
        <f t="shared" si="13"/>
        <v>8.262813255753601E-2</v>
      </c>
      <c r="M119" s="14">
        <f t="shared" si="13"/>
        <v>2.6287343395630311E-3</v>
      </c>
      <c r="N119" s="14">
        <f t="shared" si="13"/>
        <v>0</v>
      </c>
      <c r="O119" s="14">
        <f t="shared" si="13"/>
        <v>0</v>
      </c>
    </row>
    <row r="120" spans="1:103" s="15" customFormat="1" x14ac:dyDescent="0.2">
      <c r="A120" s="43">
        <v>387001</v>
      </c>
      <c r="B120" s="44" t="s">
        <v>131</v>
      </c>
      <c r="C120" s="12">
        <v>4811749</v>
      </c>
      <c r="D120" s="12">
        <v>656432</v>
      </c>
      <c r="E120" s="12">
        <v>472923</v>
      </c>
      <c r="F120" s="12">
        <v>113286</v>
      </c>
      <c r="G120" s="12">
        <v>0</v>
      </c>
      <c r="H120" s="12">
        <v>0</v>
      </c>
      <c r="I120" s="13">
        <f t="shared" si="12"/>
        <v>6054390</v>
      </c>
      <c r="J120" s="14">
        <f t="shared" si="13"/>
        <v>0.79475372415718182</v>
      </c>
      <c r="K120" s="14">
        <f t="shared" si="13"/>
        <v>0.10842248352022252</v>
      </c>
      <c r="L120" s="14">
        <f t="shared" si="13"/>
        <v>7.8112410994336343E-2</v>
      </c>
      <c r="M120" s="14">
        <f t="shared" si="13"/>
        <v>1.8711381328259329E-2</v>
      </c>
      <c r="N120" s="14">
        <f t="shared" si="13"/>
        <v>0</v>
      </c>
      <c r="O120" s="14">
        <f t="shared" si="13"/>
        <v>0</v>
      </c>
    </row>
    <row r="121" spans="1:103" s="15" customFormat="1" x14ac:dyDescent="0.2">
      <c r="A121" s="10">
        <v>388001</v>
      </c>
      <c r="B121" s="11" t="s">
        <v>132</v>
      </c>
      <c r="C121" s="12">
        <v>4591140</v>
      </c>
      <c r="D121" s="12">
        <v>371225</v>
      </c>
      <c r="E121" s="12">
        <v>614920</v>
      </c>
      <c r="F121" s="12">
        <v>290000</v>
      </c>
      <c r="G121" s="12">
        <v>0</v>
      </c>
      <c r="H121" s="12">
        <v>0</v>
      </c>
      <c r="I121" s="13">
        <f t="shared" si="12"/>
        <v>5867285</v>
      </c>
      <c r="J121" s="14">
        <f t="shared" si="13"/>
        <v>0.78249820828543359</v>
      </c>
      <c r="K121" s="14">
        <f t="shared" si="13"/>
        <v>6.3270320088422496E-2</v>
      </c>
      <c r="L121" s="14">
        <f t="shared" si="13"/>
        <v>0.10480486289655266</v>
      </c>
      <c r="M121" s="14">
        <f t="shared" si="13"/>
        <v>4.9426608729591287E-2</v>
      </c>
      <c r="N121" s="14">
        <f t="shared" si="13"/>
        <v>0</v>
      </c>
      <c r="O121" s="14">
        <f t="shared" si="13"/>
        <v>0</v>
      </c>
    </row>
    <row r="122" spans="1:103" s="50" customFormat="1" x14ac:dyDescent="0.2">
      <c r="A122" s="16">
        <v>389001</v>
      </c>
      <c r="B122" s="45" t="s">
        <v>133</v>
      </c>
      <c r="C122" s="33">
        <v>4466261</v>
      </c>
      <c r="D122" s="33">
        <v>205191</v>
      </c>
      <c r="E122" s="33">
        <v>554049</v>
      </c>
      <c r="F122" s="33">
        <f>332925-'[1]Huricane Data'!H12</f>
        <v>288275</v>
      </c>
      <c r="G122" s="33">
        <v>0</v>
      </c>
      <c r="H122" s="33">
        <v>0</v>
      </c>
      <c r="I122" s="34">
        <f t="shared" si="12"/>
        <v>5513776</v>
      </c>
      <c r="J122" s="35">
        <f t="shared" si="13"/>
        <v>0.81001857891941931</v>
      </c>
      <c r="K122" s="35">
        <f t="shared" si="13"/>
        <v>3.7214243016038373E-2</v>
      </c>
      <c r="L122" s="35">
        <f t="shared" si="13"/>
        <v>0.10048449556166228</v>
      </c>
      <c r="M122" s="35">
        <f t="shared" si="13"/>
        <v>5.2282682502880061E-2</v>
      </c>
      <c r="N122" s="35">
        <f t="shared" si="13"/>
        <v>0</v>
      </c>
      <c r="O122" s="35">
        <f t="shared" si="13"/>
        <v>0</v>
      </c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</row>
    <row r="123" spans="1:103" s="15" customFormat="1" x14ac:dyDescent="0.2">
      <c r="A123" s="10">
        <v>389002</v>
      </c>
      <c r="B123" s="11" t="s">
        <v>134</v>
      </c>
      <c r="C123" s="12">
        <v>3873628</v>
      </c>
      <c r="D123" s="12">
        <v>378718</v>
      </c>
      <c r="E123" s="12">
        <v>273627</v>
      </c>
      <c r="F123" s="12">
        <v>7812</v>
      </c>
      <c r="G123" s="12">
        <v>0</v>
      </c>
      <c r="H123" s="12">
        <v>0</v>
      </c>
      <c r="I123" s="13">
        <f t="shared" si="12"/>
        <v>4533785</v>
      </c>
      <c r="J123" s="14">
        <f t="shared" ref="J123:O146" si="14">C123/$I123</f>
        <v>0.85439163965649012</v>
      </c>
      <c r="K123" s="14">
        <f t="shared" si="14"/>
        <v>8.3532412763287184E-2</v>
      </c>
      <c r="L123" s="14">
        <f t="shared" si="14"/>
        <v>6.0352883958987913E-2</v>
      </c>
      <c r="M123" s="14">
        <f t="shared" si="14"/>
        <v>1.7230636212347962E-3</v>
      </c>
      <c r="N123" s="14">
        <f t="shared" si="14"/>
        <v>0</v>
      </c>
      <c r="O123" s="14">
        <f t="shared" si="14"/>
        <v>0</v>
      </c>
    </row>
    <row r="124" spans="1:103" s="15" customFormat="1" x14ac:dyDescent="0.2">
      <c r="A124" s="10">
        <v>390001</v>
      </c>
      <c r="B124" s="11" t="s">
        <v>135</v>
      </c>
      <c r="C124" s="12">
        <v>4898263</v>
      </c>
      <c r="D124" s="12">
        <v>539056</v>
      </c>
      <c r="E124" s="12">
        <v>1033106</v>
      </c>
      <c r="F124" s="12">
        <v>7524</v>
      </c>
      <c r="G124" s="12">
        <v>0</v>
      </c>
      <c r="H124" s="12">
        <v>0</v>
      </c>
      <c r="I124" s="13">
        <f t="shared" si="12"/>
        <v>6477949</v>
      </c>
      <c r="J124" s="14">
        <f t="shared" si="14"/>
        <v>0.75614411289746186</v>
      </c>
      <c r="K124" s="14">
        <f t="shared" si="14"/>
        <v>8.3213992576971513E-2</v>
      </c>
      <c r="L124" s="14">
        <f t="shared" si="14"/>
        <v>0.15948041579209715</v>
      </c>
      <c r="M124" s="14">
        <f t="shared" si="14"/>
        <v>1.1614787334694979E-3</v>
      </c>
      <c r="N124" s="14">
        <f t="shared" si="14"/>
        <v>0</v>
      </c>
      <c r="O124" s="14">
        <f t="shared" si="14"/>
        <v>0</v>
      </c>
    </row>
    <row r="125" spans="1:103" s="15" customFormat="1" x14ac:dyDescent="0.2">
      <c r="A125" s="10">
        <v>391001</v>
      </c>
      <c r="B125" s="11" t="s">
        <v>136</v>
      </c>
      <c r="C125" s="12">
        <v>4748673</v>
      </c>
      <c r="D125" s="12">
        <v>747833</v>
      </c>
      <c r="E125" s="12">
        <v>768380</v>
      </c>
      <c r="F125" s="12">
        <v>413441</v>
      </c>
      <c r="G125" s="12">
        <v>0</v>
      </c>
      <c r="H125" s="12">
        <v>0</v>
      </c>
      <c r="I125" s="13">
        <f t="shared" si="12"/>
        <v>6678327</v>
      </c>
      <c r="J125" s="14">
        <f t="shared" si="14"/>
        <v>0.71105727527268436</v>
      </c>
      <c r="K125" s="14">
        <f t="shared" si="14"/>
        <v>0.11197909296744529</v>
      </c>
      <c r="L125" s="14">
        <f t="shared" si="14"/>
        <v>0.11505576171996369</v>
      </c>
      <c r="M125" s="14">
        <f t="shared" si="14"/>
        <v>6.19078700399067E-2</v>
      </c>
      <c r="N125" s="14">
        <f t="shared" si="14"/>
        <v>0</v>
      </c>
      <c r="O125" s="14">
        <f t="shared" si="14"/>
        <v>0</v>
      </c>
    </row>
    <row r="126" spans="1:103" s="15" customFormat="1" x14ac:dyDescent="0.2">
      <c r="A126" s="10">
        <v>392001</v>
      </c>
      <c r="B126" s="11" t="s">
        <v>137</v>
      </c>
      <c r="C126" s="12">
        <v>3199924</v>
      </c>
      <c r="D126" s="12">
        <v>247045</v>
      </c>
      <c r="E126" s="12">
        <v>637097</v>
      </c>
      <c r="F126" s="12">
        <v>40444</v>
      </c>
      <c r="G126" s="12">
        <v>0</v>
      </c>
      <c r="H126" s="12">
        <v>0</v>
      </c>
      <c r="I126" s="13">
        <f t="shared" si="12"/>
        <v>4124510</v>
      </c>
      <c r="J126" s="14">
        <f t="shared" si="14"/>
        <v>0.7758313108708671</v>
      </c>
      <c r="K126" s="14">
        <f t="shared" si="14"/>
        <v>5.9896811984938819E-2</v>
      </c>
      <c r="L126" s="14">
        <f t="shared" si="14"/>
        <v>0.15446610627686683</v>
      </c>
      <c r="M126" s="14">
        <f t="shared" si="14"/>
        <v>9.8057708673272709E-3</v>
      </c>
      <c r="N126" s="14">
        <f t="shared" si="14"/>
        <v>0</v>
      </c>
      <c r="O126" s="14">
        <f t="shared" si="14"/>
        <v>0</v>
      </c>
    </row>
    <row r="127" spans="1:103" s="51" customFormat="1" x14ac:dyDescent="0.2">
      <c r="A127" s="16">
        <v>393001</v>
      </c>
      <c r="B127" s="45" t="s">
        <v>138</v>
      </c>
      <c r="C127" s="33">
        <v>6162080</v>
      </c>
      <c r="D127" s="33">
        <v>1327164</v>
      </c>
      <c r="E127" s="33">
        <v>757635</v>
      </c>
      <c r="F127" s="33">
        <v>470172</v>
      </c>
      <c r="G127" s="33">
        <v>0</v>
      </c>
      <c r="H127" s="33">
        <v>0</v>
      </c>
      <c r="I127" s="34">
        <f t="shared" si="12"/>
        <v>8717051</v>
      </c>
      <c r="J127" s="35">
        <f t="shared" si="14"/>
        <v>0.70689961547775737</v>
      </c>
      <c r="K127" s="35">
        <f t="shared" si="14"/>
        <v>0.15224919528404732</v>
      </c>
      <c r="L127" s="35">
        <f t="shared" si="14"/>
        <v>8.6914141032328474E-2</v>
      </c>
      <c r="M127" s="35">
        <f t="shared" si="14"/>
        <v>5.3937048205866867E-2</v>
      </c>
      <c r="N127" s="35">
        <f t="shared" si="14"/>
        <v>0</v>
      </c>
      <c r="O127" s="35">
        <f t="shared" si="14"/>
        <v>0</v>
      </c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8"/>
      <c r="CU127" s="48"/>
      <c r="CV127" s="48"/>
      <c r="CW127" s="48"/>
      <c r="CX127" s="48"/>
      <c r="CY127" s="48"/>
    </row>
    <row r="128" spans="1:103" s="47" customFormat="1" x14ac:dyDescent="0.2">
      <c r="A128" s="10">
        <v>393002</v>
      </c>
      <c r="B128" s="11" t="s">
        <v>139</v>
      </c>
      <c r="C128" s="12">
        <v>2615179</v>
      </c>
      <c r="D128" s="12">
        <v>456634</v>
      </c>
      <c r="E128" s="12">
        <v>826132</v>
      </c>
      <c r="F128" s="12">
        <v>304201</v>
      </c>
      <c r="G128" s="12">
        <v>0</v>
      </c>
      <c r="H128" s="12">
        <v>0</v>
      </c>
      <c r="I128" s="13">
        <f t="shared" si="12"/>
        <v>4202146</v>
      </c>
      <c r="J128" s="14">
        <f t="shared" si="14"/>
        <v>0.62234367868227325</v>
      </c>
      <c r="K128" s="14">
        <f t="shared" si="14"/>
        <v>0.10866685736288077</v>
      </c>
      <c r="L128" s="14">
        <f t="shared" si="14"/>
        <v>0.19659764320421041</v>
      </c>
      <c r="M128" s="14">
        <f t="shared" si="14"/>
        <v>7.2391820750635508E-2</v>
      </c>
      <c r="N128" s="14">
        <f t="shared" si="14"/>
        <v>0</v>
      </c>
      <c r="O128" s="14">
        <f t="shared" si="14"/>
        <v>0</v>
      </c>
    </row>
    <row r="129" spans="1:103" s="15" customFormat="1" x14ac:dyDescent="0.2">
      <c r="A129" s="10">
        <v>394003</v>
      </c>
      <c r="B129" s="11" t="s">
        <v>140</v>
      </c>
      <c r="C129" s="12">
        <v>3884423</v>
      </c>
      <c r="D129" s="12">
        <v>344809</v>
      </c>
      <c r="E129" s="12">
        <v>588780</v>
      </c>
      <c r="F129" s="12">
        <v>66659</v>
      </c>
      <c r="G129" s="12">
        <v>0</v>
      </c>
      <c r="H129" s="12">
        <v>0</v>
      </c>
      <c r="I129" s="13">
        <f t="shared" si="12"/>
        <v>4884671</v>
      </c>
      <c r="J129" s="14">
        <f t="shared" si="14"/>
        <v>0.79522715040583081</v>
      </c>
      <c r="K129" s="14">
        <f t="shared" si="14"/>
        <v>7.0590015171953235E-2</v>
      </c>
      <c r="L129" s="14">
        <f t="shared" si="14"/>
        <v>0.12053626539023815</v>
      </c>
      <c r="M129" s="14">
        <f t="shared" si="14"/>
        <v>1.3646569031977793E-2</v>
      </c>
      <c r="N129" s="14">
        <f t="shared" si="14"/>
        <v>0</v>
      </c>
      <c r="O129" s="14">
        <f t="shared" si="14"/>
        <v>0</v>
      </c>
    </row>
    <row r="130" spans="1:103" s="15" customFormat="1" x14ac:dyDescent="0.2">
      <c r="A130" s="43">
        <v>395001</v>
      </c>
      <c r="B130" s="44" t="s">
        <v>141</v>
      </c>
      <c r="C130" s="12">
        <v>4656306</v>
      </c>
      <c r="D130" s="12">
        <v>963521</v>
      </c>
      <c r="E130" s="12">
        <v>670667</v>
      </c>
      <c r="F130" s="12">
        <v>418029</v>
      </c>
      <c r="G130" s="12">
        <v>0</v>
      </c>
      <c r="H130" s="12">
        <v>0</v>
      </c>
      <c r="I130" s="13">
        <f t="shared" si="12"/>
        <v>6708523</v>
      </c>
      <c r="J130" s="14">
        <f t="shared" si="14"/>
        <v>0.69408810255252906</v>
      </c>
      <c r="K130" s="14">
        <f t="shared" si="14"/>
        <v>0.14362639883622669</v>
      </c>
      <c r="L130" s="14">
        <f t="shared" si="14"/>
        <v>9.9972378420704527E-2</v>
      </c>
      <c r="M130" s="14">
        <f t="shared" si="14"/>
        <v>6.2313120190539709E-2</v>
      </c>
      <c r="N130" s="14">
        <f t="shared" si="14"/>
        <v>0</v>
      </c>
      <c r="O130" s="14">
        <f t="shared" si="14"/>
        <v>0</v>
      </c>
    </row>
    <row r="131" spans="1:103" s="15" customFormat="1" x14ac:dyDescent="0.2">
      <c r="A131" s="10">
        <v>395002</v>
      </c>
      <c r="B131" s="11" t="s">
        <v>142</v>
      </c>
      <c r="C131" s="12">
        <v>4512431</v>
      </c>
      <c r="D131" s="12">
        <v>894516</v>
      </c>
      <c r="E131" s="12">
        <v>612297</v>
      </c>
      <c r="F131" s="12">
        <v>382398</v>
      </c>
      <c r="G131" s="12">
        <v>0</v>
      </c>
      <c r="H131" s="12">
        <v>0</v>
      </c>
      <c r="I131" s="13">
        <f t="shared" si="12"/>
        <v>6401642</v>
      </c>
      <c r="J131" s="14">
        <f t="shared" si="14"/>
        <v>0.70488649630829092</v>
      </c>
      <c r="K131" s="14">
        <f t="shared" si="14"/>
        <v>0.13973227493821117</v>
      </c>
      <c r="L131" s="14">
        <f t="shared" si="14"/>
        <v>9.5646866850723614E-2</v>
      </c>
      <c r="M131" s="14">
        <f t="shared" si="14"/>
        <v>5.973436190277432E-2</v>
      </c>
      <c r="N131" s="14">
        <f t="shared" si="14"/>
        <v>0</v>
      </c>
      <c r="O131" s="14">
        <f t="shared" si="14"/>
        <v>0</v>
      </c>
    </row>
    <row r="132" spans="1:103" s="50" customFormat="1" x14ac:dyDescent="0.2">
      <c r="A132" s="16">
        <v>395003</v>
      </c>
      <c r="B132" s="45" t="s">
        <v>143</v>
      </c>
      <c r="C132" s="33">
        <v>3213695</v>
      </c>
      <c r="D132" s="33">
        <v>761461</v>
      </c>
      <c r="E132" s="33">
        <v>425238</v>
      </c>
      <c r="F132" s="33">
        <v>363722</v>
      </c>
      <c r="G132" s="33">
        <v>0</v>
      </c>
      <c r="H132" s="33">
        <v>0</v>
      </c>
      <c r="I132" s="34">
        <f t="shared" si="12"/>
        <v>4764116</v>
      </c>
      <c r="J132" s="35">
        <f t="shared" si="14"/>
        <v>0.67456271005995661</v>
      </c>
      <c r="K132" s="35">
        <f t="shared" si="14"/>
        <v>0.15983259013844331</v>
      </c>
      <c r="L132" s="35">
        <f t="shared" si="14"/>
        <v>8.9258531908123148E-2</v>
      </c>
      <c r="M132" s="35">
        <f t="shared" si="14"/>
        <v>7.6346167893476979E-2</v>
      </c>
      <c r="N132" s="35">
        <f t="shared" si="14"/>
        <v>0</v>
      </c>
      <c r="O132" s="35">
        <f t="shared" si="14"/>
        <v>0</v>
      </c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</row>
    <row r="133" spans="1:103" s="15" customFormat="1" x14ac:dyDescent="0.2">
      <c r="A133" s="10">
        <v>395004</v>
      </c>
      <c r="B133" s="11" t="s">
        <v>144</v>
      </c>
      <c r="C133" s="12">
        <v>3980720</v>
      </c>
      <c r="D133" s="12">
        <v>829954</v>
      </c>
      <c r="E133" s="12">
        <v>634165</v>
      </c>
      <c r="F133" s="12">
        <v>375528</v>
      </c>
      <c r="G133" s="12">
        <v>0</v>
      </c>
      <c r="H133" s="12">
        <v>0</v>
      </c>
      <c r="I133" s="13">
        <f t="shared" si="12"/>
        <v>5820367</v>
      </c>
      <c r="J133" s="14">
        <f t="shared" si="14"/>
        <v>0.68392938108541956</v>
      </c>
      <c r="K133" s="14">
        <f t="shared" si="14"/>
        <v>0.14259478826678798</v>
      </c>
      <c r="L133" s="14">
        <f t="shared" si="14"/>
        <v>0.10895618781427356</v>
      </c>
      <c r="M133" s="14">
        <f t="shared" si="14"/>
        <v>6.4519642833518923E-2</v>
      </c>
      <c r="N133" s="14">
        <f t="shared" si="14"/>
        <v>0</v>
      </c>
      <c r="O133" s="14">
        <f t="shared" si="14"/>
        <v>0</v>
      </c>
    </row>
    <row r="134" spans="1:103" s="15" customFormat="1" x14ac:dyDescent="0.2">
      <c r="A134" s="10">
        <v>395005</v>
      </c>
      <c r="B134" s="11" t="s">
        <v>145</v>
      </c>
      <c r="C134" s="12">
        <v>7020115</v>
      </c>
      <c r="D134" s="12">
        <v>893866</v>
      </c>
      <c r="E134" s="12">
        <v>1052294</v>
      </c>
      <c r="F134" s="12">
        <v>292441</v>
      </c>
      <c r="G134" s="12">
        <v>0</v>
      </c>
      <c r="H134" s="12">
        <v>0</v>
      </c>
      <c r="I134" s="13">
        <f t="shared" si="12"/>
        <v>9258716</v>
      </c>
      <c r="J134" s="14">
        <f t="shared" si="14"/>
        <v>0.75821690610231485</v>
      </c>
      <c r="K134" s="14">
        <f t="shared" si="14"/>
        <v>9.6543192382183451E-2</v>
      </c>
      <c r="L134" s="14">
        <f t="shared" si="14"/>
        <v>0.11365442033214973</v>
      </c>
      <c r="M134" s="14">
        <f t="shared" si="14"/>
        <v>3.1585481183351992E-2</v>
      </c>
      <c r="N134" s="14">
        <f t="shared" si="14"/>
        <v>0</v>
      </c>
      <c r="O134" s="14">
        <f t="shared" si="14"/>
        <v>0</v>
      </c>
    </row>
    <row r="135" spans="1:103" s="15" customFormat="1" x14ac:dyDescent="0.2">
      <c r="A135" s="10">
        <v>395006</v>
      </c>
      <c r="B135" s="11" t="s">
        <v>146</v>
      </c>
      <c r="C135" s="12">
        <v>3793860</v>
      </c>
      <c r="D135" s="12">
        <v>945973</v>
      </c>
      <c r="E135" s="12">
        <v>696384</v>
      </c>
      <c r="F135" s="12">
        <v>384921</v>
      </c>
      <c r="G135" s="12">
        <v>0</v>
      </c>
      <c r="H135" s="12">
        <v>0</v>
      </c>
      <c r="I135" s="13">
        <f t="shared" si="12"/>
        <v>5821138</v>
      </c>
      <c r="J135" s="14">
        <f t="shared" si="14"/>
        <v>0.65173854321955604</v>
      </c>
      <c r="K135" s="14">
        <f t="shared" si="14"/>
        <v>0.16250654081727661</v>
      </c>
      <c r="L135" s="14">
        <f t="shared" si="14"/>
        <v>0.1196302166346168</v>
      </c>
      <c r="M135" s="14">
        <f t="shared" si="14"/>
        <v>6.6124699328550529E-2</v>
      </c>
      <c r="N135" s="14">
        <f t="shared" si="14"/>
        <v>0</v>
      </c>
      <c r="O135" s="14">
        <f t="shared" si="14"/>
        <v>0</v>
      </c>
    </row>
    <row r="136" spans="1:103" s="15" customFormat="1" x14ac:dyDescent="0.2">
      <c r="A136" s="10">
        <v>395007</v>
      </c>
      <c r="B136" s="11" t="s">
        <v>147</v>
      </c>
      <c r="C136" s="12">
        <v>2478410</v>
      </c>
      <c r="D136" s="12">
        <v>641860</v>
      </c>
      <c r="E136" s="12">
        <v>452428</v>
      </c>
      <c r="F136" s="12">
        <v>219037</v>
      </c>
      <c r="G136" s="12">
        <v>0</v>
      </c>
      <c r="H136" s="12">
        <v>0</v>
      </c>
      <c r="I136" s="13">
        <f t="shared" si="12"/>
        <v>3791735</v>
      </c>
      <c r="J136" s="14">
        <f t="shared" si="14"/>
        <v>0.65363481361434805</v>
      </c>
      <c r="K136" s="14">
        <f t="shared" si="14"/>
        <v>0.16927870750461199</v>
      </c>
      <c r="L136" s="14">
        <f t="shared" si="14"/>
        <v>0.11931951995590409</v>
      </c>
      <c r="M136" s="14">
        <f t="shared" si="14"/>
        <v>5.7766958925135857E-2</v>
      </c>
      <c r="N136" s="14">
        <f t="shared" si="14"/>
        <v>0</v>
      </c>
      <c r="O136" s="14">
        <f t="shared" si="14"/>
        <v>0</v>
      </c>
    </row>
    <row r="137" spans="1:103" s="50" customFormat="1" x14ac:dyDescent="0.2">
      <c r="A137" s="16">
        <v>397001</v>
      </c>
      <c r="B137" s="45" t="s">
        <v>148</v>
      </c>
      <c r="C137" s="33">
        <v>3107840</v>
      </c>
      <c r="D137" s="33">
        <v>534626</v>
      </c>
      <c r="E137" s="33">
        <v>613887</v>
      </c>
      <c r="F137" s="33">
        <v>336613</v>
      </c>
      <c r="G137" s="33">
        <v>0</v>
      </c>
      <c r="H137" s="33">
        <v>0</v>
      </c>
      <c r="I137" s="34">
        <f t="shared" si="12"/>
        <v>4592966</v>
      </c>
      <c r="J137" s="35">
        <f t="shared" si="14"/>
        <v>0.67665208059454396</v>
      </c>
      <c r="K137" s="35">
        <f t="shared" si="14"/>
        <v>0.11640103584481139</v>
      </c>
      <c r="L137" s="35">
        <f t="shared" si="14"/>
        <v>0.13365807628447499</v>
      </c>
      <c r="M137" s="35">
        <f t="shared" si="14"/>
        <v>7.3288807276169696E-2</v>
      </c>
      <c r="N137" s="35">
        <f t="shared" si="14"/>
        <v>0</v>
      </c>
      <c r="O137" s="35">
        <f t="shared" si="14"/>
        <v>0</v>
      </c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</row>
    <row r="138" spans="1:103" s="15" customFormat="1" x14ac:dyDescent="0.2">
      <c r="A138" s="10">
        <v>398001</v>
      </c>
      <c r="B138" s="11" t="s">
        <v>149</v>
      </c>
      <c r="C138" s="12">
        <v>3143457</v>
      </c>
      <c r="D138" s="12">
        <v>137420</v>
      </c>
      <c r="E138" s="12">
        <v>382430</v>
      </c>
      <c r="F138" s="12">
        <v>240454</v>
      </c>
      <c r="G138" s="12">
        <v>0</v>
      </c>
      <c r="H138" s="12">
        <v>0</v>
      </c>
      <c r="I138" s="13">
        <f t="shared" si="12"/>
        <v>3903761</v>
      </c>
      <c r="J138" s="14">
        <f t="shared" si="14"/>
        <v>0.80523807681873971</v>
      </c>
      <c r="K138" s="14">
        <f t="shared" si="14"/>
        <v>3.5201950119384873E-2</v>
      </c>
      <c r="L138" s="14">
        <f t="shared" si="14"/>
        <v>9.7964501412868263E-2</v>
      </c>
      <c r="M138" s="14">
        <f t="shared" si="14"/>
        <v>6.1595471649007201E-2</v>
      </c>
      <c r="N138" s="14">
        <f t="shared" si="14"/>
        <v>0</v>
      </c>
      <c r="O138" s="14">
        <f t="shared" si="14"/>
        <v>0</v>
      </c>
    </row>
    <row r="139" spans="1:103" x14ac:dyDescent="0.2">
      <c r="A139" s="10">
        <v>398002</v>
      </c>
      <c r="B139" s="11" t="s">
        <v>150</v>
      </c>
      <c r="C139" s="12">
        <v>4063987</v>
      </c>
      <c r="D139" s="12">
        <v>229478</v>
      </c>
      <c r="E139" s="12">
        <v>776954</v>
      </c>
      <c r="F139" s="12">
        <v>303086</v>
      </c>
      <c r="G139" s="12">
        <v>0</v>
      </c>
      <c r="H139" s="12">
        <v>0</v>
      </c>
      <c r="I139" s="13">
        <f t="shared" si="12"/>
        <v>5373505</v>
      </c>
      <c r="J139" s="14">
        <f t="shared" si="14"/>
        <v>0.75630096184892359</v>
      </c>
      <c r="K139" s="14">
        <f t="shared" si="14"/>
        <v>4.270545947198337E-2</v>
      </c>
      <c r="L139" s="14">
        <f t="shared" si="14"/>
        <v>0.14458979753438397</v>
      </c>
      <c r="M139" s="14">
        <f t="shared" si="14"/>
        <v>5.6403781144709085E-2</v>
      </c>
      <c r="N139" s="14">
        <f t="shared" si="14"/>
        <v>0</v>
      </c>
      <c r="O139" s="14">
        <f t="shared" si="14"/>
        <v>0</v>
      </c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</row>
    <row r="140" spans="1:103" s="15" customFormat="1" x14ac:dyDescent="0.2">
      <c r="A140" s="10">
        <v>398003</v>
      </c>
      <c r="B140" s="11" t="s">
        <v>151</v>
      </c>
      <c r="C140" s="12">
        <v>3141042</v>
      </c>
      <c r="D140" s="12">
        <v>139686</v>
      </c>
      <c r="E140" s="12">
        <v>462204</v>
      </c>
      <c r="F140" s="12">
        <v>247009</v>
      </c>
      <c r="G140" s="12">
        <v>0</v>
      </c>
      <c r="H140" s="12">
        <v>0</v>
      </c>
      <c r="I140" s="13">
        <f t="shared" si="12"/>
        <v>3989941</v>
      </c>
      <c r="J140" s="14">
        <f t="shared" si="14"/>
        <v>0.78724021232394159</v>
      </c>
      <c r="K140" s="14">
        <f t="shared" si="14"/>
        <v>3.5009540241321864E-2</v>
      </c>
      <c r="L140" s="14">
        <f t="shared" si="14"/>
        <v>0.11584231446028902</v>
      </c>
      <c r="M140" s="14">
        <f t="shared" si="14"/>
        <v>6.1907932974447494E-2</v>
      </c>
      <c r="N140" s="14">
        <f t="shared" si="14"/>
        <v>0</v>
      </c>
      <c r="O140" s="14">
        <f t="shared" si="14"/>
        <v>0</v>
      </c>
    </row>
    <row r="141" spans="1:103" s="15" customFormat="1" x14ac:dyDescent="0.2">
      <c r="A141" s="10">
        <v>398004</v>
      </c>
      <c r="B141" s="11" t="s">
        <v>152</v>
      </c>
      <c r="C141" s="12">
        <v>2316482</v>
      </c>
      <c r="D141" s="12">
        <v>105250</v>
      </c>
      <c r="E141" s="12">
        <v>547693</v>
      </c>
      <c r="F141" s="12">
        <v>208627</v>
      </c>
      <c r="G141" s="12">
        <v>0</v>
      </c>
      <c r="H141" s="12">
        <v>0</v>
      </c>
      <c r="I141" s="13">
        <f t="shared" si="12"/>
        <v>3178052</v>
      </c>
      <c r="J141" s="14">
        <f t="shared" si="14"/>
        <v>0.72889996765314102</v>
      </c>
      <c r="K141" s="14">
        <f t="shared" si="14"/>
        <v>3.3117771515381117E-2</v>
      </c>
      <c r="L141" s="14">
        <f t="shared" si="14"/>
        <v>0.1723360725375167</v>
      </c>
      <c r="M141" s="14">
        <f t="shared" si="14"/>
        <v>6.5646188293961211E-2</v>
      </c>
      <c r="N141" s="14">
        <f t="shared" si="14"/>
        <v>0</v>
      </c>
      <c r="O141" s="14">
        <f t="shared" si="14"/>
        <v>0</v>
      </c>
    </row>
    <row r="142" spans="1:103" s="49" customFormat="1" x14ac:dyDescent="0.2">
      <c r="A142" s="16">
        <v>398005</v>
      </c>
      <c r="B142" s="45" t="s">
        <v>153</v>
      </c>
      <c r="C142" s="33">
        <v>1802373</v>
      </c>
      <c r="D142" s="33">
        <v>48650</v>
      </c>
      <c r="E142" s="33">
        <v>387133</v>
      </c>
      <c r="F142" s="33">
        <v>63508</v>
      </c>
      <c r="G142" s="33">
        <v>0</v>
      </c>
      <c r="H142" s="33">
        <v>0</v>
      </c>
      <c r="I142" s="34">
        <f t="shared" si="12"/>
        <v>2301664</v>
      </c>
      <c r="J142" s="35">
        <f t="shared" si="14"/>
        <v>0.78307389784086645</v>
      </c>
      <c r="K142" s="35">
        <f t="shared" si="14"/>
        <v>2.1136881838530734E-2</v>
      </c>
      <c r="L142" s="35">
        <f t="shared" si="14"/>
        <v>0.16819700877278351</v>
      </c>
      <c r="M142" s="35">
        <f t="shared" si="14"/>
        <v>2.7592211547819316E-2</v>
      </c>
      <c r="N142" s="35">
        <f t="shared" si="14"/>
        <v>0</v>
      </c>
      <c r="O142" s="35">
        <f t="shared" si="14"/>
        <v>0</v>
      </c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  <c r="CF142" s="47"/>
      <c r="CG142" s="47"/>
      <c r="CH142" s="47"/>
      <c r="CI142" s="47"/>
      <c r="CJ142" s="47"/>
      <c r="CK142" s="47"/>
      <c r="CL142" s="47"/>
      <c r="CM142" s="47"/>
      <c r="CN142" s="47"/>
      <c r="CO142" s="47"/>
      <c r="CP142" s="47"/>
      <c r="CQ142" s="47"/>
      <c r="CR142" s="47"/>
      <c r="CS142" s="47"/>
      <c r="CT142" s="47"/>
      <c r="CU142" s="47"/>
      <c r="CV142" s="47"/>
      <c r="CW142" s="47"/>
      <c r="CX142" s="47"/>
      <c r="CY142" s="47"/>
    </row>
    <row r="143" spans="1:103" s="47" customFormat="1" x14ac:dyDescent="0.2">
      <c r="A143" s="10">
        <v>398006</v>
      </c>
      <c r="B143" s="11" t="s">
        <v>154</v>
      </c>
      <c r="C143" s="12">
        <v>1248885</v>
      </c>
      <c r="D143" s="12">
        <v>39044</v>
      </c>
      <c r="E143" s="12">
        <v>333895</v>
      </c>
      <c r="F143" s="12">
        <v>66814</v>
      </c>
      <c r="G143" s="12">
        <v>0</v>
      </c>
      <c r="H143" s="12">
        <v>0</v>
      </c>
      <c r="I143" s="13">
        <f t="shared" si="12"/>
        <v>1688638</v>
      </c>
      <c r="J143" s="14">
        <f t="shared" si="14"/>
        <v>0.73958124831965166</v>
      </c>
      <c r="K143" s="14">
        <f t="shared" si="14"/>
        <v>2.3121592668173995E-2</v>
      </c>
      <c r="L143" s="14">
        <f t="shared" si="14"/>
        <v>0.19773036020745713</v>
      </c>
      <c r="M143" s="14">
        <f t="shared" si="14"/>
        <v>3.9566798804717175E-2</v>
      </c>
      <c r="N143" s="14">
        <f t="shared" si="14"/>
        <v>0</v>
      </c>
      <c r="O143" s="14">
        <f t="shared" si="14"/>
        <v>0</v>
      </c>
    </row>
    <row r="144" spans="1:103" s="47" customFormat="1" x14ac:dyDescent="0.2">
      <c r="A144" s="10">
        <v>399001</v>
      </c>
      <c r="B144" s="11" t="s">
        <v>155</v>
      </c>
      <c r="C144" s="12">
        <v>4104930</v>
      </c>
      <c r="D144" s="12">
        <v>528524</v>
      </c>
      <c r="E144" s="12">
        <v>734952</v>
      </c>
      <c r="F144" s="12">
        <v>129945</v>
      </c>
      <c r="G144" s="12">
        <v>0</v>
      </c>
      <c r="H144" s="12">
        <v>0</v>
      </c>
      <c r="I144" s="13">
        <f t="shared" si="12"/>
        <v>5498351</v>
      </c>
      <c r="J144" s="14">
        <f t="shared" si="14"/>
        <v>0.74657474577377836</v>
      </c>
      <c r="K144" s="14">
        <f t="shared" si="14"/>
        <v>9.6124092477908374E-2</v>
      </c>
      <c r="L144" s="14">
        <f t="shared" si="14"/>
        <v>0.13366771237412817</v>
      </c>
      <c r="M144" s="14">
        <f t="shared" si="14"/>
        <v>2.3633449374185097E-2</v>
      </c>
      <c r="N144" s="14">
        <f t="shared" si="14"/>
        <v>0</v>
      </c>
      <c r="O144" s="14">
        <f t="shared" si="14"/>
        <v>0</v>
      </c>
    </row>
    <row r="145" spans="1:103" s="52" customFormat="1" x14ac:dyDescent="0.2">
      <c r="A145" s="10">
        <v>399002</v>
      </c>
      <c r="B145" s="11" t="s">
        <v>156</v>
      </c>
      <c r="C145" s="12">
        <v>3654386</v>
      </c>
      <c r="D145" s="12">
        <v>332033</v>
      </c>
      <c r="E145" s="12">
        <v>601263</v>
      </c>
      <c r="F145" s="12">
        <v>9786</v>
      </c>
      <c r="G145" s="12">
        <v>0</v>
      </c>
      <c r="H145" s="12">
        <v>0</v>
      </c>
      <c r="I145" s="13">
        <f t="shared" si="12"/>
        <v>4597468</v>
      </c>
      <c r="J145" s="14">
        <f t="shared" si="14"/>
        <v>0.79486926282031767</v>
      </c>
      <c r="K145" s="14">
        <f t="shared" si="14"/>
        <v>7.2220839818787214E-2</v>
      </c>
      <c r="L145" s="14">
        <f t="shared" si="14"/>
        <v>0.13078133442146853</v>
      </c>
      <c r="M145" s="14">
        <f t="shared" si="14"/>
        <v>2.1285629394266585E-3</v>
      </c>
      <c r="N145" s="14">
        <f t="shared" si="14"/>
        <v>0</v>
      </c>
      <c r="O145" s="14">
        <f t="shared" si="14"/>
        <v>0</v>
      </c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  <c r="CF145" s="47"/>
      <c r="CG145" s="47"/>
      <c r="CH145" s="47"/>
      <c r="CI145" s="47"/>
      <c r="CJ145" s="47"/>
      <c r="CK145" s="47"/>
      <c r="CL145" s="47"/>
      <c r="CM145" s="47"/>
      <c r="CN145" s="47"/>
      <c r="CO145" s="47"/>
      <c r="CP145" s="47"/>
      <c r="CQ145" s="47"/>
      <c r="CR145" s="47"/>
      <c r="CS145" s="47"/>
      <c r="CT145" s="47"/>
      <c r="CU145" s="47"/>
      <c r="CV145" s="47"/>
      <c r="CW145" s="47"/>
      <c r="CX145" s="47"/>
      <c r="CY145" s="47"/>
    </row>
    <row r="146" spans="1:103" s="49" customFormat="1" x14ac:dyDescent="0.2">
      <c r="A146" s="16">
        <v>399004</v>
      </c>
      <c r="B146" s="45" t="s">
        <v>157</v>
      </c>
      <c r="C146" s="33">
        <v>3094180</v>
      </c>
      <c r="D146" s="33">
        <v>594461</v>
      </c>
      <c r="E146" s="33">
        <v>923372</v>
      </c>
      <c r="F146" s="33">
        <v>82565</v>
      </c>
      <c r="G146" s="33">
        <v>0</v>
      </c>
      <c r="H146" s="33">
        <v>0</v>
      </c>
      <c r="I146" s="34">
        <f t="shared" si="12"/>
        <v>4694578</v>
      </c>
      <c r="J146" s="35">
        <f t="shared" si="14"/>
        <v>0.65909651517133172</v>
      </c>
      <c r="K146" s="35">
        <f t="shared" si="14"/>
        <v>0.12662714305737385</v>
      </c>
      <c r="L146" s="35">
        <f t="shared" si="14"/>
        <v>0.19668903147418149</v>
      </c>
      <c r="M146" s="35">
        <f t="shared" si="14"/>
        <v>1.7587310297112968E-2</v>
      </c>
      <c r="N146" s="35">
        <f t="shared" si="14"/>
        <v>0</v>
      </c>
      <c r="O146" s="35">
        <f t="shared" si="14"/>
        <v>0</v>
      </c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47"/>
      <c r="BZ146" s="47"/>
      <c r="CA146" s="47"/>
      <c r="CB146" s="47"/>
      <c r="CC146" s="47"/>
      <c r="CD146" s="47"/>
      <c r="CE146" s="47"/>
      <c r="CF146" s="47"/>
      <c r="CG146" s="47"/>
      <c r="CH146" s="47"/>
      <c r="CI146" s="47"/>
      <c r="CJ146" s="47"/>
      <c r="CK146" s="47"/>
      <c r="CL146" s="47"/>
      <c r="CM146" s="47"/>
      <c r="CN146" s="47"/>
      <c r="CO146" s="47"/>
      <c r="CP146" s="47"/>
      <c r="CQ146" s="47"/>
      <c r="CR146" s="47"/>
      <c r="CS146" s="47"/>
      <c r="CT146" s="47"/>
      <c r="CU146" s="47"/>
      <c r="CV146" s="47"/>
      <c r="CW146" s="47"/>
      <c r="CX146" s="47"/>
      <c r="CY146" s="47"/>
    </row>
    <row r="147" spans="1:103" x14ac:dyDescent="0.2">
      <c r="A147" s="36"/>
      <c r="B147" s="37" t="s">
        <v>158</v>
      </c>
      <c r="C147" s="53">
        <f t="shared" ref="C147:I147" si="15">SUM(C93:C146)</f>
        <v>180667817</v>
      </c>
      <c r="D147" s="53">
        <f t="shared" si="15"/>
        <v>22326155</v>
      </c>
      <c r="E147" s="53">
        <f t="shared" si="15"/>
        <v>30808467</v>
      </c>
      <c r="F147" s="53">
        <f t="shared" si="15"/>
        <v>11682173</v>
      </c>
      <c r="G147" s="53">
        <f t="shared" si="15"/>
        <v>0</v>
      </c>
      <c r="H147" s="53">
        <f t="shared" si="15"/>
        <v>0</v>
      </c>
      <c r="I147" s="54">
        <f t="shared" si="15"/>
        <v>245484612</v>
      </c>
      <c r="J147" s="55">
        <f t="shared" ref="J147:O147" si="16">C147/$I147</f>
        <v>0.73596391858565868</v>
      </c>
      <c r="K147" s="56">
        <f t="shared" si="16"/>
        <v>9.0947268825143299E-2</v>
      </c>
      <c r="L147" s="57">
        <f t="shared" si="16"/>
        <v>0.12550060367938665</v>
      </c>
      <c r="M147" s="58">
        <f t="shared" si="16"/>
        <v>4.7588208909811421E-2</v>
      </c>
      <c r="N147" s="58">
        <f t="shared" si="16"/>
        <v>0</v>
      </c>
      <c r="O147" s="55">
        <f t="shared" si="16"/>
        <v>0</v>
      </c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</row>
    <row r="148" spans="1:103" x14ac:dyDescent="0.2">
      <c r="A148" s="41"/>
      <c r="B148" s="42"/>
      <c r="C148" s="42"/>
      <c r="D148" s="42"/>
      <c r="E148" s="42"/>
      <c r="F148" s="42"/>
      <c r="G148" s="42"/>
      <c r="H148" s="42"/>
      <c r="I148" s="59"/>
      <c r="J148" s="27"/>
      <c r="K148" s="27"/>
      <c r="L148" s="27"/>
      <c r="M148" s="27"/>
      <c r="N148" s="27"/>
      <c r="O148" s="60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</row>
    <row r="149" spans="1:103" s="50" customFormat="1" x14ac:dyDescent="0.2">
      <c r="A149" s="16" t="s">
        <v>159</v>
      </c>
      <c r="B149" s="45" t="s">
        <v>160</v>
      </c>
      <c r="C149" s="33">
        <v>4184929</v>
      </c>
      <c r="D149" s="33">
        <v>0</v>
      </c>
      <c r="E149" s="33">
        <v>893405</v>
      </c>
      <c r="F149" s="33">
        <v>5785</v>
      </c>
      <c r="G149" s="33">
        <v>0</v>
      </c>
      <c r="H149" s="33">
        <v>0</v>
      </c>
      <c r="I149" s="34">
        <f>SUM(C149:H149)</f>
        <v>5084119</v>
      </c>
      <c r="J149" s="35">
        <f t="shared" ref="J149:O150" si="17">C149/$I149</f>
        <v>0.82313749933862679</v>
      </c>
      <c r="K149" s="35">
        <f t="shared" si="17"/>
        <v>0</v>
      </c>
      <c r="L149" s="35">
        <f t="shared" si="17"/>
        <v>0.17572464373866936</v>
      </c>
      <c r="M149" s="35">
        <f t="shared" si="17"/>
        <v>1.1378569227038155E-3</v>
      </c>
      <c r="N149" s="35">
        <f t="shared" si="17"/>
        <v>0</v>
      </c>
      <c r="O149" s="35">
        <f t="shared" si="17"/>
        <v>0</v>
      </c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</row>
    <row r="150" spans="1:103" x14ac:dyDescent="0.2">
      <c r="A150" s="36"/>
      <c r="B150" s="37" t="s">
        <v>161</v>
      </c>
      <c r="C150" s="53">
        <f t="shared" ref="C150:I150" si="18">SUM(C149)</f>
        <v>4184929</v>
      </c>
      <c r="D150" s="53">
        <f t="shared" si="18"/>
        <v>0</v>
      </c>
      <c r="E150" s="53">
        <f t="shared" si="18"/>
        <v>893405</v>
      </c>
      <c r="F150" s="53">
        <f t="shared" si="18"/>
        <v>5785</v>
      </c>
      <c r="G150" s="53">
        <f t="shared" si="18"/>
        <v>0</v>
      </c>
      <c r="H150" s="53">
        <f t="shared" si="18"/>
        <v>0</v>
      </c>
      <c r="I150" s="54">
        <f t="shared" si="18"/>
        <v>5084119</v>
      </c>
      <c r="J150" s="55">
        <f t="shared" si="17"/>
        <v>0.82313749933862679</v>
      </c>
      <c r="K150" s="56">
        <f t="shared" si="17"/>
        <v>0</v>
      </c>
      <c r="L150" s="57">
        <f t="shared" si="17"/>
        <v>0.17572464373866936</v>
      </c>
      <c r="M150" s="58">
        <f t="shared" si="17"/>
        <v>1.1378569227038155E-3</v>
      </c>
      <c r="N150" s="58">
        <f t="shared" si="17"/>
        <v>0</v>
      </c>
      <c r="O150" s="55">
        <f t="shared" si="17"/>
        <v>0</v>
      </c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</row>
    <row r="151" spans="1:103" x14ac:dyDescent="0.2">
      <c r="A151" s="41"/>
      <c r="B151" s="42"/>
      <c r="C151" s="42"/>
      <c r="D151" s="42"/>
      <c r="E151" s="42"/>
      <c r="F151" s="42"/>
      <c r="G151" s="42"/>
      <c r="H151" s="42"/>
      <c r="I151" s="59"/>
      <c r="J151" s="27"/>
      <c r="K151" s="27"/>
      <c r="L151" s="27"/>
      <c r="M151" s="27"/>
      <c r="N151" s="27"/>
      <c r="O151" s="60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</row>
    <row r="152" spans="1:103" ht="13.5" thickBot="1" x14ac:dyDescent="0.25">
      <c r="A152" s="61"/>
      <c r="B152" s="62" t="s">
        <v>162</v>
      </c>
      <c r="C152" s="63">
        <f t="shared" ref="C152:I152" si="19">C147+C91+C77+C73+C150</f>
        <v>6345529919</v>
      </c>
      <c r="D152" s="63">
        <f t="shared" si="19"/>
        <v>584601356</v>
      </c>
      <c r="E152" s="63">
        <f t="shared" si="19"/>
        <v>472792812</v>
      </c>
      <c r="F152" s="63">
        <f t="shared" si="19"/>
        <v>857738328</v>
      </c>
      <c r="G152" s="63">
        <f t="shared" si="19"/>
        <v>522424014</v>
      </c>
      <c r="H152" s="63">
        <f t="shared" si="19"/>
        <v>646543900</v>
      </c>
      <c r="I152" s="64">
        <f t="shared" si="19"/>
        <v>9429630329</v>
      </c>
      <c r="J152" s="65">
        <f t="shared" ref="J152:O152" si="20">C152/$I152</f>
        <v>0.67293517323631236</v>
      </c>
      <c r="K152" s="65">
        <f t="shared" si="20"/>
        <v>6.199621147417729E-2</v>
      </c>
      <c r="L152" s="65">
        <f t="shared" si="20"/>
        <v>5.0139061183126894E-2</v>
      </c>
      <c r="M152" s="65">
        <f t="shared" si="20"/>
        <v>9.0962031179748493E-2</v>
      </c>
      <c r="N152" s="65">
        <f t="shared" si="20"/>
        <v>5.5402385435336828E-2</v>
      </c>
      <c r="O152" s="65">
        <f t="shared" si="20"/>
        <v>6.8565137491298153E-2</v>
      </c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</row>
    <row r="153" spans="1:103" s="66" customFormat="1" ht="16.5" customHeight="1" thickTop="1" x14ac:dyDescent="0.2">
      <c r="C153" s="72" t="s">
        <v>163</v>
      </c>
      <c r="D153" s="73"/>
      <c r="E153" s="73"/>
      <c r="F153" s="73"/>
      <c r="J153" s="72" t="s">
        <v>163</v>
      </c>
      <c r="K153" s="74"/>
      <c r="L153" s="74"/>
      <c r="M153" s="74"/>
      <c r="N153" s="74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</row>
    <row r="154" spans="1:103" ht="12.75" customHeight="1" x14ac:dyDescent="0.2">
      <c r="C154" s="75" t="s">
        <v>164</v>
      </c>
      <c r="D154" s="75"/>
      <c r="E154" s="75"/>
      <c r="F154" s="75"/>
      <c r="J154" s="75" t="s">
        <v>164</v>
      </c>
      <c r="K154" s="75"/>
      <c r="L154" s="7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</row>
    <row r="155" spans="1:103" ht="12.75" customHeight="1" x14ac:dyDescent="0.2">
      <c r="C155" s="70"/>
      <c r="D155" s="70"/>
      <c r="E155" s="70"/>
      <c r="F155" s="70"/>
      <c r="J155" s="70"/>
      <c r="K155" s="70"/>
      <c r="L155" s="70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</row>
    <row r="156" spans="1:103" x14ac:dyDescent="0.2"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</row>
    <row r="157" spans="1:103" x14ac:dyDescent="0.2"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</row>
    <row r="158" spans="1:103" x14ac:dyDescent="0.2"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</row>
    <row r="159" spans="1:103" x14ac:dyDescent="0.2">
      <c r="B159" s="67"/>
      <c r="C159" s="68"/>
      <c r="D159" s="68"/>
      <c r="E159" s="68"/>
      <c r="F159" s="68"/>
      <c r="G159" s="68"/>
      <c r="H159" s="68"/>
      <c r="I159" s="68"/>
    </row>
  </sheetData>
  <mergeCells count="8">
    <mergeCell ref="C155:F155"/>
    <mergeCell ref="J155:L155"/>
    <mergeCell ref="C1:I1"/>
    <mergeCell ref="J1:O1"/>
    <mergeCell ref="C153:F153"/>
    <mergeCell ref="J153:N153"/>
    <mergeCell ref="C154:F154"/>
    <mergeCell ref="J154:L154"/>
  </mergeCells>
  <printOptions horizontalCentered="1"/>
  <pageMargins left="0.25" right="0.25" top="0.53" bottom="0.25" header="0.5" footer="0.5"/>
  <pageSetup paperSize="5" scale="81" fitToWidth="4" orientation="portrait" r:id="rId1"/>
  <headerFooter alignWithMargins="0"/>
  <rowBreaks count="1" manualBreakCount="1">
    <brk id="74" max="14" man="1"/>
  </rowBreaks>
  <colBreaks count="1" manualBreakCount="1">
    <brk id="9" max="1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Expenditures by Fund</vt:lpstr>
      <vt:lpstr>'Expenditures by Fund'!Print_Area</vt:lpstr>
      <vt:lpstr>'Expenditures by Fund'!Print_Titles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2012-07-03T18:42:12Z</dcterms:created>
  <dcterms:modified xsi:type="dcterms:W3CDTF">2012-07-09T18:45:43Z</dcterms:modified>
</cp:coreProperties>
</file>