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Fund Balance Debt Service\Web\"/>
    </mc:Choice>
  </mc:AlternateContent>
  <bookViews>
    <workbookView xWindow="0" yWindow="0" windowWidth="24000" windowHeight="13800"/>
  </bookViews>
  <sheets>
    <sheet name="Sheet1" sheetId="1" r:id="rId1"/>
  </sheets>
  <externalReferences>
    <externalReference r:id="rId2"/>
  </externalReferences>
  <definedNames>
    <definedName name="_xlnm.Print_Area" localSheetId="0">Sheet1!$A$1:$K$135</definedName>
    <definedName name="_xlnm.Print_Titles" localSheetId="0">Sheet1!$A:$C,Sheet1!$1:$6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0" i="1" l="1"/>
  <c r="I130" i="1"/>
  <c r="H130" i="1"/>
  <c r="G130" i="1"/>
  <c r="F130" i="1"/>
  <c r="D130" i="1"/>
  <c r="J129" i="1"/>
  <c r="I129" i="1"/>
  <c r="H129" i="1"/>
  <c r="G129" i="1"/>
  <c r="F129" i="1"/>
  <c r="D129" i="1"/>
  <c r="J128" i="1"/>
  <c r="I128" i="1"/>
  <c r="H128" i="1"/>
  <c r="G128" i="1"/>
  <c r="F128" i="1"/>
  <c r="D128" i="1"/>
  <c r="J127" i="1"/>
  <c r="I127" i="1"/>
  <c r="H127" i="1"/>
  <c r="G127" i="1"/>
  <c r="F127" i="1"/>
  <c r="D127" i="1"/>
  <c r="J126" i="1"/>
  <c r="I126" i="1"/>
  <c r="H126" i="1"/>
  <c r="H131" i="1" s="1"/>
  <c r="G126" i="1"/>
  <c r="F126" i="1"/>
  <c r="D126" i="1"/>
  <c r="J123" i="1"/>
  <c r="I123" i="1"/>
  <c r="H123" i="1"/>
  <c r="G123" i="1"/>
  <c r="F123" i="1"/>
  <c r="D123" i="1"/>
  <c r="J122" i="1"/>
  <c r="I122" i="1"/>
  <c r="H122" i="1"/>
  <c r="G122" i="1"/>
  <c r="F122" i="1"/>
  <c r="D122" i="1"/>
  <c r="J121" i="1"/>
  <c r="I121" i="1"/>
  <c r="H121" i="1"/>
  <c r="G121" i="1"/>
  <c r="F121" i="1"/>
  <c r="D121" i="1"/>
  <c r="J120" i="1"/>
  <c r="I120" i="1"/>
  <c r="H120" i="1"/>
  <c r="G120" i="1"/>
  <c r="F120" i="1"/>
  <c r="D120" i="1"/>
  <c r="J119" i="1"/>
  <c r="I119" i="1"/>
  <c r="H119" i="1"/>
  <c r="G119" i="1"/>
  <c r="F119" i="1"/>
  <c r="D119" i="1"/>
  <c r="J118" i="1"/>
  <c r="I118" i="1"/>
  <c r="H118" i="1"/>
  <c r="G118" i="1"/>
  <c r="F118" i="1"/>
  <c r="D118" i="1"/>
  <c r="J117" i="1"/>
  <c r="I117" i="1"/>
  <c r="H117" i="1"/>
  <c r="G117" i="1"/>
  <c r="F117" i="1"/>
  <c r="D117" i="1"/>
  <c r="J116" i="1"/>
  <c r="I116" i="1"/>
  <c r="H116" i="1"/>
  <c r="G116" i="1"/>
  <c r="F116" i="1"/>
  <c r="D116" i="1"/>
  <c r="J115" i="1"/>
  <c r="I115" i="1"/>
  <c r="H115" i="1"/>
  <c r="G115" i="1"/>
  <c r="F115" i="1"/>
  <c r="D115" i="1"/>
  <c r="J114" i="1"/>
  <c r="I114" i="1"/>
  <c r="H114" i="1"/>
  <c r="G114" i="1"/>
  <c r="F114" i="1"/>
  <c r="D114" i="1"/>
  <c r="J113" i="1"/>
  <c r="I113" i="1"/>
  <c r="H113" i="1"/>
  <c r="G113" i="1"/>
  <c r="F113" i="1"/>
  <c r="D113" i="1"/>
  <c r="J112" i="1"/>
  <c r="I112" i="1"/>
  <c r="H112" i="1"/>
  <c r="G112" i="1"/>
  <c r="F112" i="1"/>
  <c r="D112" i="1"/>
  <c r="J111" i="1"/>
  <c r="I111" i="1"/>
  <c r="H111" i="1"/>
  <c r="G111" i="1"/>
  <c r="F111" i="1"/>
  <c r="D111" i="1"/>
  <c r="J110" i="1"/>
  <c r="I110" i="1"/>
  <c r="H110" i="1"/>
  <c r="G110" i="1"/>
  <c r="F110" i="1"/>
  <c r="D110" i="1"/>
  <c r="J109" i="1"/>
  <c r="I109" i="1"/>
  <c r="H109" i="1"/>
  <c r="G109" i="1"/>
  <c r="F109" i="1"/>
  <c r="D109" i="1"/>
  <c r="J108" i="1"/>
  <c r="I108" i="1"/>
  <c r="H108" i="1"/>
  <c r="G108" i="1"/>
  <c r="F108" i="1"/>
  <c r="D108" i="1"/>
  <c r="J107" i="1"/>
  <c r="I107" i="1"/>
  <c r="H107" i="1"/>
  <c r="G107" i="1"/>
  <c r="F107" i="1"/>
  <c r="D107" i="1"/>
  <c r="J106" i="1"/>
  <c r="I106" i="1"/>
  <c r="H106" i="1"/>
  <c r="G106" i="1"/>
  <c r="F106" i="1"/>
  <c r="D106" i="1"/>
  <c r="J105" i="1"/>
  <c r="I105" i="1"/>
  <c r="H105" i="1"/>
  <c r="G105" i="1"/>
  <c r="F105" i="1"/>
  <c r="D105" i="1"/>
  <c r="J104" i="1"/>
  <c r="I104" i="1"/>
  <c r="H104" i="1"/>
  <c r="G104" i="1"/>
  <c r="F104" i="1"/>
  <c r="D104" i="1"/>
  <c r="J103" i="1"/>
  <c r="I103" i="1"/>
  <c r="H103" i="1"/>
  <c r="G103" i="1"/>
  <c r="F103" i="1"/>
  <c r="D103" i="1"/>
  <c r="J102" i="1"/>
  <c r="I102" i="1"/>
  <c r="H102" i="1"/>
  <c r="G102" i="1"/>
  <c r="F102" i="1"/>
  <c r="D102" i="1"/>
  <c r="J101" i="1"/>
  <c r="I101" i="1"/>
  <c r="H101" i="1"/>
  <c r="G101" i="1"/>
  <c r="F101" i="1"/>
  <c r="D101" i="1"/>
  <c r="J100" i="1"/>
  <c r="I100" i="1"/>
  <c r="H100" i="1"/>
  <c r="G100" i="1"/>
  <c r="F100" i="1"/>
  <c r="D100" i="1"/>
  <c r="J99" i="1"/>
  <c r="I99" i="1"/>
  <c r="H99" i="1"/>
  <c r="G99" i="1"/>
  <c r="F99" i="1"/>
  <c r="D99" i="1"/>
  <c r="J98" i="1"/>
  <c r="I98" i="1"/>
  <c r="H98" i="1"/>
  <c r="G98" i="1"/>
  <c r="F98" i="1"/>
  <c r="D98" i="1"/>
  <c r="J97" i="1"/>
  <c r="I97" i="1"/>
  <c r="H97" i="1"/>
  <c r="G97" i="1"/>
  <c r="F97" i="1"/>
  <c r="D97" i="1"/>
  <c r="J96" i="1"/>
  <c r="I96" i="1"/>
  <c r="H96" i="1"/>
  <c r="G96" i="1"/>
  <c r="F96" i="1"/>
  <c r="D96" i="1"/>
  <c r="J95" i="1"/>
  <c r="I95" i="1"/>
  <c r="H95" i="1"/>
  <c r="G95" i="1"/>
  <c r="F95" i="1"/>
  <c r="D95" i="1"/>
  <c r="J94" i="1"/>
  <c r="I94" i="1"/>
  <c r="H94" i="1"/>
  <c r="G94" i="1"/>
  <c r="F94" i="1"/>
  <c r="D94" i="1"/>
  <c r="J93" i="1"/>
  <c r="I93" i="1"/>
  <c r="H93" i="1"/>
  <c r="G93" i="1"/>
  <c r="F93" i="1"/>
  <c r="D93" i="1"/>
  <c r="J92" i="1"/>
  <c r="I92" i="1"/>
  <c r="H92" i="1"/>
  <c r="G92" i="1"/>
  <c r="F92" i="1"/>
  <c r="D92" i="1"/>
  <c r="J91" i="1"/>
  <c r="I91" i="1"/>
  <c r="H91" i="1"/>
  <c r="G91" i="1"/>
  <c r="F91" i="1"/>
  <c r="D91" i="1"/>
  <c r="J90" i="1"/>
  <c r="I90" i="1"/>
  <c r="H90" i="1"/>
  <c r="G90" i="1"/>
  <c r="F90" i="1"/>
  <c r="D90" i="1"/>
  <c r="J89" i="1"/>
  <c r="I89" i="1"/>
  <c r="H89" i="1"/>
  <c r="G89" i="1"/>
  <c r="F89" i="1"/>
  <c r="D89" i="1"/>
  <c r="J88" i="1"/>
  <c r="I88" i="1"/>
  <c r="H88" i="1"/>
  <c r="G88" i="1"/>
  <c r="F88" i="1"/>
  <c r="D88" i="1"/>
  <c r="J87" i="1"/>
  <c r="I87" i="1"/>
  <c r="H87" i="1"/>
  <c r="G87" i="1"/>
  <c r="F87" i="1"/>
  <c r="D87" i="1"/>
  <c r="J86" i="1"/>
  <c r="I86" i="1"/>
  <c r="H86" i="1"/>
  <c r="G86" i="1"/>
  <c r="F86" i="1"/>
  <c r="D86" i="1"/>
  <c r="J85" i="1"/>
  <c r="I85" i="1"/>
  <c r="H85" i="1"/>
  <c r="G85" i="1"/>
  <c r="F85" i="1"/>
  <c r="D85" i="1"/>
  <c r="J84" i="1"/>
  <c r="I84" i="1"/>
  <c r="H84" i="1"/>
  <c r="H124" i="1" s="1"/>
  <c r="G84" i="1"/>
  <c r="F84" i="1"/>
  <c r="D84" i="1"/>
  <c r="J81" i="1"/>
  <c r="I81" i="1"/>
  <c r="H81" i="1"/>
  <c r="G81" i="1"/>
  <c r="F81" i="1"/>
  <c r="D81" i="1"/>
  <c r="J80" i="1"/>
  <c r="I80" i="1"/>
  <c r="H80" i="1"/>
  <c r="G80" i="1"/>
  <c r="F80" i="1"/>
  <c r="D80" i="1"/>
  <c r="J79" i="1"/>
  <c r="I79" i="1"/>
  <c r="H79" i="1"/>
  <c r="H82" i="1" s="1"/>
  <c r="G79" i="1"/>
  <c r="F79" i="1"/>
  <c r="D79" i="1"/>
  <c r="J75" i="1"/>
  <c r="I75" i="1"/>
  <c r="H75" i="1"/>
  <c r="G75" i="1"/>
  <c r="F75" i="1"/>
  <c r="D75" i="1"/>
  <c r="B75" i="1"/>
  <c r="J74" i="1"/>
  <c r="I74" i="1"/>
  <c r="H74" i="1"/>
  <c r="G74" i="1"/>
  <c r="F74" i="1"/>
  <c r="D74" i="1"/>
  <c r="B74" i="1"/>
  <c r="J73" i="1"/>
  <c r="I73" i="1"/>
  <c r="H73" i="1"/>
  <c r="G73" i="1"/>
  <c r="F73" i="1"/>
  <c r="D73" i="1"/>
  <c r="B73" i="1"/>
  <c r="J72" i="1"/>
  <c r="I72" i="1"/>
  <c r="H72" i="1"/>
  <c r="G72" i="1"/>
  <c r="F72" i="1"/>
  <c r="D72" i="1"/>
  <c r="B72" i="1"/>
  <c r="J71" i="1"/>
  <c r="I71" i="1"/>
  <c r="H71" i="1"/>
  <c r="G71" i="1"/>
  <c r="F71" i="1"/>
  <c r="D71" i="1"/>
  <c r="B71" i="1"/>
  <c r="J70" i="1"/>
  <c r="I70" i="1"/>
  <c r="H70" i="1"/>
  <c r="G70" i="1"/>
  <c r="F70" i="1"/>
  <c r="D70" i="1"/>
  <c r="B70" i="1"/>
  <c r="J69" i="1"/>
  <c r="I69" i="1"/>
  <c r="H69" i="1"/>
  <c r="G69" i="1"/>
  <c r="F69" i="1"/>
  <c r="D69" i="1"/>
  <c r="B69" i="1"/>
  <c r="J68" i="1"/>
  <c r="I68" i="1"/>
  <c r="H68" i="1"/>
  <c r="G68" i="1"/>
  <c r="F68" i="1"/>
  <c r="D68" i="1"/>
  <c r="B68" i="1"/>
  <c r="J67" i="1"/>
  <c r="I67" i="1"/>
  <c r="H67" i="1"/>
  <c r="G67" i="1"/>
  <c r="F67" i="1"/>
  <c r="D67" i="1"/>
  <c r="B67" i="1"/>
  <c r="J66" i="1"/>
  <c r="I66" i="1"/>
  <c r="H66" i="1"/>
  <c r="G66" i="1"/>
  <c r="F66" i="1"/>
  <c r="D66" i="1"/>
  <c r="B66" i="1"/>
  <c r="J65" i="1"/>
  <c r="I65" i="1"/>
  <c r="H65" i="1"/>
  <c r="G65" i="1"/>
  <c r="F65" i="1"/>
  <c r="D65" i="1"/>
  <c r="B65" i="1"/>
  <c r="J64" i="1"/>
  <c r="I64" i="1"/>
  <c r="H64" i="1"/>
  <c r="G64" i="1"/>
  <c r="F64" i="1"/>
  <c r="D64" i="1"/>
  <c r="B64" i="1"/>
  <c r="J63" i="1"/>
  <c r="I63" i="1"/>
  <c r="H63" i="1"/>
  <c r="G63" i="1"/>
  <c r="F63" i="1"/>
  <c r="D63" i="1"/>
  <c r="B63" i="1"/>
  <c r="J62" i="1"/>
  <c r="I62" i="1"/>
  <c r="H62" i="1"/>
  <c r="G62" i="1"/>
  <c r="F62" i="1"/>
  <c r="D62" i="1"/>
  <c r="B62" i="1"/>
  <c r="J61" i="1"/>
  <c r="I61" i="1"/>
  <c r="H61" i="1"/>
  <c r="G61" i="1"/>
  <c r="F61" i="1"/>
  <c r="D61" i="1"/>
  <c r="B61" i="1"/>
  <c r="J60" i="1"/>
  <c r="I60" i="1"/>
  <c r="H60" i="1"/>
  <c r="G60" i="1"/>
  <c r="F60" i="1"/>
  <c r="D60" i="1"/>
  <c r="B60" i="1"/>
  <c r="J59" i="1"/>
  <c r="I59" i="1"/>
  <c r="H59" i="1"/>
  <c r="G59" i="1"/>
  <c r="F59" i="1"/>
  <c r="D59" i="1"/>
  <c r="B59" i="1"/>
  <c r="J58" i="1"/>
  <c r="I58" i="1"/>
  <c r="H58" i="1"/>
  <c r="G58" i="1"/>
  <c r="F58" i="1"/>
  <c r="D58" i="1"/>
  <c r="B58" i="1"/>
  <c r="J57" i="1"/>
  <c r="I57" i="1"/>
  <c r="H57" i="1"/>
  <c r="G57" i="1"/>
  <c r="F57" i="1"/>
  <c r="D57" i="1"/>
  <c r="B57" i="1"/>
  <c r="J56" i="1"/>
  <c r="I56" i="1"/>
  <c r="H56" i="1"/>
  <c r="G56" i="1"/>
  <c r="F56" i="1"/>
  <c r="D56" i="1"/>
  <c r="B56" i="1"/>
  <c r="J55" i="1"/>
  <c r="I55" i="1"/>
  <c r="H55" i="1"/>
  <c r="G55" i="1"/>
  <c r="F55" i="1"/>
  <c r="D55" i="1"/>
  <c r="B55" i="1"/>
  <c r="J54" i="1"/>
  <c r="I54" i="1"/>
  <c r="H54" i="1"/>
  <c r="G54" i="1"/>
  <c r="F54" i="1"/>
  <c r="D54" i="1"/>
  <c r="B54" i="1"/>
  <c r="J53" i="1"/>
  <c r="I53" i="1"/>
  <c r="H53" i="1"/>
  <c r="G53" i="1"/>
  <c r="F53" i="1"/>
  <c r="D53" i="1"/>
  <c r="B53" i="1"/>
  <c r="J52" i="1"/>
  <c r="I52" i="1"/>
  <c r="H52" i="1"/>
  <c r="G52" i="1"/>
  <c r="F52" i="1"/>
  <c r="D52" i="1"/>
  <c r="B52" i="1"/>
  <c r="J51" i="1"/>
  <c r="I51" i="1"/>
  <c r="H51" i="1"/>
  <c r="G51" i="1"/>
  <c r="F51" i="1"/>
  <c r="D51" i="1"/>
  <c r="B51" i="1"/>
  <c r="J50" i="1"/>
  <c r="I50" i="1"/>
  <c r="H50" i="1"/>
  <c r="G50" i="1"/>
  <c r="F50" i="1"/>
  <c r="D50" i="1"/>
  <c r="B50" i="1"/>
  <c r="J49" i="1"/>
  <c r="I49" i="1"/>
  <c r="H49" i="1"/>
  <c r="G49" i="1"/>
  <c r="F49" i="1"/>
  <c r="D49" i="1"/>
  <c r="B49" i="1"/>
  <c r="J48" i="1"/>
  <c r="I48" i="1"/>
  <c r="H48" i="1"/>
  <c r="G48" i="1"/>
  <c r="F48" i="1"/>
  <c r="D48" i="1"/>
  <c r="B48" i="1"/>
  <c r="J47" i="1"/>
  <c r="I47" i="1"/>
  <c r="H47" i="1"/>
  <c r="G47" i="1"/>
  <c r="F47" i="1"/>
  <c r="D47" i="1"/>
  <c r="B47" i="1"/>
  <c r="J46" i="1"/>
  <c r="I46" i="1"/>
  <c r="H46" i="1"/>
  <c r="G46" i="1"/>
  <c r="F46" i="1"/>
  <c r="D46" i="1"/>
  <c r="B46" i="1"/>
  <c r="J45" i="1"/>
  <c r="I45" i="1"/>
  <c r="H45" i="1"/>
  <c r="G45" i="1"/>
  <c r="F45" i="1"/>
  <c r="D45" i="1"/>
  <c r="B45" i="1"/>
  <c r="J44" i="1"/>
  <c r="I44" i="1"/>
  <c r="H44" i="1"/>
  <c r="G44" i="1"/>
  <c r="F44" i="1"/>
  <c r="D44" i="1"/>
  <c r="B44" i="1"/>
  <c r="J43" i="1"/>
  <c r="I43" i="1"/>
  <c r="H43" i="1"/>
  <c r="G43" i="1"/>
  <c r="F43" i="1"/>
  <c r="D43" i="1"/>
  <c r="B43" i="1"/>
  <c r="J42" i="1"/>
  <c r="I42" i="1"/>
  <c r="H42" i="1"/>
  <c r="G42" i="1"/>
  <c r="F42" i="1"/>
  <c r="D42" i="1"/>
  <c r="B42" i="1"/>
  <c r="J41" i="1"/>
  <c r="I41" i="1"/>
  <c r="H41" i="1"/>
  <c r="G41" i="1"/>
  <c r="F41" i="1"/>
  <c r="D41" i="1"/>
  <c r="B41" i="1"/>
  <c r="J40" i="1"/>
  <c r="I40" i="1"/>
  <c r="H40" i="1"/>
  <c r="G40" i="1"/>
  <c r="F40" i="1"/>
  <c r="D40" i="1"/>
  <c r="B40" i="1"/>
  <c r="J39" i="1"/>
  <c r="I39" i="1"/>
  <c r="H39" i="1"/>
  <c r="G39" i="1"/>
  <c r="F39" i="1"/>
  <c r="D39" i="1"/>
  <c r="B39" i="1"/>
  <c r="J38" i="1"/>
  <c r="I38" i="1"/>
  <c r="H38" i="1"/>
  <c r="G38" i="1"/>
  <c r="F38" i="1"/>
  <c r="D38" i="1"/>
  <c r="B38" i="1"/>
  <c r="J37" i="1"/>
  <c r="I37" i="1"/>
  <c r="H37" i="1"/>
  <c r="G37" i="1"/>
  <c r="F37" i="1"/>
  <c r="D37" i="1"/>
  <c r="B37" i="1"/>
  <c r="J36" i="1"/>
  <c r="I36" i="1"/>
  <c r="H36" i="1"/>
  <c r="G36" i="1"/>
  <c r="F36" i="1"/>
  <c r="D36" i="1"/>
  <c r="B36" i="1"/>
  <c r="J35" i="1"/>
  <c r="I35" i="1"/>
  <c r="H35" i="1"/>
  <c r="G35" i="1"/>
  <c r="F35" i="1"/>
  <c r="D35" i="1"/>
  <c r="B35" i="1"/>
  <c r="J34" i="1"/>
  <c r="I34" i="1"/>
  <c r="H34" i="1"/>
  <c r="G34" i="1"/>
  <c r="F34" i="1"/>
  <c r="D34" i="1"/>
  <c r="B34" i="1"/>
  <c r="J33" i="1"/>
  <c r="I33" i="1"/>
  <c r="H33" i="1"/>
  <c r="G33" i="1"/>
  <c r="F33" i="1"/>
  <c r="D33" i="1"/>
  <c r="B33" i="1"/>
  <c r="J32" i="1"/>
  <c r="I32" i="1"/>
  <c r="H32" i="1"/>
  <c r="G32" i="1"/>
  <c r="F32" i="1"/>
  <c r="D32" i="1"/>
  <c r="B32" i="1"/>
  <c r="J31" i="1"/>
  <c r="I31" i="1"/>
  <c r="H31" i="1"/>
  <c r="G31" i="1"/>
  <c r="F31" i="1"/>
  <c r="D31" i="1"/>
  <c r="B31" i="1"/>
  <c r="J30" i="1"/>
  <c r="I30" i="1"/>
  <c r="H30" i="1"/>
  <c r="G30" i="1"/>
  <c r="F30" i="1"/>
  <c r="D30" i="1"/>
  <c r="B30" i="1"/>
  <c r="J29" i="1"/>
  <c r="I29" i="1"/>
  <c r="H29" i="1"/>
  <c r="G29" i="1"/>
  <c r="F29" i="1"/>
  <c r="D29" i="1"/>
  <c r="B29" i="1"/>
  <c r="J28" i="1"/>
  <c r="I28" i="1"/>
  <c r="H28" i="1"/>
  <c r="G28" i="1"/>
  <c r="F28" i="1"/>
  <c r="D28" i="1"/>
  <c r="B28" i="1"/>
  <c r="J27" i="1"/>
  <c r="I27" i="1"/>
  <c r="H27" i="1"/>
  <c r="G27" i="1"/>
  <c r="F27" i="1"/>
  <c r="D27" i="1"/>
  <c r="B27" i="1"/>
  <c r="J26" i="1"/>
  <c r="I26" i="1"/>
  <c r="H26" i="1"/>
  <c r="G26" i="1"/>
  <c r="F26" i="1"/>
  <c r="D26" i="1"/>
  <c r="B26" i="1"/>
  <c r="J25" i="1"/>
  <c r="I25" i="1"/>
  <c r="H25" i="1"/>
  <c r="G25" i="1"/>
  <c r="F25" i="1"/>
  <c r="D25" i="1"/>
  <c r="B25" i="1"/>
  <c r="J24" i="1"/>
  <c r="I24" i="1"/>
  <c r="H24" i="1"/>
  <c r="G24" i="1"/>
  <c r="F24" i="1"/>
  <c r="D24" i="1"/>
  <c r="B24" i="1"/>
  <c r="J23" i="1"/>
  <c r="I23" i="1"/>
  <c r="H23" i="1"/>
  <c r="G23" i="1"/>
  <c r="F23" i="1"/>
  <c r="D23" i="1"/>
  <c r="B23" i="1"/>
  <c r="J22" i="1"/>
  <c r="I22" i="1"/>
  <c r="H22" i="1"/>
  <c r="G22" i="1"/>
  <c r="F22" i="1"/>
  <c r="D22" i="1"/>
  <c r="B22" i="1"/>
  <c r="J21" i="1"/>
  <c r="I21" i="1"/>
  <c r="H21" i="1"/>
  <c r="G21" i="1"/>
  <c r="F21" i="1"/>
  <c r="D21" i="1"/>
  <c r="B21" i="1"/>
  <c r="J20" i="1"/>
  <c r="I20" i="1"/>
  <c r="H20" i="1"/>
  <c r="G20" i="1"/>
  <c r="F20" i="1"/>
  <c r="D20" i="1"/>
  <c r="B20" i="1"/>
  <c r="J19" i="1"/>
  <c r="I19" i="1"/>
  <c r="H19" i="1"/>
  <c r="G19" i="1"/>
  <c r="F19" i="1"/>
  <c r="D19" i="1"/>
  <c r="B19" i="1"/>
  <c r="J18" i="1"/>
  <c r="I18" i="1"/>
  <c r="H18" i="1"/>
  <c r="G18" i="1"/>
  <c r="F18" i="1"/>
  <c r="D18" i="1"/>
  <c r="B18" i="1"/>
  <c r="J17" i="1"/>
  <c r="I17" i="1"/>
  <c r="H17" i="1"/>
  <c r="G17" i="1"/>
  <c r="F17" i="1"/>
  <c r="D17" i="1"/>
  <c r="B17" i="1"/>
  <c r="J16" i="1"/>
  <c r="I16" i="1"/>
  <c r="H16" i="1"/>
  <c r="G16" i="1"/>
  <c r="F16" i="1"/>
  <c r="D16" i="1"/>
  <c r="B16" i="1"/>
  <c r="J15" i="1"/>
  <c r="I15" i="1"/>
  <c r="H15" i="1"/>
  <c r="G15" i="1"/>
  <c r="F15" i="1"/>
  <c r="D15" i="1"/>
  <c r="B15" i="1"/>
  <c r="J14" i="1"/>
  <c r="I14" i="1"/>
  <c r="H14" i="1"/>
  <c r="G14" i="1"/>
  <c r="F14" i="1"/>
  <c r="D14" i="1"/>
  <c r="B14" i="1"/>
  <c r="J13" i="1"/>
  <c r="I13" i="1"/>
  <c r="H13" i="1"/>
  <c r="G13" i="1"/>
  <c r="F13" i="1"/>
  <c r="D13" i="1"/>
  <c r="B13" i="1"/>
  <c r="J12" i="1"/>
  <c r="I12" i="1"/>
  <c r="H12" i="1"/>
  <c r="G12" i="1"/>
  <c r="F12" i="1"/>
  <c r="D12" i="1"/>
  <c r="B12" i="1"/>
  <c r="J11" i="1"/>
  <c r="I11" i="1"/>
  <c r="H11" i="1"/>
  <c r="G11" i="1"/>
  <c r="F11" i="1"/>
  <c r="D11" i="1"/>
  <c r="B11" i="1"/>
  <c r="J10" i="1"/>
  <c r="I10" i="1"/>
  <c r="H10" i="1"/>
  <c r="G10" i="1"/>
  <c r="F10" i="1"/>
  <c r="D10" i="1"/>
  <c r="B10" i="1"/>
  <c r="J9" i="1"/>
  <c r="I9" i="1"/>
  <c r="H9" i="1"/>
  <c r="G9" i="1"/>
  <c r="F9" i="1"/>
  <c r="D9" i="1"/>
  <c r="B9" i="1"/>
  <c r="J8" i="1"/>
  <c r="I8" i="1"/>
  <c r="H8" i="1"/>
  <c r="G8" i="1"/>
  <c r="F8" i="1"/>
  <c r="D8" i="1"/>
  <c r="B8" i="1"/>
  <c r="J7" i="1"/>
  <c r="I7" i="1"/>
  <c r="H7" i="1"/>
  <c r="G7" i="1"/>
  <c r="F7" i="1"/>
  <c r="D7" i="1"/>
  <c r="B7" i="1"/>
  <c r="G82" i="1" l="1"/>
  <c r="K81" i="1"/>
  <c r="K85" i="1"/>
  <c r="K87" i="1"/>
  <c r="K89" i="1"/>
  <c r="K91" i="1"/>
  <c r="K93" i="1"/>
  <c r="K95" i="1"/>
  <c r="K97" i="1"/>
  <c r="K99" i="1"/>
  <c r="K101" i="1"/>
  <c r="K103" i="1"/>
  <c r="K105" i="1"/>
  <c r="K107" i="1"/>
  <c r="K109" i="1"/>
  <c r="K111" i="1"/>
  <c r="K113" i="1"/>
  <c r="K115" i="1"/>
  <c r="K119" i="1"/>
  <c r="K121" i="1"/>
  <c r="K123" i="1"/>
  <c r="K129" i="1"/>
  <c r="F77" i="1"/>
  <c r="J77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I124" i="1"/>
  <c r="D131" i="1"/>
  <c r="I131" i="1"/>
  <c r="G131" i="1"/>
  <c r="H77" i="1"/>
  <c r="H133" i="1" s="1"/>
  <c r="K117" i="1"/>
  <c r="G77" i="1"/>
  <c r="K11" i="1"/>
  <c r="K15" i="1"/>
  <c r="K19" i="1"/>
  <c r="K23" i="1"/>
  <c r="K31" i="1"/>
  <c r="K39" i="1"/>
  <c r="K51" i="1"/>
  <c r="K59" i="1"/>
  <c r="K63" i="1"/>
  <c r="K71" i="1"/>
  <c r="K75" i="1"/>
  <c r="K80" i="1"/>
  <c r="D124" i="1"/>
  <c r="D77" i="1"/>
  <c r="I77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F82" i="1"/>
  <c r="J82" i="1"/>
  <c r="G124" i="1"/>
  <c r="K86" i="1"/>
  <c r="K88" i="1"/>
  <c r="K90" i="1"/>
  <c r="K92" i="1"/>
  <c r="K94" i="1"/>
  <c r="K96" i="1"/>
  <c r="K98" i="1"/>
  <c r="K102" i="1"/>
  <c r="K106" i="1"/>
  <c r="K110" i="1"/>
  <c r="K112" i="1"/>
  <c r="K114" i="1"/>
  <c r="K118" i="1"/>
  <c r="K122" i="1"/>
  <c r="K27" i="1"/>
  <c r="K35" i="1"/>
  <c r="K43" i="1"/>
  <c r="K47" i="1"/>
  <c r="K55" i="1"/>
  <c r="K67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D82" i="1"/>
  <c r="I82" i="1"/>
  <c r="K84" i="1"/>
  <c r="J124" i="1"/>
  <c r="K100" i="1"/>
  <c r="K104" i="1"/>
  <c r="K108" i="1"/>
  <c r="K116" i="1"/>
  <c r="K120" i="1"/>
  <c r="F131" i="1"/>
  <c r="J131" i="1"/>
  <c r="K128" i="1"/>
  <c r="K130" i="1"/>
  <c r="K7" i="1"/>
  <c r="F124" i="1"/>
  <c r="K126" i="1"/>
  <c r="K79" i="1"/>
  <c r="K127" i="1"/>
  <c r="K82" i="1" l="1"/>
  <c r="K124" i="1"/>
  <c r="J133" i="1"/>
  <c r="I133" i="1"/>
  <c r="D133" i="1"/>
  <c r="F133" i="1"/>
  <c r="K77" i="1"/>
  <c r="G133" i="1"/>
  <c r="K131" i="1"/>
  <c r="K133" i="1" l="1"/>
</calcChain>
</file>

<file path=xl/sharedStrings.xml><?xml version="1.0" encoding="utf-8"?>
<sst xmlns="http://schemas.openxmlformats.org/spreadsheetml/2006/main" count="171" uniqueCount="171">
  <si>
    <t>Fund Balance and Fund Equity - FY2016-2017 (Total Funds)</t>
  </si>
  <si>
    <t>Fund Balance</t>
  </si>
  <si>
    <t>Fund Equity</t>
  </si>
  <si>
    <t>Non-Spendable
Fund Balance</t>
  </si>
  <si>
    <t>Spendable Fund Balance</t>
  </si>
  <si>
    <t>Total Fund Equity</t>
  </si>
  <si>
    <t>Restricted</t>
  </si>
  <si>
    <t>Committed</t>
  </si>
  <si>
    <t>Assigned</t>
  </si>
  <si>
    <t>Unassigned</t>
  </si>
  <si>
    <t>Keypunch Code 51196</t>
  </si>
  <si>
    <t>Keypunch Code 52900</t>
  </si>
  <si>
    <t>Keypunch Code 53200</t>
  </si>
  <si>
    <t>Keypunch Code 53300</t>
  </si>
  <si>
    <t>Keypunch Code 53400</t>
  </si>
  <si>
    <t>Keypunch Code 53500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</si>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</sst>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&quot;$&quot;#,##0"/>
  </numFmts>
  <fonts count="10" x14ac:knownFonts="1">
    <font>
      <sz val="10"/>
      <name val="Arial"/>
      <family val="2"/>
    </font>
    <font>
      <sz val="10"/>
      <name val="Arial Narrow"/>
      <family val="2"/>
    </font>
    <font>
      <b/>
      <sz val="25"/>
      <name val="Arial Narrow"/>
      <family val="2"/>
    </font>
    <font>
      <b/>
      <sz val="10"/>
      <color indexed="2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2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left"/>
    </xf>
    <xf numFmtId="0" fontId="8" fillId="5" borderId="16" xfId="1" applyFont="1" applyFill="1" applyBorder="1" applyAlignment="1">
      <alignment horizontal="center"/>
    </xf>
    <xf numFmtId="0" fontId="8" fillId="5" borderId="17" xfId="1" applyFont="1" applyFill="1" applyBorder="1" applyAlignment="1">
      <alignment horizontal="center"/>
    </xf>
    <xf numFmtId="164" fontId="7" fillId="0" borderId="19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right" vertical="center" wrapText="1"/>
    </xf>
    <xf numFmtId="0" fontId="7" fillId="0" borderId="21" xfId="1" applyFont="1" applyFill="1" applyBorder="1" applyAlignment="1">
      <alignment vertical="center"/>
    </xf>
    <xf numFmtId="165" fontId="7" fillId="0" borderId="19" xfId="1" applyNumberFormat="1" applyFont="1" applyFill="1" applyBorder="1" applyAlignment="1">
      <alignment horizontal="right" vertical="center" wrapText="1"/>
    </xf>
    <xf numFmtId="164" fontId="7" fillId="0" borderId="22" xfId="1" applyNumberFormat="1" applyFont="1" applyFill="1" applyBorder="1" applyAlignment="1">
      <alignment horizontal="center" vertical="center" wrapText="1"/>
    </xf>
    <xf numFmtId="164" fontId="7" fillId="0" borderId="23" xfId="1" applyNumberFormat="1" applyFont="1" applyFill="1" applyBorder="1" applyAlignment="1">
      <alignment horizontal="right" vertical="center" wrapText="1"/>
    </xf>
    <xf numFmtId="0" fontId="7" fillId="0" borderId="24" xfId="1" applyFont="1" applyFill="1" applyBorder="1" applyAlignment="1">
      <alignment vertical="center"/>
    </xf>
    <xf numFmtId="165" fontId="7" fillId="0" borderId="22" xfId="1" applyNumberFormat="1" applyFont="1" applyFill="1" applyBorder="1" applyAlignment="1">
      <alignment horizontal="right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26" xfId="1" applyNumberFormat="1" applyFont="1" applyFill="1" applyBorder="1" applyAlignment="1">
      <alignment horizontal="right" vertical="center" wrapText="1"/>
    </xf>
    <xf numFmtId="0" fontId="7" fillId="0" borderId="27" xfId="1" applyFont="1" applyFill="1" applyBorder="1" applyAlignment="1">
      <alignment horizontal="left" vertical="center"/>
    </xf>
    <xf numFmtId="165" fontId="7" fillId="0" borderId="25" xfId="1" applyNumberFormat="1" applyFont="1" applyFill="1" applyBorder="1" applyAlignment="1">
      <alignment horizontal="right"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165" fontId="4" fillId="0" borderId="28" xfId="0" applyNumberFormat="1" applyFont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2" xfId="0" applyFont="1" applyFill="1" applyBorder="1" applyAlignment="1">
      <alignment horizontal="right" vertical="center"/>
    </xf>
    <xf numFmtId="0" fontId="1" fillId="5" borderId="3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5" borderId="34" xfId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5" borderId="13" xfId="1" applyFont="1" applyFill="1" applyBorder="1" applyAlignment="1">
      <alignment horizontal="center"/>
    </xf>
    <xf numFmtId="0" fontId="7" fillId="5" borderId="14" xfId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6-17%20AFR%20Data%20for%20Resource%20Alloc_70%25%20Instr/Resource%20Allocation/FY2016-17%20Fund%20Balance%20Debt%20Service/32-FY16-17%20Total%20Funds_Fund%20Balance_Equ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A0"/>
      <sheetName val="DH1"/>
      <sheetName val="DF1"/>
      <sheetName val="All"/>
    </sheetNames>
    <sheetDataSet>
      <sheetData sheetId="0"/>
      <sheetData sheetId="1"/>
      <sheetData sheetId="2"/>
      <sheetData sheetId="3"/>
      <sheetData sheetId="4">
        <row r="3">
          <cell r="C3">
            <v>1</v>
          </cell>
          <cell r="D3" t="str">
            <v>Acadia Parish</v>
          </cell>
          <cell r="E3">
            <v>24623740</v>
          </cell>
          <cell r="F3">
            <v>0</v>
          </cell>
          <cell r="G3">
            <v>24623740</v>
          </cell>
          <cell r="H3">
            <v>923555</v>
          </cell>
          <cell r="I3">
            <v>0</v>
          </cell>
          <cell r="J3">
            <v>923555</v>
          </cell>
          <cell r="K3">
            <v>4151587</v>
          </cell>
          <cell r="L3">
            <v>0</v>
          </cell>
          <cell r="M3">
            <v>4151587</v>
          </cell>
          <cell r="N3">
            <v>18748501</v>
          </cell>
          <cell r="O3">
            <v>0</v>
          </cell>
          <cell r="P3">
            <v>18748501</v>
          </cell>
          <cell r="Q3">
            <v>0</v>
          </cell>
          <cell r="R3">
            <v>0</v>
          </cell>
          <cell r="S3">
            <v>0</v>
          </cell>
          <cell r="T3">
            <v>800097</v>
          </cell>
          <cell r="U3">
            <v>0</v>
          </cell>
          <cell r="V3">
            <v>800097</v>
          </cell>
          <cell r="W3"/>
          <cell r="X3"/>
          <cell r="Y3"/>
          <cell r="Z3">
            <v>0</v>
          </cell>
        </row>
        <row r="4">
          <cell r="C4">
            <v>2</v>
          </cell>
          <cell r="D4" t="str">
            <v>Allen Parish</v>
          </cell>
          <cell r="E4">
            <v>18802588</v>
          </cell>
          <cell r="F4">
            <v>0</v>
          </cell>
          <cell r="G4">
            <v>18802588</v>
          </cell>
          <cell r="H4">
            <v>199575</v>
          </cell>
          <cell r="I4">
            <v>0</v>
          </cell>
          <cell r="J4">
            <v>199575</v>
          </cell>
          <cell r="K4">
            <v>3853960</v>
          </cell>
          <cell r="L4">
            <v>0</v>
          </cell>
          <cell r="M4">
            <v>3853960</v>
          </cell>
          <cell r="N4">
            <v>1374331</v>
          </cell>
          <cell r="O4">
            <v>0</v>
          </cell>
          <cell r="P4">
            <v>1374331</v>
          </cell>
          <cell r="Q4">
            <v>4278431</v>
          </cell>
          <cell r="R4">
            <v>0</v>
          </cell>
          <cell r="S4">
            <v>4278431</v>
          </cell>
          <cell r="T4">
            <v>9096291</v>
          </cell>
          <cell r="U4">
            <v>0</v>
          </cell>
          <cell r="V4">
            <v>9096291</v>
          </cell>
          <cell r="W4"/>
          <cell r="X4"/>
          <cell r="Y4"/>
          <cell r="Z4">
            <v>0</v>
          </cell>
        </row>
        <row r="5">
          <cell r="C5">
            <v>3</v>
          </cell>
          <cell r="D5" t="str">
            <v>Ascension Parish</v>
          </cell>
          <cell r="E5">
            <v>114490934</v>
          </cell>
          <cell r="F5">
            <v>34517</v>
          </cell>
          <cell r="G5">
            <v>114456417</v>
          </cell>
          <cell r="H5">
            <v>2362903</v>
          </cell>
          <cell r="I5">
            <v>11505</v>
          </cell>
          <cell r="J5">
            <v>2351398</v>
          </cell>
          <cell r="K5">
            <v>50896023</v>
          </cell>
          <cell r="L5">
            <v>23012</v>
          </cell>
          <cell r="M5">
            <v>50873011</v>
          </cell>
          <cell r="N5">
            <v>0</v>
          </cell>
          <cell r="O5">
            <v>0</v>
          </cell>
          <cell r="P5">
            <v>0</v>
          </cell>
          <cell r="Q5">
            <v>46232008</v>
          </cell>
          <cell r="R5">
            <v>0</v>
          </cell>
          <cell r="S5">
            <v>46232008</v>
          </cell>
          <cell r="T5">
            <v>15000000</v>
          </cell>
          <cell r="U5">
            <v>0</v>
          </cell>
          <cell r="V5">
            <v>15000000</v>
          </cell>
          <cell r="W5"/>
          <cell r="X5"/>
          <cell r="Y5"/>
          <cell r="Z5">
            <v>69034</v>
          </cell>
        </row>
        <row r="6">
          <cell r="C6">
            <v>4</v>
          </cell>
          <cell r="D6" t="str">
            <v>Assumption Parish</v>
          </cell>
          <cell r="E6">
            <v>22765051</v>
          </cell>
          <cell r="F6">
            <v>0</v>
          </cell>
          <cell r="G6">
            <v>22765051</v>
          </cell>
          <cell r="H6">
            <v>113366</v>
          </cell>
          <cell r="I6">
            <v>0</v>
          </cell>
          <cell r="J6">
            <v>113366</v>
          </cell>
          <cell r="K6">
            <v>8329229</v>
          </cell>
          <cell r="L6">
            <v>0</v>
          </cell>
          <cell r="M6">
            <v>8329229</v>
          </cell>
          <cell r="N6">
            <v>14278837</v>
          </cell>
          <cell r="O6">
            <v>0</v>
          </cell>
          <cell r="P6">
            <v>14278837</v>
          </cell>
          <cell r="Q6">
            <v>43619</v>
          </cell>
          <cell r="R6">
            <v>0</v>
          </cell>
          <cell r="S6">
            <v>43619</v>
          </cell>
          <cell r="T6">
            <v>0</v>
          </cell>
          <cell r="U6">
            <v>0</v>
          </cell>
          <cell r="V6">
            <v>0</v>
          </cell>
          <cell r="W6"/>
          <cell r="X6"/>
          <cell r="Y6"/>
          <cell r="Z6">
            <v>0</v>
          </cell>
        </row>
        <row r="7">
          <cell r="C7">
            <v>5</v>
          </cell>
          <cell r="D7" t="str">
            <v>Avoyelles Parish</v>
          </cell>
          <cell r="E7">
            <v>23496683</v>
          </cell>
          <cell r="F7">
            <v>0</v>
          </cell>
          <cell r="G7">
            <v>23496683</v>
          </cell>
          <cell r="H7">
            <v>0</v>
          </cell>
          <cell r="I7">
            <v>0</v>
          </cell>
          <cell r="J7">
            <v>0</v>
          </cell>
          <cell r="K7">
            <v>1821602</v>
          </cell>
          <cell r="L7">
            <v>0</v>
          </cell>
          <cell r="M7">
            <v>1821602</v>
          </cell>
          <cell r="N7">
            <v>3300000</v>
          </cell>
          <cell r="O7">
            <v>0</v>
          </cell>
          <cell r="P7">
            <v>3300000</v>
          </cell>
          <cell r="Q7">
            <v>0</v>
          </cell>
          <cell r="R7">
            <v>0</v>
          </cell>
          <cell r="S7">
            <v>0</v>
          </cell>
          <cell r="T7">
            <v>18375081</v>
          </cell>
          <cell r="U7">
            <v>0</v>
          </cell>
          <cell r="V7">
            <v>18375081</v>
          </cell>
          <cell r="W7"/>
          <cell r="X7"/>
          <cell r="Y7"/>
          <cell r="Z7">
            <v>0</v>
          </cell>
        </row>
        <row r="8">
          <cell r="C8">
            <v>6</v>
          </cell>
          <cell r="D8" t="str">
            <v>Beauregard Parish</v>
          </cell>
          <cell r="E8">
            <v>19921107</v>
          </cell>
          <cell r="F8">
            <v>0</v>
          </cell>
          <cell r="G8">
            <v>19921107</v>
          </cell>
          <cell r="H8">
            <v>194349</v>
          </cell>
          <cell r="I8">
            <v>0</v>
          </cell>
          <cell r="J8">
            <v>194349</v>
          </cell>
          <cell r="K8">
            <v>6052776</v>
          </cell>
          <cell r="L8">
            <v>0</v>
          </cell>
          <cell r="M8">
            <v>6052776</v>
          </cell>
          <cell r="N8">
            <v>8812551</v>
          </cell>
          <cell r="O8">
            <v>0</v>
          </cell>
          <cell r="P8">
            <v>8812551</v>
          </cell>
          <cell r="Q8">
            <v>607318</v>
          </cell>
          <cell r="R8">
            <v>0</v>
          </cell>
          <cell r="S8">
            <v>607318</v>
          </cell>
          <cell r="T8">
            <v>4254113</v>
          </cell>
          <cell r="U8">
            <v>0</v>
          </cell>
          <cell r="V8">
            <v>4254113</v>
          </cell>
          <cell r="W8"/>
          <cell r="X8"/>
          <cell r="Y8"/>
          <cell r="Z8">
            <v>0</v>
          </cell>
        </row>
        <row r="9">
          <cell r="C9">
            <v>7</v>
          </cell>
          <cell r="D9" t="str">
            <v>Bienville Parish</v>
          </cell>
          <cell r="E9">
            <v>28540569</v>
          </cell>
          <cell r="F9">
            <v>0</v>
          </cell>
          <cell r="G9">
            <v>28540569</v>
          </cell>
          <cell r="H9">
            <v>0</v>
          </cell>
          <cell r="I9">
            <v>0</v>
          </cell>
          <cell r="J9">
            <v>0</v>
          </cell>
          <cell r="K9">
            <v>23019706</v>
          </cell>
          <cell r="L9">
            <v>0</v>
          </cell>
          <cell r="M9">
            <v>23019706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5520863</v>
          </cell>
          <cell r="U9">
            <v>0</v>
          </cell>
          <cell r="V9">
            <v>5520863</v>
          </cell>
          <cell r="W9"/>
          <cell r="X9"/>
          <cell r="Y9"/>
          <cell r="Z9">
            <v>0</v>
          </cell>
        </row>
        <row r="10">
          <cell r="C10">
            <v>8</v>
          </cell>
          <cell r="D10" t="str">
            <v>Bossier Parish</v>
          </cell>
          <cell r="E10">
            <v>149981477</v>
          </cell>
          <cell r="F10">
            <v>0</v>
          </cell>
          <cell r="G10">
            <v>149981477</v>
          </cell>
          <cell r="H10">
            <v>0</v>
          </cell>
          <cell r="I10">
            <v>0</v>
          </cell>
          <cell r="J10">
            <v>0</v>
          </cell>
          <cell r="K10">
            <v>149981477</v>
          </cell>
          <cell r="L10">
            <v>0</v>
          </cell>
          <cell r="M10">
            <v>149981477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/>
          <cell r="X10"/>
          <cell r="Y10"/>
          <cell r="Z10">
            <v>0</v>
          </cell>
        </row>
        <row r="11">
          <cell r="C11">
            <v>9</v>
          </cell>
          <cell r="D11" t="str">
            <v>Caddo Parish</v>
          </cell>
          <cell r="E11">
            <v>62402556</v>
          </cell>
          <cell r="F11">
            <v>0</v>
          </cell>
          <cell r="G11">
            <v>62402556</v>
          </cell>
          <cell r="H11">
            <v>1333627</v>
          </cell>
          <cell r="I11">
            <v>0</v>
          </cell>
          <cell r="J11">
            <v>1333627</v>
          </cell>
          <cell r="K11">
            <v>18545240</v>
          </cell>
          <cell r="L11">
            <v>0</v>
          </cell>
          <cell r="M11">
            <v>18545240</v>
          </cell>
          <cell r="N11">
            <v>26582651</v>
          </cell>
          <cell r="O11">
            <v>0</v>
          </cell>
          <cell r="P11">
            <v>26582651</v>
          </cell>
          <cell r="Q11">
            <v>0</v>
          </cell>
          <cell r="R11">
            <v>0</v>
          </cell>
          <cell r="S11">
            <v>0</v>
          </cell>
          <cell r="T11">
            <v>15941038</v>
          </cell>
          <cell r="U11">
            <v>0</v>
          </cell>
          <cell r="V11">
            <v>15941038</v>
          </cell>
          <cell r="W11"/>
          <cell r="X11"/>
          <cell r="Y11"/>
          <cell r="Z11">
            <v>0</v>
          </cell>
        </row>
        <row r="12">
          <cell r="C12">
            <v>10</v>
          </cell>
          <cell r="D12" t="str">
            <v>Calcasieu Parish</v>
          </cell>
          <cell r="E12">
            <v>144770714</v>
          </cell>
          <cell r="F12">
            <v>0</v>
          </cell>
          <cell r="G12">
            <v>144770714</v>
          </cell>
          <cell r="H12">
            <v>2259609</v>
          </cell>
          <cell r="I12">
            <v>0</v>
          </cell>
          <cell r="J12">
            <v>2259609</v>
          </cell>
          <cell r="K12">
            <v>73677156</v>
          </cell>
          <cell r="L12">
            <v>0</v>
          </cell>
          <cell r="M12">
            <v>73677156</v>
          </cell>
          <cell r="N12">
            <v>3302562</v>
          </cell>
          <cell r="O12">
            <v>0</v>
          </cell>
          <cell r="P12">
            <v>3302562</v>
          </cell>
          <cell r="Q12">
            <v>1000000</v>
          </cell>
          <cell r="R12">
            <v>0</v>
          </cell>
          <cell r="S12">
            <v>1000000</v>
          </cell>
          <cell r="T12">
            <v>64531387</v>
          </cell>
          <cell r="U12">
            <v>0</v>
          </cell>
          <cell r="V12">
            <v>64531387</v>
          </cell>
          <cell r="W12"/>
          <cell r="X12"/>
          <cell r="Y12"/>
          <cell r="Z12">
            <v>0</v>
          </cell>
        </row>
        <row r="13">
          <cell r="C13">
            <v>11</v>
          </cell>
          <cell r="D13" t="str">
            <v>Caldwell Parish</v>
          </cell>
          <cell r="E13">
            <v>8889090</v>
          </cell>
          <cell r="F13">
            <v>0</v>
          </cell>
          <cell r="G13">
            <v>8889090</v>
          </cell>
          <cell r="H13">
            <v>0</v>
          </cell>
          <cell r="I13">
            <v>0</v>
          </cell>
          <cell r="J13">
            <v>0</v>
          </cell>
          <cell r="K13">
            <v>2002691</v>
          </cell>
          <cell r="L13">
            <v>0</v>
          </cell>
          <cell r="M13">
            <v>2002691</v>
          </cell>
          <cell r="N13">
            <v>2000000</v>
          </cell>
          <cell r="O13">
            <v>0</v>
          </cell>
          <cell r="P13">
            <v>2000000</v>
          </cell>
          <cell r="Q13">
            <v>0</v>
          </cell>
          <cell r="R13">
            <v>0</v>
          </cell>
          <cell r="S13">
            <v>0</v>
          </cell>
          <cell r="T13">
            <v>4886399</v>
          </cell>
          <cell r="U13">
            <v>0</v>
          </cell>
          <cell r="V13">
            <v>4886399</v>
          </cell>
          <cell r="W13"/>
          <cell r="X13"/>
          <cell r="Y13"/>
          <cell r="Z13">
            <v>0</v>
          </cell>
        </row>
        <row r="14">
          <cell r="C14">
            <v>12</v>
          </cell>
          <cell r="D14" t="str">
            <v>Cameron Parish</v>
          </cell>
          <cell r="E14">
            <v>56821226</v>
          </cell>
          <cell r="F14">
            <v>0</v>
          </cell>
          <cell r="G14">
            <v>56821226</v>
          </cell>
          <cell r="H14">
            <v>783103</v>
          </cell>
          <cell r="I14">
            <v>0</v>
          </cell>
          <cell r="J14">
            <v>783103</v>
          </cell>
          <cell r="K14">
            <v>-2243835</v>
          </cell>
          <cell r="L14">
            <v>0</v>
          </cell>
          <cell r="M14">
            <v>-2243835</v>
          </cell>
          <cell r="N14">
            <v>11511428</v>
          </cell>
          <cell r="O14">
            <v>0</v>
          </cell>
          <cell r="P14">
            <v>11511428</v>
          </cell>
          <cell r="Q14">
            <v>830794</v>
          </cell>
          <cell r="R14">
            <v>0</v>
          </cell>
          <cell r="S14">
            <v>830794</v>
          </cell>
          <cell r="T14">
            <v>45939736</v>
          </cell>
          <cell r="U14">
            <v>0</v>
          </cell>
          <cell r="V14">
            <v>45939736</v>
          </cell>
          <cell r="W14"/>
          <cell r="X14"/>
          <cell r="Y14"/>
          <cell r="Z14">
            <v>0</v>
          </cell>
        </row>
        <row r="15">
          <cell r="C15">
            <v>13</v>
          </cell>
          <cell r="D15" t="str">
            <v>Catahoula Parish</v>
          </cell>
          <cell r="E15">
            <v>4039760</v>
          </cell>
          <cell r="F15">
            <v>0</v>
          </cell>
          <cell r="G15">
            <v>4039760</v>
          </cell>
          <cell r="H15">
            <v>0</v>
          </cell>
          <cell r="I15">
            <v>0</v>
          </cell>
          <cell r="J15">
            <v>0</v>
          </cell>
          <cell r="K15">
            <v>213738</v>
          </cell>
          <cell r="L15">
            <v>0</v>
          </cell>
          <cell r="M15">
            <v>213738</v>
          </cell>
          <cell r="N15">
            <v>871014</v>
          </cell>
          <cell r="O15">
            <v>0</v>
          </cell>
          <cell r="P15">
            <v>871014</v>
          </cell>
          <cell r="Q15">
            <v>457352</v>
          </cell>
          <cell r="R15">
            <v>0</v>
          </cell>
          <cell r="S15">
            <v>457352</v>
          </cell>
          <cell r="T15">
            <v>2497656</v>
          </cell>
          <cell r="U15">
            <v>0</v>
          </cell>
          <cell r="V15">
            <v>2497656</v>
          </cell>
          <cell r="W15"/>
          <cell r="X15"/>
          <cell r="Y15"/>
          <cell r="Z15">
            <v>0</v>
          </cell>
        </row>
        <row r="16">
          <cell r="C16">
            <v>14</v>
          </cell>
          <cell r="D16" t="str">
            <v>Claiborne Parish</v>
          </cell>
          <cell r="E16">
            <v>17426793</v>
          </cell>
          <cell r="F16">
            <v>0</v>
          </cell>
          <cell r="G16">
            <v>17426793</v>
          </cell>
          <cell r="H16">
            <v>22330</v>
          </cell>
          <cell r="I16">
            <v>0</v>
          </cell>
          <cell r="J16">
            <v>22330</v>
          </cell>
          <cell r="K16">
            <v>6471526</v>
          </cell>
          <cell r="L16">
            <v>0</v>
          </cell>
          <cell r="M16">
            <v>6471526</v>
          </cell>
          <cell r="N16">
            <v>6104652</v>
          </cell>
          <cell r="O16">
            <v>0</v>
          </cell>
          <cell r="P16">
            <v>6104652</v>
          </cell>
          <cell r="Q16">
            <v>0</v>
          </cell>
          <cell r="R16">
            <v>0</v>
          </cell>
          <cell r="S16">
            <v>0</v>
          </cell>
          <cell r="T16">
            <v>4828285</v>
          </cell>
          <cell r="U16">
            <v>0</v>
          </cell>
          <cell r="V16">
            <v>4828285</v>
          </cell>
          <cell r="W16"/>
          <cell r="X16"/>
          <cell r="Y16"/>
          <cell r="Z16">
            <v>0</v>
          </cell>
        </row>
        <row r="17">
          <cell r="C17">
            <v>15</v>
          </cell>
          <cell r="D17" t="str">
            <v>Concordia Parish</v>
          </cell>
          <cell r="E17">
            <v>28843989</v>
          </cell>
          <cell r="F17">
            <v>0</v>
          </cell>
          <cell r="G17">
            <v>28843989</v>
          </cell>
          <cell r="H17">
            <v>39854</v>
          </cell>
          <cell r="I17">
            <v>0</v>
          </cell>
          <cell r="J17">
            <v>39854</v>
          </cell>
          <cell r="K17">
            <v>409553</v>
          </cell>
          <cell r="L17">
            <v>0</v>
          </cell>
          <cell r="M17">
            <v>409553</v>
          </cell>
          <cell r="N17">
            <v>602625</v>
          </cell>
          <cell r="O17">
            <v>0</v>
          </cell>
          <cell r="P17">
            <v>602625</v>
          </cell>
          <cell r="Q17">
            <v>8163319</v>
          </cell>
          <cell r="R17">
            <v>0</v>
          </cell>
          <cell r="S17">
            <v>8163319</v>
          </cell>
          <cell r="T17">
            <v>19628638</v>
          </cell>
          <cell r="U17">
            <v>0</v>
          </cell>
          <cell r="V17">
            <v>19628638</v>
          </cell>
          <cell r="W17"/>
          <cell r="X17"/>
          <cell r="Y17"/>
          <cell r="Z17">
            <v>0</v>
          </cell>
        </row>
        <row r="18">
          <cell r="C18">
            <v>16</v>
          </cell>
          <cell r="D18" t="str">
            <v>DeSoto Parish</v>
          </cell>
          <cell r="E18">
            <v>47576232</v>
          </cell>
          <cell r="F18">
            <v>0</v>
          </cell>
          <cell r="G18">
            <v>47576232</v>
          </cell>
          <cell r="H18">
            <v>96793</v>
          </cell>
          <cell r="I18">
            <v>0</v>
          </cell>
          <cell r="J18">
            <v>96793</v>
          </cell>
          <cell r="K18">
            <v>5377075</v>
          </cell>
          <cell r="L18">
            <v>0</v>
          </cell>
          <cell r="M18">
            <v>5377075</v>
          </cell>
          <cell r="N18">
            <v>38149756</v>
          </cell>
          <cell r="O18">
            <v>0</v>
          </cell>
          <cell r="P18">
            <v>38149756</v>
          </cell>
          <cell r="Q18">
            <v>0</v>
          </cell>
          <cell r="R18">
            <v>0</v>
          </cell>
          <cell r="S18">
            <v>0</v>
          </cell>
          <cell r="T18">
            <v>3952608</v>
          </cell>
          <cell r="U18">
            <v>0</v>
          </cell>
          <cell r="V18">
            <v>3952608</v>
          </cell>
          <cell r="W18"/>
          <cell r="X18"/>
          <cell r="Y18"/>
          <cell r="Z18">
            <v>0</v>
          </cell>
        </row>
        <row r="19">
          <cell r="C19">
            <v>17</v>
          </cell>
          <cell r="D19" t="str">
            <v>East Baton Rouge Parish</v>
          </cell>
          <cell r="E19">
            <v>151277292</v>
          </cell>
          <cell r="F19">
            <v>-4741281</v>
          </cell>
          <cell r="G19">
            <v>156018573</v>
          </cell>
          <cell r="H19">
            <v>1601428</v>
          </cell>
          <cell r="I19">
            <v>0</v>
          </cell>
          <cell r="J19">
            <v>1601428</v>
          </cell>
          <cell r="K19">
            <v>55615406</v>
          </cell>
          <cell r="L19">
            <v>0</v>
          </cell>
          <cell r="M19">
            <v>55615406</v>
          </cell>
          <cell r="N19">
            <v>476499</v>
          </cell>
          <cell r="O19">
            <v>0</v>
          </cell>
          <cell r="P19">
            <v>476499</v>
          </cell>
          <cell r="Q19">
            <v>30269917</v>
          </cell>
          <cell r="R19">
            <v>0</v>
          </cell>
          <cell r="S19">
            <v>30269917</v>
          </cell>
          <cell r="T19">
            <v>63314042</v>
          </cell>
          <cell r="U19">
            <v>0</v>
          </cell>
          <cell r="V19">
            <v>63314042</v>
          </cell>
          <cell r="W19"/>
          <cell r="X19"/>
          <cell r="Y19"/>
          <cell r="Z19">
            <v>-4741281</v>
          </cell>
        </row>
        <row r="20">
          <cell r="C20">
            <v>18</v>
          </cell>
          <cell r="D20" t="str">
            <v>East Carroll Parish</v>
          </cell>
          <cell r="E20">
            <v>6984337</v>
          </cell>
          <cell r="F20">
            <v>0</v>
          </cell>
          <cell r="G20">
            <v>6984337</v>
          </cell>
          <cell r="H20">
            <v>0</v>
          </cell>
          <cell r="I20">
            <v>0</v>
          </cell>
          <cell r="J20">
            <v>0</v>
          </cell>
          <cell r="K20">
            <v>6984337</v>
          </cell>
          <cell r="L20">
            <v>0</v>
          </cell>
          <cell r="M20">
            <v>6984337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/>
          <cell r="X20"/>
          <cell r="Y20"/>
          <cell r="Z20">
            <v>0</v>
          </cell>
        </row>
        <row r="21">
          <cell r="C21">
            <v>19</v>
          </cell>
          <cell r="D21" t="str">
            <v>East Feliciana Parish</v>
          </cell>
          <cell r="E21">
            <v>5517169</v>
          </cell>
          <cell r="F21">
            <v>0</v>
          </cell>
          <cell r="G21">
            <v>5517169</v>
          </cell>
          <cell r="H21">
            <v>3264</v>
          </cell>
          <cell r="I21">
            <v>0</v>
          </cell>
          <cell r="J21">
            <v>3264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2398603</v>
          </cell>
          <cell r="R21">
            <v>0</v>
          </cell>
          <cell r="S21">
            <v>2398603</v>
          </cell>
          <cell r="T21">
            <v>3115302</v>
          </cell>
          <cell r="U21">
            <v>0</v>
          </cell>
          <cell r="V21">
            <v>3115302</v>
          </cell>
          <cell r="W21"/>
          <cell r="X21"/>
          <cell r="Y21"/>
          <cell r="Z21">
            <v>0</v>
          </cell>
        </row>
        <row r="22">
          <cell r="C22">
            <v>20</v>
          </cell>
          <cell r="D22" t="str">
            <v>Evangeline Parish</v>
          </cell>
          <cell r="E22">
            <v>21625090</v>
          </cell>
          <cell r="F22">
            <v>0</v>
          </cell>
          <cell r="G22">
            <v>21625090</v>
          </cell>
          <cell r="H22">
            <v>0</v>
          </cell>
          <cell r="I22">
            <v>0</v>
          </cell>
          <cell r="J22">
            <v>0</v>
          </cell>
          <cell r="K22">
            <v>16109550</v>
          </cell>
          <cell r="L22">
            <v>0</v>
          </cell>
          <cell r="M22">
            <v>16109550</v>
          </cell>
          <cell r="N22">
            <v>3442678</v>
          </cell>
          <cell r="O22">
            <v>0</v>
          </cell>
          <cell r="P22">
            <v>3442678</v>
          </cell>
          <cell r="Q22">
            <v>202000</v>
          </cell>
          <cell r="R22">
            <v>0</v>
          </cell>
          <cell r="S22">
            <v>202000</v>
          </cell>
          <cell r="T22">
            <v>1870862</v>
          </cell>
          <cell r="U22">
            <v>0</v>
          </cell>
          <cell r="V22">
            <v>1870862</v>
          </cell>
          <cell r="W22"/>
          <cell r="X22"/>
          <cell r="Y22"/>
          <cell r="Z22">
            <v>0</v>
          </cell>
        </row>
        <row r="23">
          <cell r="C23">
            <v>21</v>
          </cell>
          <cell r="D23" t="str">
            <v>Franklin Parish</v>
          </cell>
          <cell r="E23">
            <v>25031914</v>
          </cell>
          <cell r="F23">
            <v>0</v>
          </cell>
          <cell r="G23">
            <v>25031914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1000000</v>
          </cell>
          <cell r="O23">
            <v>0</v>
          </cell>
          <cell r="P23">
            <v>1000000</v>
          </cell>
          <cell r="Q23">
            <v>18915008</v>
          </cell>
          <cell r="R23">
            <v>0</v>
          </cell>
          <cell r="S23">
            <v>18915008</v>
          </cell>
          <cell r="T23">
            <v>5116906</v>
          </cell>
          <cell r="U23">
            <v>0</v>
          </cell>
          <cell r="V23">
            <v>5116906</v>
          </cell>
          <cell r="W23"/>
          <cell r="X23"/>
          <cell r="Y23"/>
          <cell r="Z23">
            <v>0</v>
          </cell>
        </row>
        <row r="24">
          <cell r="C24">
            <v>22</v>
          </cell>
          <cell r="D24" t="str">
            <v>Grant Parish</v>
          </cell>
          <cell r="E24">
            <v>14493135</v>
          </cell>
          <cell r="F24">
            <v>0</v>
          </cell>
          <cell r="G24">
            <v>14493135</v>
          </cell>
          <cell r="H24">
            <v>0</v>
          </cell>
          <cell r="I24">
            <v>0</v>
          </cell>
          <cell r="J24">
            <v>0</v>
          </cell>
          <cell r="K24">
            <v>3505962</v>
          </cell>
          <cell r="L24">
            <v>0</v>
          </cell>
          <cell r="M24">
            <v>3505962</v>
          </cell>
          <cell r="N24">
            <v>710005</v>
          </cell>
          <cell r="O24">
            <v>0</v>
          </cell>
          <cell r="P24">
            <v>710005</v>
          </cell>
          <cell r="Q24">
            <v>10277165</v>
          </cell>
          <cell r="R24">
            <v>0</v>
          </cell>
          <cell r="S24">
            <v>10277165</v>
          </cell>
          <cell r="T24">
            <v>0</v>
          </cell>
          <cell r="U24">
            <v>0</v>
          </cell>
          <cell r="V24">
            <v>0</v>
          </cell>
          <cell r="W24"/>
          <cell r="X24"/>
          <cell r="Y24"/>
          <cell r="Z24">
            <v>0</v>
          </cell>
        </row>
        <row r="25">
          <cell r="C25">
            <v>23</v>
          </cell>
          <cell r="D25" t="str">
            <v>Iberia Parish</v>
          </cell>
          <cell r="E25">
            <v>68638710</v>
          </cell>
          <cell r="F25">
            <v>0</v>
          </cell>
          <cell r="G25">
            <v>68638710</v>
          </cell>
          <cell r="H25">
            <v>0</v>
          </cell>
          <cell r="I25">
            <v>0</v>
          </cell>
          <cell r="J25">
            <v>0</v>
          </cell>
          <cell r="K25">
            <v>23839775</v>
          </cell>
          <cell r="L25">
            <v>0</v>
          </cell>
          <cell r="M25">
            <v>23839775</v>
          </cell>
          <cell r="N25">
            <v>3872242</v>
          </cell>
          <cell r="O25">
            <v>0</v>
          </cell>
          <cell r="P25">
            <v>3872242</v>
          </cell>
          <cell r="Q25">
            <v>3889216</v>
          </cell>
          <cell r="R25">
            <v>0</v>
          </cell>
          <cell r="S25">
            <v>3889216</v>
          </cell>
          <cell r="T25">
            <v>37037477</v>
          </cell>
          <cell r="U25">
            <v>0</v>
          </cell>
          <cell r="V25">
            <v>37037477</v>
          </cell>
          <cell r="W25"/>
          <cell r="X25"/>
          <cell r="Y25"/>
          <cell r="Z25">
            <v>0</v>
          </cell>
        </row>
        <row r="26">
          <cell r="C26">
            <v>24</v>
          </cell>
          <cell r="D26" t="str">
            <v>Iberville Parish</v>
          </cell>
          <cell r="E26">
            <v>57646421</v>
          </cell>
          <cell r="F26">
            <v>0</v>
          </cell>
          <cell r="G26">
            <v>57646421</v>
          </cell>
          <cell r="H26">
            <v>0</v>
          </cell>
          <cell r="I26">
            <v>0</v>
          </cell>
          <cell r="J26">
            <v>0</v>
          </cell>
          <cell r="K26">
            <v>4294052</v>
          </cell>
          <cell r="L26">
            <v>0</v>
          </cell>
          <cell r="M26">
            <v>4294052</v>
          </cell>
          <cell r="N26">
            <v>0</v>
          </cell>
          <cell r="O26">
            <v>0</v>
          </cell>
          <cell r="P26">
            <v>0</v>
          </cell>
          <cell r="Q26">
            <v>26701030</v>
          </cell>
          <cell r="R26">
            <v>0</v>
          </cell>
          <cell r="S26">
            <v>26701030</v>
          </cell>
          <cell r="T26">
            <v>26651339</v>
          </cell>
          <cell r="U26">
            <v>0</v>
          </cell>
          <cell r="V26">
            <v>26651339</v>
          </cell>
          <cell r="W26"/>
          <cell r="X26"/>
          <cell r="Y26"/>
          <cell r="Z26">
            <v>0</v>
          </cell>
        </row>
        <row r="27">
          <cell r="C27">
            <v>25</v>
          </cell>
          <cell r="D27" t="str">
            <v>Jackson Parish</v>
          </cell>
          <cell r="E27">
            <v>22379862</v>
          </cell>
          <cell r="F27">
            <v>0</v>
          </cell>
          <cell r="G27">
            <v>22379862</v>
          </cell>
          <cell r="H27">
            <v>0</v>
          </cell>
          <cell r="I27">
            <v>0</v>
          </cell>
          <cell r="J27">
            <v>0</v>
          </cell>
          <cell r="K27">
            <v>7584482</v>
          </cell>
          <cell r="L27">
            <v>0</v>
          </cell>
          <cell r="M27">
            <v>7584482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14795380</v>
          </cell>
          <cell r="U27">
            <v>0</v>
          </cell>
          <cell r="V27">
            <v>14795380</v>
          </cell>
          <cell r="W27"/>
          <cell r="X27"/>
          <cell r="Y27"/>
          <cell r="Z27">
            <v>0</v>
          </cell>
        </row>
        <row r="28">
          <cell r="C28">
            <v>26</v>
          </cell>
          <cell r="D28" t="str">
            <v>Jefferson Parish</v>
          </cell>
          <cell r="E28">
            <v>277100995</v>
          </cell>
          <cell r="F28">
            <v>1583295</v>
          </cell>
          <cell r="G28">
            <v>275517700</v>
          </cell>
          <cell r="H28">
            <v>3768198</v>
          </cell>
          <cell r="I28">
            <v>0</v>
          </cell>
          <cell r="J28">
            <v>3768198</v>
          </cell>
          <cell r="K28">
            <v>117239398</v>
          </cell>
          <cell r="L28">
            <v>0</v>
          </cell>
          <cell r="M28">
            <v>117239398</v>
          </cell>
          <cell r="N28">
            <v>42550000</v>
          </cell>
          <cell r="O28">
            <v>0</v>
          </cell>
          <cell r="P28">
            <v>42550000</v>
          </cell>
          <cell r="Q28">
            <v>16875749</v>
          </cell>
          <cell r="R28">
            <v>0</v>
          </cell>
          <cell r="S28">
            <v>16875749</v>
          </cell>
          <cell r="T28">
            <v>96667650</v>
          </cell>
          <cell r="U28">
            <v>0</v>
          </cell>
          <cell r="V28">
            <v>96667650</v>
          </cell>
          <cell r="W28"/>
          <cell r="X28"/>
          <cell r="Y28"/>
          <cell r="Z28">
            <v>1583295</v>
          </cell>
        </row>
        <row r="29">
          <cell r="C29">
            <v>27</v>
          </cell>
          <cell r="D29" t="str">
            <v>Jefferson Davis Parish</v>
          </cell>
          <cell r="E29">
            <v>29289339</v>
          </cell>
          <cell r="F29">
            <v>0</v>
          </cell>
          <cell r="G29">
            <v>29289339</v>
          </cell>
          <cell r="H29">
            <v>764935</v>
          </cell>
          <cell r="I29">
            <v>0</v>
          </cell>
          <cell r="J29">
            <v>764935</v>
          </cell>
          <cell r="K29">
            <v>13094925</v>
          </cell>
          <cell r="L29">
            <v>0</v>
          </cell>
          <cell r="M29">
            <v>13094925</v>
          </cell>
          <cell r="N29">
            <v>9337797</v>
          </cell>
          <cell r="O29">
            <v>0</v>
          </cell>
          <cell r="P29">
            <v>9337797</v>
          </cell>
          <cell r="Q29">
            <v>3500000</v>
          </cell>
          <cell r="R29">
            <v>0</v>
          </cell>
          <cell r="S29">
            <v>3500000</v>
          </cell>
          <cell r="T29">
            <v>2591682</v>
          </cell>
          <cell r="U29">
            <v>0</v>
          </cell>
          <cell r="V29">
            <v>2591682</v>
          </cell>
          <cell r="W29"/>
          <cell r="X29"/>
          <cell r="Y29"/>
          <cell r="Z29">
            <v>0</v>
          </cell>
        </row>
        <row r="30">
          <cell r="C30">
            <v>28</v>
          </cell>
          <cell r="D30" t="str">
            <v>Lafayette Parish</v>
          </cell>
          <cell r="E30">
            <v>196731666</v>
          </cell>
          <cell r="F30">
            <v>1138588</v>
          </cell>
          <cell r="G30">
            <v>195593078</v>
          </cell>
          <cell r="H30">
            <v>2669651</v>
          </cell>
          <cell r="I30">
            <v>0</v>
          </cell>
          <cell r="J30">
            <v>2669651</v>
          </cell>
          <cell r="K30">
            <v>16775473</v>
          </cell>
          <cell r="L30">
            <v>0</v>
          </cell>
          <cell r="M30">
            <v>16775473</v>
          </cell>
          <cell r="N30">
            <v>82341460</v>
          </cell>
          <cell r="O30">
            <v>0</v>
          </cell>
          <cell r="P30">
            <v>82341460</v>
          </cell>
          <cell r="Q30">
            <v>85589590</v>
          </cell>
          <cell r="R30">
            <v>0</v>
          </cell>
          <cell r="S30">
            <v>85589590</v>
          </cell>
          <cell r="T30">
            <v>9355492</v>
          </cell>
          <cell r="U30">
            <v>0</v>
          </cell>
          <cell r="V30">
            <v>9355492</v>
          </cell>
          <cell r="W30"/>
          <cell r="X30"/>
          <cell r="Y30"/>
          <cell r="Z30">
            <v>1138588</v>
          </cell>
        </row>
        <row r="31">
          <cell r="C31">
            <v>29</v>
          </cell>
          <cell r="D31" t="str">
            <v>Lafourche Parish</v>
          </cell>
          <cell r="E31">
            <v>38290858</v>
          </cell>
          <cell r="F31">
            <v>0</v>
          </cell>
          <cell r="G31">
            <v>38290858</v>
          </cell>
          <cell r="H31">
            <v>0</v>
          </cell>
          <cell r="I31">
            <v>0</v>
          </cell>
          <cell r="J31">
            <v>0</v>
          </cell>
          <cell r="K31">
            <v>37455337</v>
          </cell>
          <cell r="L31">
            <v>0</v>
          </cell>
          <cell r="M31">
            <v>37455337</v>
          </cell>
          <cell r="N31">
            <v>650670</v>
          </cell>
          <cell r="O31">
            <v>0</v>
          </cell>
          <cell r="P31">
            <v>650670</v>
          </cell>
          <cell r="Q31">
            <v>0</v>
          </cell>
          <cell r="R31">
            <v>0</v>
          </cell>
          <cell r="S31">
            <v>0</v>
          </cell>
          <cell r="T31">
            <v>184851</v>
          </cell>
          <cell r="U31">
            <v>0</v>
          </cell>
          <cell r="V31">
            <v>184851</v>
          </cell>
          <cell r="W31"/>
          <cell r="X31"/>
          <cell r="Y31"/>
          <cell r="Z31">
            <v>0</v>
          </cell>
        </row>
        <row r="32">
          <cell r="C32">
            <v>30</v>
          </cell>
          <cell r="D32" t="str">
            <v>LaSalle Parish</v>
          </cell>
          <cell r="E32">
            <v>17297153</v>
          </cell>
          <cell r="F32">
            <v>0</v>
          </cell>
          <cell r="G32">
            <v>17297153</v>
          </cell>
          <cell r="H32">
            <v>0</v>
          </cell>
          <cell r="I32">
            <v>0</v>
          </cell>
          <cell r="J32">
            <v>0</v>
          </cell>
          <cell r="K32">
            <v>11301391</v>
          </cell>
          <cell r="L32">
            <v>0</v>
          </cell>
          <cell r="M32">
            <v>11301391</v>
          </cell>
          <cell r="N32">
            <v>2500000</v>
          </cell>
          <cell r="O32">
            <v>0</v>
          </cell>
          <cell r="P32">
            <v>2500000</v>
          </cell>
          <cell r="Q32">
            <v>3495762</v>
          </cell>
          <cell r="R32">
            <v>0</v>
          </cell>
          <cell r="S32">
            <v>3495762</v>
          </cell>
          <cell r="T32">
            <v>0</v>
          </cell>
          <cell r="U32">
            <v>0</v>
          </cell>
          <cell r="V32">
            <v>0</v>
          </cell>
          <cell r="W32"/>
          <cell r="X32"/>
          <cell r="Y32"/>
          <cell r="Z32">
            <v>0</v>
          </cell>
        </row>
        <row r="33">
          <cell r="C33">
            <v>31</v>
          </cell>
          <cell r="D33" t="str">
            <v>Lincoln Parish</v>
          </cell>
          <cell r="E33">
            <v>51601880</v>
          </cell>
          <cell r="F33">
            <v>0</v>
          </cell>
          <cell r="G33">
            <v>51601880</v>
          </cell>
          <cell r="H33">
            <v>0</v>
          </cell>
          <cell r="I33">
            <v>0</v>
          </cell>
          <cell r="J33">
            <v>0</v>
          </cell>
          <cell r="K33">
            <v>21162713</v>
          </cell>
          <cell r="L33">
            <v>0</v>
          </cell>
          <cell r="M33">
            <v>21162713</v>
          </cell>
          <cell r="N33">
            <v>13666981</v>
          </cell>
          <cell r="O33">
            <v>0</v>
          </cell>
          <cell r="P33">
            <v>13666981</v>
          </cell>
          <cell r="Q33">
            <v>200000</v>
          </cell>
          <cell r="R33">
            <v>0</v>
          </cell>
          <cell r="S33">
            <v>200000</v>
          </cell>
          <cell r="T33">
            <v>16572186</v>
          </cell>
          <cell r="U33">
            <v>0</v>
          </cell>
          <cell r="V33">
            <v>16572186</v>
          </cell>
          <cell r="W33"/>
          <cell r="X33"/>
          <cell r="Y33"/>
          <cell r="Z33">
            <v>0</v>
          </cell>
        </row>
        <row r="34">
          <cell r="C34">
            <v>32</v>
          </cell>
          <cell r="D34" t="str">
            <v>Livingston Parish</v>
          </cell>
          <cell r="E34">
            <v>95704873</v>
          </cell>
          <cell r="F34">
            <v>0</v>
          </cell>
          <cell r="G34">
            <v>95704873</v>
          </cell>
          <cell r="H34">
            <v>1804672</v>
          </cell>
          <cell r="I34">
            <v>0</v>
          </cell>
          <cell r="J34">
            <v>1804672</v>
          </cell>
          <cell r="K34">
            <v>51608892</v>
          </cell>
          <cell r="L34">
            <v>0</v>
          </cell>
          <cell r="M34">
            <v>51608892</v>
          </cell>
          <cell r="N34">
            <v>11668871</v>
          </cell>
          <cell r="O34">
            <v>0</v>
          </cell>
          <cell r="P34">
            <v>11668871</v>
          </cell>
          <cell r="Q34">
            <v>12953359</v>
          </cell>
          <cell r="R34">
            <v>0</v>
          </cell>
          <cell r="S34">
            <v>12953359</v>
          </cell>
          <cell r="T34">
            <v>17669079</v>
          </cell>
          <cell r="U34">
            <v>0</v>
          </cell>
          <cell r="V34">
            <v>17669079</v>
          </cell>
          <cell r="W34"/>
          <cell r="X34"/>
          <cell r="Y34"/>
          <cell r="Z34">
            <v>0</v>
          </cell>
        </row>
        <row r="35">
          <cell r="C35">
            <v>33</v>
          </cell>
          <cell r="D35" t="str">
            <v>Madison Parish</v>
          </cell>
          <cell r="E35">
            <v>9604612</v>
          </cell>
          <cell r="F35">
            <v>0</v>
          </cell>
          <cell r="G35">
            <v>9604612</v>
          </cell>
          <cell r="H35">
            <v>196313</v>
          </cell>
          <cell r="I35">
            <v>0</v>
          </cell>
          <cell r="J35">
            <v>196313</v>
          </cell>
          <cell r="K35">
            <v>5778981</v>
          </cell>
          <cell r="L35">
            <v>0</v>
          </cell>
          <cell r="M35">
            <v>5778981</v>
          </cell>
          <cell r="N35">
            <v>1370055</v>
          </cell>
          <cell r="O35">
            <v>0</v>
          </cell>
          <cell r="P35">
            <v>1370055</v>
          </cell>
          <cell r="Q35">
            <v>0</v>
          </cell>
          <cell r="R35">
            <v>0</v>
          </cell>
          <cell r="S35">
            <v>0</v>
          </cell>
          <cell r="T35">
            <v>2259263</v>
          </cell>
          <cell r="U35">
            <v>0</v>
          </cell>
          <cell r="V35">
            <v>2259263</v>
          </cell>
          <cell r="W35"/>
          <cell r="X35"/>
          <cell r="Y35"/>
          <cell r="Z35">
            <v>0</v>
          </cell>
        </row>
        <row r="36">
          <cell r="C36">
            <v>34</v>
          </cell>
          <cell r="D36" t="str">
            <v>Morehouse Parish</v>
          </cell>
          <cell r="E36">
            <v>10828023</v>
          </cell>
          <cell r="F36">
            <v>0</v>
          </cell>
          <cell r="G36">
            <v>10828023</v>
          </cell>
          <cell r="H36">
            <v>231513</v>
          </cell>
          <cell r="I36">
            <v>0</v>
          </cell>
          <cell r="J36">
            <v>231513</v>
          </cell>
          <cell r="K36">
            <v>3118418</v>
          </cell>
          <cell r="L36">
            <v>0</v>
          </cell>
          <cell r="M36">
            <v>3118418</v>
          </cell>
          <cell r="N36">
            <v>0</v>
          </cell>
          <cell r="O36">
            <v>0</v>
          </cell>
          <cell r="P36">
            <v>0</v>
          </cell>
          <cell r="Q36">
            <v>623838</v>
          </cell>
          <cell r="R36">
            <v>0</v>
          </cell>
          <cell r="S36">
            <v>623838</v>
          </cell>
          <cell r="T36">
            <v>6854254</v>
          </cell>
          <cell r="U36">
            <v>0</v>
          </cell>
          <cell r="V36">
            <v>6854254</v>
          </cell>
          <cell r="W36"/>
          <cell r="X36"/>
          <cell r="Y36"/>
          <cell r="Z36">
            <v>0</v>
          </cell>
        </row>
        <row r="37">
          <cell r="C37">
            <v>35</v>
          </cell>
          <cell r="D37" t="str">
            <v>Natchitoches Parish</v>
          </cell>
          <cell r="E37">
            <v>7691571</v>
          </cell>
          <cell r="F37">
            <v>0</v>
          </cell>
          <cell r="G37">
            <v>7691571</v>
          </cell>
          <cell r="H37">
            <v>0</v>
          </cell>
          <cell r="I37">
            <v>0</v>
          </cell>
          <cell r="J37">
            <v>0</v>
          </cell>
          <cell r="K37">
            <v>5452259</v>
          </cell>
          <cell r="L37">
            <v>0</v>
          </cell>
          <cell r="M37">
            <v>5452259</v>
          </cell>
          <cell r="N37">
            <v>2239312</v>
          </cell>
          <cell r="O37">
            <v>0</v>
          </cell>
          <cell r="P37">
            <v>2239312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/>
          <cell r="X37"/>
          <cell r="Y37"/>
          <cell r="Z37">
            <v>0</v>
          </cell>
        </row>
        <row r="38">
          <cell r="C38">
            <v>36</v>
          </cell>
          <cell r="D38" t="str">
            <v>Orleans Parish</v>
          </cell>
          <cell r="E38">
            <v>254979394</v>
          </cell>
          <cell r="F38">
            <v>28965122</v>
          </cell>
          <cell r="G38">
            <v>226014272</v>
          </cell>
          <cell r="H38">
            <v>66116104</v>
          </cell>
          <cell r="I38">
            <v>0</v>
          </cell>
          <cell r="J38">
            <v>66116104</v>
          </cell>
          <cell r="K38">
            <v>95904728</v>
          </cell>
          <cell r="L38">
            <v>0</v>
          </cell>
          <cell r="M38">
            <v>95904728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92958562</v>
          </cell>
          <cell r="U38">
            <v>0</v>
          </cell>
          <cell r="V38">
            <v>92958562</v>
          </cell>
          <cell r="W38"/>
          <cell r="X38"/>
          <cell r="Y38"/>
          <cell r="Z38">
            <v>28965122</v>
          </cell>
        </row>
        <row r="39">
          <cell r="C39">
            <v>37</v>
          </cell>
          <cell r="D39" t="str">
            <v>Ouachita Parish</v>
          </cell>
          <cell r="E39">
            <v>90320423</v>
          </cell>
          <cell r="F39">
            <v>0</v>
          </cell>
          <cell r="G39">
            <v>90320423</v>
          </cell>
          <cell r="H39">
            <v>80279</v>
          </cell>
          <cell r="I39">
            <v>0</v>
          </cell>
          <cell r="J39">
            <v>80279</v>
          </cell>
          <cell r="K39">
            <v>51418940</v>
          </cell>
          <cell r="L39">
            <v>0</v>
          </cell>
          <cell r="M39">
            <v>51418940</v>
          </cell>
          <cell r="N39">
            <v>19655707</v>
          </cell>
          <cell r="O39">
            <v>0</v>
          </cell>
          <cell r="P39">
            <v>19655707</v>
          </cell>
          <cell r="Q39">
            <v>1574100</v>
          </cell>
          <cell r="R39">
            <v>0</v>
          </cell>
          <cell r="S39">
            <v>1574100</v>
          </cell>
          <cell r="T39">
            <v>17591416</v>
          </cell>
          <cell r="U39">
            <v>0</v>
          </cell>
          <cell r="V39">
            <v>17591416</v>
          </cell>
          <cell r="W39"/>
          <cell r="X39"/>
          <cell r="Y39"/>
          <cell r="Z39">
            <v>0</v>
          </cell>
        </row>
        <row r="40">
          <cell r="C40">
            <v>38</v>
          </cell>
          <cell r="D40" t="str">
            <v>Plaquemines Parish</v>
          </cell>
          <cell r="E40">
            <v>22668527</v>
          </cell>
          <cell r="F40">
            <v>6758068</v>
          </cell>
          <cell r="G40">
            <v>15910459</v>
          </cell>
          <cell r="H40">
            <v>3945851</v>
          </cell>
          <cell r="I40">
            <v>0</v>
          </cell>
          <cell r="J40">
            <v>3945851</v>
          </cell>
          <cell r="K40">
            <v>1897284</v>
          </cell>
          <cell r="L40">
            <v>0</v>
          </cell>
          <cell r="M40">
            <v>1897284</v>
          </cell>
          <cell r="N40">
            <v>12000000</v>
          </cell>
          <cell r="O40">
            <v>0</v>
          </cell>
          <cell r="P40">
            <v>12000000</v>
          </cell>
          <cell r="Q40">
            <v>2171872</v>
          </cell>
          <cell r="R40">
            <v>0</v>
          </cell>
          <cell r="S40">
            <v>2171872</v>
          </cell>
          <cell r="T40">
            <v>2653520</v>
          </cell>
          <cell r="U40">
            <v>0</v>
          </cell>
          <cell r="V40">
            <v>2653520</v>
          </cell>
          <cell r="W40"/>
          <cell r="X40"/>
          <cell r="Y40"/>
          <cell r="Z40">
            <v>6758068</v>
          </cell>
        </row>
        <row r="41">
          <cell r="C41">
            <v>39</v>
          </cell>
          <cell r="D41" t="str">
            <v>Pointe Coupee Parish</v>
          </cell>
          <cell r="E41">
            <v>6164593</v>
          </cell>
          <cell r="F41">
            <v>0</v>
          </cell>
          <cell r="G41">
            <v>6164593</v>
          </cell>
          <cell r="H41">
            <v>0</v>
          </cell>
          <cell r="I41">
            <v>0</v>
          </cell>
          <cell r="J41">
            <v>0</v>
          </cell>
          <cell r="K41">
            <v>1480530</v>
          </cell>
          <cell r="L41">
            <v>0</v>
          </cell>
          <cell r="M41">
            <v>1480530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4684063</v>
          </cell>
          <cell r="U41">
            <v>0</v>
          </cell>
          <cell r="V41">
            <v>4684063</v>
          </cell>
          <cell r="W41"/>
          <cell r="X41"/>
          <cell r="Y41"/>
          <cell r="Z41">
            <v>0</v>
          </cell>
        </row>
        <row r="42">
          <cell r="C42">
            <v>40</v>
          </cell>
          <cell r="D42" t="str">
            <v>Rapides Parish</v>
          </cell>
          <cell r="E42">
            <v>81033814</v>
          </cell>
          <cell r="F42">
            <v>0</v>
          </cell>
          <cell r="G42">
            <v>81033814</v>
          </cell>
          <cell r="H42">
            <v>321987</v>
          </cell>
          <cell r="I42">
            <v>0</v>
          </cell>
          <cell r="J42">
            <v>321987</v>
          </cell>
          <cell r="K42">
            <v>33974611</v>
          </cell>
          <cell r="L42">
            <v>0</v>
          </cell>
          <cell r="M42">
            <v>33974611</v>
          </cell>
          <cell r="N42">
            <v>3272916</v>
          </cell>
          <cell r="O42">
            <v>0</v>
          </cell>
          <cell r="P42">
            <v>3272916</v>
          </cell>
          <cell r="Q42">
            <v>3146137</v>
          </cell>
          <cell r="R42">
            <v>0</v>
          </cell>
          <cell r="S42">
            <v>3146137</v>
          </cell>
          <cell r="T42">
            <v>40318236</v>
          </cell>
          <cell r="U42">
            <v>0</v>
          </cell>
          <cell r="V42">
            <v>40318236</v>
          </cell>
          <cell r="W42"/>
          <cell r="X42"/>
          <cell r="Y42"/>
          <cell r="Z42">
            <v>0</v>
          </cell>
        </row>
        <row r="43">
          <cell r="C43">
            <v>41</v>
          </cell>
          <cell r="D43" t="str">
            <v>Red River Parish</v>
          </cell>
          <cell r="E43">
            <v>26400496</v>
          </cell>
          <cell r="F43">
            <v>0</v>
          </cell>
          <cell r="G43">
            <v>26400496</v>
          </cell>
          <cell r="H43">
            <v>0</v>
          </cell>
          <cell r="I43">
            <v>0</v>
          </cell>
          <cell r="J43">
            <v>0</v>
          </cell>
          <cell r="K43">
            <v>26400496</v>
          </cell>
          <cell r="L43">
            <v>0</v>
          </cell>
          <cell r="M43">
            <v>26400496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/>
          <cell r="X43"/>
          <cell r="Y43"/>
          <cell r="Z43">
            <v>0</v>
          </cell>
        </row>
        <row r="44">
          <cell r="C44">
            <v>42</v>
          </cell>
          <cell r="D44" t="str">
            <v>Richland Parish</v>
          </cell>
          <cell r="E44">
            <v>21578131</v>
          </cell>
          <cell r="F44">
            <v>0</v>
          </cell>
          <cell r="G44">
            <v>21578131</v>
          </cell>
          <cell r="H44">
            <v>0</v>
          </cell>
          <cell r="I44">
            <v>0</v>
          </cell>
          <cell r="J44">
            <v>0</v>
          </cell>
          <cell r="K44">
            <v>19770271</v>
          </cell>
          <cell r="L44">
            <v>0</v>
          </cell>
          <cell r="M44">
            <v>19770271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1807860</v>
          </cell>
          <cell r="U44">
            <v>0</v>
          </cell>
          <cell r="V44">
            <v>1807860</v>
          </cell>
          <cell r="W44"/>
          <cell r="X44"/>
          <cell r="Y44"/>
          <cell r="Z44">
            <v>0</v>
          </cell>
        </row>
        <row r="45">
          <cell r="C45">
            <v>43</v>
          </cell>
          <cell r="D45" t="str">
            <v>Sabine Parish</v>
          </cell>
          <cell r="E45">
            <v>24659299</v>
          </cell>
          <cell r="F45">
            <v>0</v>
          </cell>
          <cell r="G45">
            <v>24659299</v>
          </cell>
          <cell r="H45">
            <v>0</v>
          </cell>
          <cell r="I45">
            <v>0</v>
          </cell>
          <cell r="J45">
            <v>0</v>
          </cell>
          <cell r="K45">
            <v>8755807</v>
          </cell>
          <cell r="L45">
            <v>0</v>
          </cell>
          <cell r="M45">
            <v>8755807</v>
          </cell>
          <cell r="N45">
            <v>0</v>
          </cell>
          <cell r="O45">
            <v>0</v>
          </cell>
          <cell r="P45">
            <v>0</v>
          </cell>
          <cell r="Q45">
            <v>8465001</v>
          </cell>
          <cell r="R45">
            <v>0</v>
          </cell>
          <cell r="S45">
            <v>8465001</v>
          </cell>
          <cell r="T45">
            <v>7438491</v>
          </cell>
          <cell r="U45">
            <v>0</v>
          </cell>
          <cell r="V45">
            <v>7438491</v>
          </cell>
          <cell r="W45"/>
          <cell r="X45"/>
          <cell r="Y45"/>
          <cell r="Z45">
            <v>0</v>
          </cell>
        </row>
        <row r="46">
          <cell r="C46">
            <v>44</v>
          </cell>
          <cell r="D46" t="str">
            <v>St. Bernard Parish</v>
          </cell>
          <cell r="E46">
            <v>76950780</v>
          </cell>
          <cell r="F46">
            <v>-2531047</v>
          </cell>
          <cell r="G46">
            <v>79481827</v>
          </cell>
          <cell r="H46">
            <v>1340392</v>
          </cell>
          <cell r="I46">
            <v>0</v>
          </cell>
          <cell r="J46">
            <v>1340392</v>
          </cell>
          <cell r="K46">
            <v>1902783</v>
          </cell>
          <cell r="L46">
            <v>0</v>
          </cell>
          <cell r="M46">
            <v>1902783</v>
          </cell>
          <cell r="N46">
            <v>0</v>
          </cell>
          <cell r="O46">
            <v>0</v>
          </cell>
          <cell r="P46">
            <v>0</v>
          </cell>
          <cell r="Q46">
            <v>62965945</v>
          </cell>
          <cell r="R46">
            <v>0</v>
          </cell>
          <cell r="S46">
            <v>62965945</v>
          </cell>
          <cell r="T46">
            <v>10741660</v>
          </cell>
          <cell r="U46">
            <v>0</v>
          </cell>
          <cell r="V46">
            <v>10741660</v>
          </cell>
          <cell r="W46"/>
          <cell r="X46"/>
          <cell r="Y46"/>
          <cell r="Z46">
            <v>-2531047</v>
          </cell>
        </row>
        <row r="47">
          <cell r="C47">
            <v>45</v>
          </cell>
          <cell r="D47" t="str">
            <v>St. Charles Parish</v>
          </cell>
          <cell r="E47">
            <v>44103302</v>
          </cell>
          <cell r="F47">
            <v>0</v>
          </cell>
          <cell r="G47">
            <v>44103302</v>
          </cell>
          <cell r="H47">
            <v>165331</v>
          </cell>
          <cell r="I47">
            <v>0</v>
          </cell>
          <cell r="J47">
            <v>165331</v>
          </cell>
          <cell r="K47">
            <v>30750631</v>
          </cell>
          <cell r="L47">
            <v>0</v>
          </cell>
          <cell r="M47">
            <v>30750631</v>
          </cell>
          <cell r="N47">
            <v>6236431</v>
          </cell>
          <cell r="O47">
            <v>0</v>
          </cell>
          <cell r="P47">
            <v>6236431</v>
          </cell>
          <cell r="Q47">
            <v>53355</v>
          </cell>
          <cell r="R47">
            <v>0</v>
          </cell>
          <cell r="S47">
            <v>53355</v>
          </cell>
          <cell r="T47">
            <v>6897554</v>
          </cell>
          <cell r="U47">
            <v>0</v>
          </cell>
          <cell r="V47">
            <v>6897554</v>
          </cell>
          <cell r="W47"/>
          <cell r="X47"/>
          <cell r="Y47"/>
          <cell r="Z47">
            <v>0</v>
          </cell>
        </row>
        <row r="48">
          <cell r="C48">
            <v>46</v>
          </cell>
          <cell r="D48" t="str">
            <v>St. Helena Parish</v>
          </cell>
          <cell r="E48">
            <v>7550045</v>
          </cell>
          <cell r="F48">
            <v>0</v>
          </cell>
          <cell r="G48">
            <v>7550045</v>
          </cell>
          <cell r="H48">
            <v>0</v>
          </cell>
          <cell r="I48">
            <v>0</v>
          </cell>
          <cell r="J48">
            <v>0</v>
          </cell>
          <cell r="K48">
            <v>1471939</v>
          </cell>
          <cell r="L48">
            <v>0</v>
          </cell>
          <cell r="M48">
            <v>1471939</v>
          </cell>
          <cell r="N48">
            <v>0</v>
          </cell>
          <cell r="O48">
            <v>0</v>
          </cell>
          <cell r="P48">
            <v>0</v>
          </cell>
          <cell r="Q48">
            <v>735111</v>
          </cell>
          <cell r="R48">
            <v>0</v>
          </cell>
          <cell r="S48">
            <v>735111</v>
          </cell>
          <cell r="T48">
            <v>5342991</v>
          </cell>
          <cell r="U48">
            <v>0</v>
          </cell>
          <cell r="V48">
            <v>5342991</v>
          </cell>
          <cell r="W48"/>
          <cell r="X48"/>
          <cell r="Y48"/>
          <cell r="Z48">
            <v>0</v>
          </cell>
        </row>
        <row r="49">
          <cell r="C49">
            <v>47</v>
          </cell>
          <cell r="D49" t="str">
            <v>St. James Parish</v>
          </cell>
          <cell r="E49">
            <v>37636751</v>
          </cell>
          <cell r="F49">
            <v>0</v>
          </cell>
          <cell r="G49">
            <v>37636751</v>
          </cell>
          <cell r="H49">
            <v>102019</v>
          </cell>
          <cell r="I49">
            <v>0</v>
          </cell>
          <cell r="J49">
            <v>102019</v>
          </cell>
          <cell r="K49">
            <v>30268403</v>
          </cell>
          <cell r="L49">
            <v>0</v>
          </cell>
          <cell r="M49">
            <v>30268403</v>
          </cell>
          <cell r="N49">
            <v>2641010</v>
          </cell>
          <cell r="O49">
            <v>0</v>
          </cell>
          <cell r="P49">
            <v>2641010</v>
          </cell>
          <cell r="Q49">
            <v>0</v>
          </cell>
          <cell r="R49">
            <v>0</v>
          </cell>
          <cell r="S49">
            <v>0</v>
          </cell>
          <cell r="T49">
            <v>4625319</v>
          </cell>
          <cell r="U49">
            <v>0</v>
          </cell>
          <cell r="V49">
            <v>4625319</v>
          </cell>
          <cell r="W49"/>
          <cell r="X49"/>
          <cell r="Y49"/>
          <cell r="Z49">
            <v>0</v>
          </cell>
        </row>
        <row r="50">
          <cell r="C50">
            <v>48</v>
          </cell>
          <cell r="D50" t="str">
            <v>St. John the Baptist Parish</v>
          </cell>
          <cell r="E50">
            <v>41038922</v>
          </cell>
          <cell r="F50">
            <v>0</v>
          </cell>
          <cell r="G50">
            <v>41038922</v>
          </cell>
          <cell r="H50">
            <v>0</v>
          </cell>
          <cell r="I50">
            <v>0</v>
          </cell>
          <cell r="J50">
            <v>0</v>
          </cell>
          <cell r="K50">
            <v>6744402</v>
          </cell>
          <cell r="L50">
            <v>0</v>
          </cell>
          <cell r="M50">
            <v>6744402</v>
          </cell>
          <cell r="N50">
            <v>0</v>
          </cell>
          <cell r="O50">
            <v>0</v>
          </cell>
          <cell r="P50">
            <v>0</v>
          </cell>
          <cell r="Q50">
            <v>23717922</v>
          </cell>
          <cell r="R50">
            <v>0</v>
          </cell>
          <cell r="S50">
            <v>23717922</v>
          </cell>
          <cell r="T50">
            <v>10576598</v>
          </cell>
          <cell r="U50">
            <v>0</v>
          </cell>
          <cell r="V50">
            <v>10576598</v>
          </cell>
          <cell r="W50"/>
          <cell r="X50"/>
          <cell r="Y50"/>
          <cell r="Z50">
            <v>0</v>
          </cell>
        </row>
        <row r="51">
          <cell r="C51">
            <v>49</v>
          </cell>
          <cell r="D51" t="str">
            <v>St. Landry Parish</v>
          </cell>
          <cell r="E51">
            <v>26710325</v>
          </cell>
          <cell r="F51">
            <v>0</v>
          </cell>
          <cell r="G51">
            <v>26710325</v>
          </cell>
          <cell r="H51">
            <v>0</v>
          </cell>
          <cell r="I51">
            <v>0</v>
          </cell>
          <cell r="J51">
            <v>0</v>
          </cell>
          <cell r="K51">
            <v>9815289</v>
          </cell>
          <cell r="L51">
            <v>0</v>
          </cell>
          <cell r="M51">
            <v>9815289</v>
          </cell>
          <cell r="N51">
            <v>0</v>
          </cell>
          <cell r="O51">
            <v>0</v>
          </cell>
          <cell r="P51">
            <v>0</v>
          </cell>
          <cell r="Q51">
            <v>1933230</v>
          </cell>
          <cell r="R51">
            <v>0</v>
          </cell>
          <cell r="S51">
            <v>1933230</v>
          </cell>
          <cell r="T51">
            <v>14961806</v>
          </cell>
          <cell r="U51">
            <v>0</v>
          </cell>
          <cell r="V51">
            <v>14961806</v>
          </cell>
          <cell r="W51"/>
          <cell r="X51"/>
          <cell r="Y51"/>
          <cell r="Z51">
            <v>0</v>
          </cell>
        </row>
        <row r="52">
          <cell r="C52">
            <v>50</v>
          </cell>
          <cell r="D52" t="str">
            <v>St. Martin Parish</v>
          </cell>
          <cell r="E52">
            <v>87852771</v>
          </cell>
          <cell r="F52">
            <v>0</v>
          </cell>
          <cell r="G52">
            <v>87852771</v>
          </cell>
          <cell r="H52">
            <v>851447</v>
          </cell>
          <cell r="I52">
            <v>0</v>
          </cell>
          <cell r="J52">
            <v>851447</v>
          </cell>
          <cell r="K52">
            <v>58444611</v>
          </cell>
          <cell r="L52">
            <v>0</v>
          </cell>
          <cell r="M52">
            <v>58444611</v>
          </cell>
          <cell r="N52">
            <v>16689757</v>
          </cell>
          <cell r="O52">
            <v>0</v>
          </cell>
          <cell r="P52">
            <v>16689757</v>
          </cell>
          <cell r="Q52">
            <v>1170940</v>
          </cell>
          <cell r="R52">
            <v>0</v>
          </cell>
          <cell r="S52">
            <v>1170940</v>
          </cell>
          <cell r="T52">
            <v>10696015</v>
          </cell>
          <cell r="U52">
            <v>0</v>
          </cell>
          <cell r="V52">
            <v>10696015</v>
          </cell>
          <cell r="W52"/>
          <cell r="X52"/>
          <cell r="Y52"/>
          <cell r="Z52">
            <v>0</v>
          </cell>
        </row>
        <row r="53">
          <cell r="C53">
            <v>51</v>
          </cell>
          <cell r="D53" t="str">
            <v>St. Mary Parish</v>
          </cell>
          <cell r="E53">
            <v>27234591</v>
          </cell>
          <cell r="F53">
            <v>0</v>
          </cell>
          <cell r="G53">
            <v>27234591</v>
          </cell>
          <cell r="H53">
            <v>1348314</v>
          </cell>
          <cell r="I53">
            <v>0</v>
          </cell>
          <cell r="J53">
            <v>1348314</v>
          </cell>
          <cell r="K53">
            <v>9329443</v>
          </cell>
          <cell r="L53">
            <v>0</v>
          </cell>
          <cell r="M53">
            <v>9329443</v>
          </cell>
          <cell r="N53">
            <v>15656794</v>
          </cell>
          <cell r="O53">
            <v>0</v>
          </cell>
          <cell r="P53">
            <v>15656794</v>
          </cell>
          <cell r="Q53">
            <v>896136</v>
          </cell>
          <cell r="R53">
            <v>0</v>
          </cell>
          <cell r="S53">
            <v>896136</v>
          </cell>
          <cell r="T53">
            <v>3904</v>
          </cell>
          <cell r="U53">
            <v>0</v>
          </cell>
          <cell r="V53">
            <v>3904</v>
          </cell>
          <cell r="W53"/>
          <cell r="X53"/>
          <cell r="Y53"/>
          <cell r="Z53">
            <v>0</v>
          </cell>
        </row>
        <row r="54">
          <cell r="C54">
            <v>52</v>
          </cell>
          <cell r="D54" t="str">
            <v>St. Tammany Parish</v>
          </cell>
          <cell r="E54">
            <v>187854136</v>
          </cell>
          <cell r="F54">
            <v>0</v>
          </cell>
          <cell r="G54">
            <v>187854136</v>
          </cell>
          <cell r="H54">
            <v>0</v>
          </cell>
          <cell r="I54">
            <v>0</v>
          </cell>
          <cell r="J54">
            <v>0</v>
          </cell>
          <cell r="K54">
            <v>66514107</v>
          </cell>
          <cell r="L54">
            <v>0</v>
          </cell>
          <cell r="M54">
            <v>66514107</v>
          </cell>
          <cell r="N54">
            <v>22668607</v>
          </cell>
          <cell r="O54">
            <v>0</v>
          </cell>
          <cell r="P54">
            <v>22668607</v>
          </cell>
          <cell r="Q54">
            <v>98671422</v>
          </cell>
          <cell r="R54">
            <v>0</v>
          </cell>
          <cell r="S54">
            <v>98671422</v>
          </cell>
          <cell r="T54">
            <v>0</v>
          </cell>
          <cell r="U54">
            <v>0</v>
          </cell>
          <cell r="V54">
            <v>0</v>
          </cell>
          <cell r="W54"/>
          <cell r="X54"/>
          <cell r="Y54"/>
          <cell r="Z54">
            <v>0</v>
          </cell>
        </row>
        <row r="55">
          <cell r="C55">
            <v>53</v>
          </cell>
          <cell r="D55" t="str">
            <v>Tangipahoa Parish</v>
          </cell>
          <cell r="E55">
            <v>59701294</v>
          </cell>
          <cell r="F55">
            <v>0</v>
          </cell>
          <cell r="G55">
            <v>59701294</v>
          </cell>
          <cell r="H55">
            <v>329876</v>
          </cell>
          <cell r="I55">
            <v>0</v>
          </cell>
          <cell r="J55">
            <v>329876</v>
          </cell>
          <cell r="K55">
            <v>41694626</v>
          </cell>
          <cell r="L55">
            <v>0</v>
          </cell>
          <cell r="M55">
            <v>41694626</v>
          </cell>
          <cell r="N55">
            <v>8568573</v>
          </cell>
          <cell r="O55">
            <v>0</v>
          </cell>
          <cell r="P55">
            <v>8568573</v>
          </cell>
          <cell r="Q55">
            <v>0</v>
          </cell>
          <cell r="R55">
            <v>0</v>
          </cell>
          <cell r="S55">
            <v>0</v>
          </cell>
          <cell r="T55">
            <v>9108219</v>
          </cell>
          <cell r="U55">
            <v>0</v>
          </cell>
          <cell r="V55">
            <v>9108219</v>
          </cell>
          <cell r="W55"/>
          <cell r="X55"/>
          <cell r="Y55"/>
          <cell r="Z55">
            <v>0</v>
          </cell>
        </row>
        <row r="56">
          <cell r="C56">
            <v>54</v>
          </cell>
          <cell r="D56" t="str">
            <v>Tensas Parish</v>
          </cell>
          <cell r="E56">
            <v>3066980</v>
          </cell>
          <cell r="F56">
            <v>0</v>
          </cell>
          <cell r="G56">
            <v>3066980</v>
          </cell>
          <cell r="H56">
            <v>0</v>
          </cell>
          <cell r="I56">
            <v>0</v>
          </cell>
          <cell r="J56">
            <v>0</v>
          </cell>
          <cell r="K56">
            <v>3066980</v>
          </cell>
          <cell r="L56">
            <v>0</v>
          </cell>
          <cell r="M56">
            <v>3066980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/>
          <cell r="X56"/>
          <cell r="Y56"/>
          <cell r="Z56">
            <v>0</v>
          </cell>
        </row>
        <row r="57">
          <cell r="C57">
            <v>55</v>
          </cell>
          <cell r="D57" t="str">
            <v>Terrebonne Parish</v>
          </cell>
          <cell r="E57">
            <v>70579680</v>
          </cell>
          <cell r="F57">
            <v>0</v>
          </cell>
          <cell r="G57">
            <v>70579680</v>
          </cell>
          <cell r="H57">
            <v>470872</v>
          </cell>
          <cell r="I57">
            <v>0</v>
          </cell>
          <cell r="J57">
            <v>470872</v>
          </cell>
          <cell r="K57">
            <v>36771646</v>
          </cell>
          <cell r="L57">
            <v>0</v>
          </cell>
          <cell r="M57">
            <v>36771646</v>
          </cell>
          <cell r="N57">
            <v>397689</v>
          </cell>
          <cell r="O57">
            <v>0</v>
          </cell>
          <cell r="P57">
            <v>397689</v>
          </cell>
          <cell r="Q57">
            <v>19744862</v>
          </cell>
          <cell r="R57">
            <v>0</v>
          </cell>
          <cell r="S57">
            <v>19744862</v>
          </cell>
          <cell r="T57">
            <v>13194611</v>
          </cell>
          <cell r="U57">
            <v>0</v>
          </cell>
          <cell r="V57">
            <v>13194611</v>
          </cell>
          <cell r="W57"/>
          <cell r="X57"/>
          <cell r="Y57"/>
          <cell r="Z57">
            <v>0</v>
          </cell>
        </row>
        <row r="58">
          <cell r="C58">
            <v>56</v>
          </cell>
          <cell r="D58" t="str">
            <v>Union Parish</v>
          </cell>
          <cell r="E58">
            <v>16406368</v>
          </cell>
          <cell r="F58">
            <v>0</v>
          </cell>
          <cell r="G58">
            <v>16406368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43820</v>
          </cell>
          <cell r="O58">
            <v>0</v>
          </cell>
          <cell r="P58">
            <v>43820</v>
          </cell>
          <cell r="Q58">
            <v>13858095</v>
          </cell>
          <cell r="R58">
            <v>0</v>
          </cell>
          <cell r="S58">
            <v>13858095</v>
          </cell>
          <cell r="T58">
            <v>2504453</v>
          </cell>
          <cell r="U58">
            <v>0</v>
          </cell>
          <cell r="V58">
            <v>2504453</v>
          </cell>
          <cell r="W58"/>
          <cell r="X58"/>
          <cell r="Y58"/>
          <cell r="Z58">
            <v>0</v>
          </cell>
        </row>
        <row r="59">
          <cell r="C59">
            <v>57</v>
          </cell>
          <cell r="D59" t="str">
            <v>Vermilion Parish</v>
          </cell>
          <cell r="E59">
            <v>16997496</v>
          </cell>
          <cell r="F59">
            <v>0</v>
          </cell>
          <cell r="G59">
            <v>16997496</v>
          </cell>
          <cell r="H59">
            <v>498302</v>
          </cell>
          <cell r="I59">
            <v>0</v>
          </cell>
          <cell r="J59">
            <v>498302</v>
          </cell>
          <cell r="K59">
            <v>5369380</v>
          </cell>
          <cell r="L59">
            <v>0</v>
          </cell>
          <cell r="M59">
            <v>5369380</v>
          </cell>
          <cell r="N59">
            <v>1000000</v>
          </cell>
          <cell r="O59">
            <v>0</v>
          </cell>
          <cell r="P59">
            <v>1000000</v>
          </cell>
          <cell r="Q59">
            <v>4950</v>
          </cell>
          <cell r="R59">
            <v>0</v>
          </cell>
          <cell r="S59">
            <v>4950</v>
          </cell>
          <cell r="T59">
            <v>10124864</v>
          </cell>
          <cell r="U59">
            <v>0</v>
          </cell>
          <cell r="V59">
            <v>10124864</v>
          </cell>
          <cell r="W59"/>
          <cell r="X59"/>
          <cell r="Y59"/>
          <cell r="Z59">
            <v>0</v>
          </cell>
        </row>
        <row r="60">
          <cell r="C60">
            <v>58</v>
          </cell>
          <cell r="D60" t="str">
            <v>Vernon Parish</v>
          </cell>
          <cell r="E60">
            <v>21232721</v>
          </cell>
          <cell r="F60">
            <v>0</v>
          </cell>
          <cell r="G60">
            <v>21232721</v>
          </cell>
          <cell r="H60">
            <v>0</v>
          </cell>
          <cell r="I60">
            <v>0</v>
          </cell>
          <cell r="J60">
            <v>0</v>
          </cell>
          <cell r="K60">
            <v>8338997</v>
          </cell>
          <cell r="L60">
            <v>0</v>
          </cell>
          <cell r="M60">
            <v>8338997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12893724</v>
          </cell>
          <cell r="U60">
            <v>0</v>
          </cell>
          <cell r="V60">
            <v>12893724</v>
          </cell>
          <cell r="W60"/>
          <cell r="X60"/>
          <cell r="Y60"/>
          <cell r="Z60">
            <v>0</v>
          </cell>
        </row>
        <row r="61">
          <cell r="C61">
            <v>59</v>
          </cell>
          <cell r="D61" t="str">
            <v>Washington Parish</v>
          </cell>
          <cell r="E61">
            <v>13894983</v>
          </cell>
          <cell r="F61">
            <v>0</v>
          </cell>
          <cell r="G61">
            <v>13894983</v>
          </cell>
          <cell r="H61">
            <v>336745</v>
          </cell>
          <cell r="I61">
            <v>0</v>
          </cell>
          <cell r="J61">
            <v>336745</v>
          </cell>
          <cell r="K61">
            <v>2426453</v>
          </cell>
          <cell r="L61">
            <v>0</v>
          </cell>
          <cell r="M61">
            <v>2426453</v>
          </cell>
          <cell r="N61">
            <v>3921542</v>
          </cell>
          <cell r="O61">
            <v>0</v>
          </cell>
          <cell r="P61">
            <v>3921542</v>
          </cell>
          <cell r="Q61">
            <v>2764875</v>
          </cell>
          <cell r="R61">
            <v>0</v>
          </cell>
          <cell r="S61">
            <v>2764875</v>
          </cell>
          <cell r="T61">
            <v>4445372</v>
          </cell>
          <cell r="U61">
            <v>0</v>
          </cell>
          <cell r="V61">
            <v>4445372</v>
          </cell>
          <cell r="W61"/>
          <cell r="X61"/>
          <cell r="Y61"/>
          <cell r="Z61">
            <v>0</v>
          </cell>
        </row>
        <row r="62">
          <cell r="C62">
            <v>60</v>
          </cell>
          <cell r="D62" t="str">
            <v>Webster Parish</v>
          </cell>
          <cell r="E62">
            <v>42124268</v>
          </cell>
          <cell r="F62">
            <v>0</v>
          </cell>
          <cell r="G62">
            <v>42124268</v>
          </cell>
          <cell r="H62">
            <v>0</v>
          </cell>
          <cell r="I62">
            <v>0</v>
          </cell>
          <cell r="J62">
            <v>0</v>
          </cell>
          <cell r="K62">
            <v>10779954</v>
          </cell>
          <cell r="L62">
            <v>0</v>
          </cell>
          <cell r="M62">
            <v>10779954</v>
          </cell>
          <cell r="N62">
            <v>768214</v>
          </cell>
          <cell r="O62">
            <v>0</v>
          </cell>
          <cell r="P62">
            <v>768214</v>
          </cell>
          <cell r="Q62">
            <v>26567606</v>
          </cell>
          <cell r="R62">
            <v>0</v>
          </cell>
          <cell r="S62">
            <v>26567606</v>
          </cell>
          <cell r="T62">
            <v>4008494</v>
          </cell>
          <cell r="U62">
            <v>0</v>
          </cell>
          <cell r="V62">
            <v>4008494</v>
          </cell>
          <cell r="W62"/>
          <cell r="X62"/>
          <cell r="Y62"/>
          <cell r="Z62">
            <v>0</v>
          </cell>
        </row>
        <row r="63">
          <cell r="C63">
            <v>61</v>
          </cell>
          <cell r="D63" t="str">
            <v>West Baton Rouge Parish</v>
          </cell>
          <cell r="E63">
            <v>12476365</v>
          </cell>
          <cell r="F63">
            <v>0</v>
          </cell>
          <cell r="G63">
            <v>12476365</v>
          </cell>
          <cell r="H63">
            <v>0</v>
          </cell>
          <cell r="I63">
            <v>0</v>
          </cell>
          <cell r="J63">
            <v>0</v>
          </cell>
          <cell r="K63">
            <v>6817948</v>
          </cell>
          <cell r="L63">
            <v>0</v>
          </cell>
          <cell r="M63">
            <v>6817948</v>
          </cell>
          <cell r="N63">
            <v>2299132</v>
          </cell>
          <cell r="O63">
            <v>0</v>
          </cell>
          <cell r="P63">
            <v>2299132</v>
          </cell>
          <cell r="Q63">
            <v>96147</v>
          </cell>
          <cell r="R63">
            <v>0</v>
          </cell>
          <cell r="S63">
            <v>96147</v>
          </cell>
          <cell r="T63">
            <v>3263138</v>
          </cell>
          <cell r="U63">
            <v>0</v>
          </cell>
          <cell r="V63">
            <v>3263138</v>
          </cell>
          <cell r="W63"/>
          <cell r="X63"/>
          <cell r="Y63"/>
          <cell r="Z63">
            <v>0</v>
          </cell>
        </row>
        <row r="64">
          <cell r="C64">
            <v>62</v>
          </cell>
          <cell r="D64" t="str">
            <v>West Carroll Parish</v>
          </cell>
          <cell r="E64">
            <v>9841938</v>
          </cell>
          <cell r="F64">
            <v>0</v>
          </cell>
          <cell r="G64">
            <v>9841938</v>
          </cell>
          <cell r="H64">
            <v>0</v>
          </cell>
          <cell r="I64">
            <v>0</v>
          </cell>
          <cell r="J64">
            <v>0</v>
          </cell>
          <cell r="K64">
            <v>2698203</v>
          </cell>
          <cell r="L64">
            <v>0</v>
          </cell>
          <cell r="M64">
            <v>2698203</v>
          </cell>
          <cell r="N64">
            <v>505412</v>
          </cell>
          <cell r="O64">
            <v>0</v>
          </cell>
          <cell r="P64">
            <v>505412</v>
          </cell>
          <cell r="Q64">
            <v>0</v>
          </cell>
          <cell r="R64">
            <v>0</v>
          </cell>
          <cell r="S64">
            <v>0</v>
          </cell>
          <cell r="T64">
            <v>6638356</v>
          </cell>
          <cell r="U64">
            <v>0</v>
          </cell>
          <cell r="V64">
            <v>6638356</v>
          </cell>
          <cell r="W64"/>
          <cell r="X64"/>
          <cell r="Y64"/>
          <cell r="Z64">
            <v>0</v>
          </cell>
        </row>
        <row r="65">
          <cell r="C65">
            <v>63</v>
          </cell>
          <cell r="D65" t="str">
            <v>West Feliciana Parish</v>
          </cell>
          <cell r="E65">
            <v>6968442</v>
          </cell>
          <cell r="F65">
            <v>0</v>
          </cell>
          <cell r="G65">
            <v>6968442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23181</v>
          </cell>
          <cell r="R65">
            <v>0</v>
          </cell>
          <cell r="S65">
            <v>23181</v>
          </cell>
          <cell r="T65">
            <v>6945261</v>
          </cell>
          <cell r="U65">
            <v>0</v>
          </cell>
          <cell r="V65">
            <v>6945261</v>
          </cell>
          <cell r="W65"/>
          <cell r="X65"/>
          <cell r="Y65"/>
          <cell r="Z65">
            <v>0</v>
          </cell>
        </row>
        <row r="66">
          <cell r="C66">
            <v>64</v>
          </cell>
          <cell r="D66" t="str">
            <v>Winn Parish</v>
          </cell>
          <cell r="E66">
            <v>7254567</v>
          </cell>
          <cell r="F66">
            <v>0</v>
          </cell>
          <cell r="G66">
            <v>7254567</v>
          </cell>
          <cell r="H66">
            <v>0</v>
          </cell>
          <cell r="I66">
            <v>0</v>
          </cell>
          <cell r="J66">
            <v>0</v>
          </cell>
          <cell r="K66">
            <v>1667923</v>
          </cell>
          <cell r="L66">
            <v>0</v>
          </cell>
          <cell r="M66">
            <v>1667923</v>
          </cell>
          <cell r="N66">
            <v>750000</v>
          </cell>
          <cell r="O66">
            <v>0</v>
          </cell>
          <cell r="P66">
            <v>750000</v>
          </cell>
          <cell r="Q66">
            <v>1500000</v>
          </cell>
          <cell r="R66">
            <v>0</v>
          </cell>
          <cell r="S66">
            <v>1500000</v>
          </cell>
          <cell r="T66">
            <v>3336644</v>
          </cell>
          <cell r="U66">
            <v>0</v>
          </cell>
          <cell r="V66">
            <v>3336644</v>
          </cell>
          <cell r="W66"/>
          <cell r="X66"/>
          <cell r="Y66"/>
          <cell r="Z66">
            <v>0</v>
          </cell>
        </row>
        <row r="67">
          <cell r="C67">
            <v>65</v>
          </cell>
          <cell r="D67" t="str">
            <v>City of Monroe School District</v>
          </cell>
          <cell r="E67">
            <v>62859793</v>
          </cell>
          <cell r="F67">
            <v>0</v>
          </cell>
          <cell r="G67">
            <v>62859793</v>
          </cell>
          <cell r="H67">
            <v>635409</v>
          </cell>
          <cell r="I67">
            <v>0</v>
          </cell>
          <cell r="J67">
            <v>635409</v>
          </cell>
          <cell r="K67">
            <v>44986182</v>
          </cell>
          <cell r="L67">
            <v>0</v>
          </cell>
          <cell r="M67">
            <v>44986182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17238202</v>
          </cell>
          <cell r="U67">
            <v>0</v>
          </cell>
          <cell r="V67">
            <v>17238202</v>
          </cell>
          <cell r="W67"/>
          <cell r="X67"/>
          <cell r="Y67"/>
          <cell r="Z67">
            <v>0</v>
          </cell>
        </row>
        <row r="68">
          <cell r="C68">
            <v>66</v>
          </cell>
          <cell r="D68" t="str">
            <v>City of Bogalusa School District</v>
          </cell>
          <cell r="E68">
            <v>4194492</v>
          </cell>
          <cell r="F68">
            <v>0</v>
          </cell>
          <cell r="G68">
            <v>4194492</v>
          </cell>
          <cell r="H68">
            <v>73214</v>
          </cell>
          <cell r="I68">
            <v>0</v>
          </cell>
          <cell r="J68">
            <v>73214</v>
          </cell>
          <cell r="K68">
            <v>3158691</v>
          </cell>
          <cell r="L68">
            <v>0</v>
          </cell>
          <cell r="M68">
            <v>3158691</v>
          </cell>
          <cell r="N68">
            <v>0</v>
          </cell>
          <cell r="O68">
            <v>0</v>
          </cell>
          <cell r="P68">
            <v>0</v>
          </cell>
          <cell r="Q68">
            <v>3763</v>
          </cell>
          <cell r="R68">
            <v>0</v>
          </cell>
          <cell r="S68">
            <v>3763</v>
          </cell>
          <cell r="T68">
            <v>958824</v>
          </cell>
          <cell r="U68">
            <v>0</v>
          </cell>
          <cell r="V68">
            <v>958824</v>
          </cell>
          <cell r="W68"/>
          <cell r="X68"/>
          <cell r="Y68"/>
          <cell r="Z68">
            <v>0</v>
          </cell>
        </row>
        <row r="69">
          <cell r="C69">
            <v>67</v>
          </cell>
          <cell r="D69" t="str">
            <v>Zachary Community School District</v>
          </cell>
          <cell r="E69">
            <v>26201789</v>
          </cell>
          <cell r="F69">
            <v>0</v>
          </cell>
          <cell r="G69">
            <v>26201789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7320693</v>
          </cell>
          <cell r="R69">
            <v>0</v>
          </cell>
          <cell r="S69">
            <v>7320693</v>
          </cell>
          <cell r="T69">
            <v>18881096</v>
          </cell>
          <cell r="U69">
            <v>0</v>
          </cell>
          <cell r="V69">
            <v>18881096</v>
          </cell>
          <cell r="W69"/>
          <cell r="X69"/>
          <cell r="Y69"/>
          <cell r="Z69">
            <v>0</v>
          </cell>
        </row>
        <row r="70">
          <cell r="C70">
            <v>68</v>
          </cell>
          <cell r="D70" t="str">
            <v>City of Baker School District</v>
          </cell>
          <cell r="E70">
            <v>2520697</v>
          </cell>
          <cell r="F70">
            <v>0</v>
          </cell>
          <cell r="G70">
            <v>2520697</v>
          </cell>
          <cell r="H70">
            <v>0</v>
          </cell>
          <cell r="I70">
            <v>0</v>
          </cell>
          <cell r="J70">
            <v>0</v>
          </cell>
          <cell r="K70">
            <v>755245</v>
          </cell>
          <cell r="L70">
            <v>0</v>
          </cell>
          <cell r="M70">
            <v>755245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1765452</v>
          </cell>
          <cell r="U70">
            <v>0</v>
          </cell>
          <cell r="V70">
            <v>1765452</v>
          </cell>
          <cell r="W70"/>
          <cell r="X70"/>
          <cell r="Y70"/>
          <cell r="Z70">
            <v>0</v>
          </cell>
        </row>
        <row r="71">
          <cell r="C71">
            <v>69</v>
          </cell>
          <cell r="D71" t="str">
            <v>Central Community School District</v>
          </cell>
          <cell r="E71">
            <v>19823611</v>
          </cell>
          <cell r="F71">
            <v>0</v>
          </cell>
          <cell r="G71">
            <v>19823611</v>
          </cell>
          <cell r="H71">
            <v>0</v>
          </cell>
          <cell r="I71">
            <v>0</v>
          </cell>
          <cell r="J71">
            <v>0</v>
          </cell>
          <cell r="K71">
            <v>6279961</v>
          </cell>
          <cell r="L71">
            <v>0</v>
          </cell>
          <cell r="M71">
            <v>6279961</v>
          </cell>
          <cell r="N71">
            <v>196076</v>
          </cell>
          <cell r="O71">
            <v>0</v>
          </cell>
          <cell r="P71">
            <v>196076</v>
          </cell>
          <cell r="Q71">
            <v>0</v>
          </cell>
          <cell r="R71">
            <v>0</v>
          </cell>
          <cell r="S71">
            <v>0</v>
          </cell>
          <cell r="T71">
            <v>13347574</v>
          </cell>
          <cell r="U71">
            <v>0</v>
          </cell>
          <cell r="V71">
            <v>13347574</v>
          </cell>
          <cell r="W71"/>
          <cell r="X71"/>
          <cell r="Y71"/>
          <cell r="Z71">
            <v>0</v>
          </cell>
        </row>
        <row r="72">
          <cell r="C72">
            <v>302006</v>
          </cell>
          <cell r="D72" t="str">
            <v>Louisiana School for Math Science &amp; the Arts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/>
          <cell r="X72"/>
          <cell r="Y72"/>
          <cell r="Z72">
            <v>0</v>
          </cell>
        </row>
        <row r="73">
          <cell r="C73">
            <v>318001</v>
          </cell>
          <cell r="D73" t="str">
            <v>LSU Laboratory School</v>
          </cell>
          <cell r="E73">
            <v>5076966</v>
          </cell>
          <cell r="F73">
            <v>0</v>
          </cell>
          <cell r="G73">
            <v>5076966</v>
          </cell>
          <cell r="H73">
            <v>0</v>
          </cell>
          <cell r="I73">
            <v>0</v>
          </cell>
          <cell r="J73">
            <v>0</v>
          </cell>
          <cell r="K73">
            <v>5076966</v>
          </cell>
          <cell r="L73">
            <v>0</v>
          </cell>
          <cell r="M73">
            <v>5076966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/>
          <cell r="X73"/>
          <cell r="Y73"/>
          <cell r="Z73">
            <v>0</v>
          </cell>
        </row>
        <row r="74">
          <cell r="C74">
            <v>319001</v>
          </cell>
          <cell r="D74" t="str">
            <v>Southern University Lab School</v>
          </cell>
          <cell r="E74">
            <v>435371</v>
          </cell>
          <cell r="F74">
            <v>0</v>
          </cell>
          <cell r="G74">
            <v>435371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435371</v>
          </cell>
          <cell r="R74">
            <v>0</v>
          </cell>
          <cell r="S74">
            <v>435371</v>
          </cell>
          <cell r="T74">
            <v>0</v>
          </cell>
          <cell r="U74">
            <v>0</v>
          </cell>
          <cell r="V74">
            <v>0</v>
          </cell>
          <cell r="W74"/>
          <cell r="X74"/>
          <cell r="Y74"/>
          <cell r="Z74">
            <v>0</v>
          </cell>
        </row>
        <row r="75">
          <cell r="C75">
            <v>321001</v>
          </cell>
          <cell r="D75" t="str">
            <v>New Vision Learning Academy</v>
          </cell>
          <cell r="E75">
            <v>2610508</v>
          </cell>
          <cell r="F75">
            <v>0</v>
          </cell>
          <cell r="G75">
            <v>2610508</v>
          </cell>
          <cell r="H75">
            <v>0</v>
          </cell>
          <cell r="I75">
            <v>0</v>
          </cell>
          <cell r="J75">
            <v>0</v>
          </cell>
          <cell r="K75">
            <v>151541</v>
          </cell>
          <cell r="L75">
            <v>0</v>
          </cell>
          <cell r="M75">
            <v>151541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2458967</v>
          </cell>
          <cell r="U75">
            <v>0</v>
          </cell>
          <cell r="V75">
            <v>2458967</v>
          </cell>
          <cell r="W75"/>
          <cell r="X75"/>
          <cell r="Y75"/>
          <cell r="Z75">
            <v>0</v>
          </cell>
        </row>
        <row r="76">
          <cell r="C76">
            <v>329001</v>
          </cell>
          <cell r="D76" t="str">
            <v>V. B. Glencoe Charter School</v>
          </cell>
          <cell r="E76">
            <v>1502431</v>
          </cell>
          <cell r="F76">
            <v>0</v>
          </cell>
          <cell r="G76">
            <v>1502431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1502431</v>
          </cell>
          <cell r="U76">
            <v>0</v>
          </cell>
          <cell r="V76">
            <v>1502431</v>
          </cell>
          <cell r="W76"/>
          <cell r="X76"/>
          <cell r="Y76"/>
          <cell r="Z76">
            <v>0</v>
          </cell>
        </row>
        <row r="77">
          <cell r="C77">
            <v>331001</v>
          </cell>
          <cell r="D77" t="str">
            <v>International School of Louisiana</v>
          </cell>
          <cell r="E77">
            <v>6400618</v>
          </cell>
          <cell r="F77">
            <v>0</v>
          </cell>
          <cell r="G77">
            <v>6400618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6400618</v>
          </cell>
          <cell r="U77">
            <v>0</v>
          </cell>
          <cell r="V77">
            <v>6400618</v>
          </cell>
          <cell r="W77"/>
          <cell r="X77"/>
          <cell r="Y77"/>
          <cell r="Z77">
            <v>0</v>
          </cell>
        </row>
        <row r="78">
          <cell r="C78">
            <v>333001</v>
          </cell>
          <cell r="D78" t="str">
            <v>Avoyelles Public Charter School</v>
          </cell>
          <cell r="E78">
            <v>5946120</v>
          </cell>
          <cell r="F78">
            <v>0</v>
          </cell>
          <cell r="G78">
            <v>5946120</v>
          </cell>
          <cell r="H78">
            <v>19756</v>
          </cell>
          <cell r="I78">
            <v>0</v>
          </cell>
          <cell r="J78">
            <v>19756</v>
          </cell>
          <cell r="K78">
            <v>0</v>
          </cell>
          <cell r="L78">
            <v>0</v>
          </cell>
          <cell r="M78">
            <v>0</v>
          </cell>
          <cell r="N78">
            <v>5049235</v>
          </cell>
          <cell r="O78">
            <v>0</v>
          </cell>
          <cell r="P78">
            <v>5049235</v>
          </cell>
          <cell r="Q78">
            <v>0</v>
          </cell>
          <cell r="R78">
            <v>0</v>
          </cell>
          <cell r="S78">
            <v>0</v>
          </cell>
          <cell r="T78">
            <v>877129</v>
          </cell>
          <cell r="U78">
            <v>0</v>
          </cell>
          <cell r="V78">
            <v>877129</v>
          </cell>
          <cell r="W78"/>
          <cell r="X78"/>
          <cell r="Y78"/>
          <cell r="Z78">
            <v>0</v>
          </cell>
        </row>
        <row r="79">
          <cell r="C79">
            <v>334001</v>
          </cell>
          <cell r="D79" t="str">
            <v>New Orleans Center for Creative Arts</v>
          </cell>
          <cell r="E79">
            <v>102305</v>
          </cell>
          <cell r="F79">
            <v>0</v>
          </cell>
          <cell r="G79">
            <v>102305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/>
          <cell r="X79"/>
          <cell r="Y79"/>
          <cell r="Z79">
            <v>0</v>
          </cell>
        </row>
        <row r="80">
          <cell r="C80">
            <v>336001</v>
          </cell>
          <cell r="D80" t="str">
            <v>Delhi Charter School</v>
          </cell>
          <cell r="E80">
            <v>8089626</v>
          </cell>
          <cell r="F80">
            <v>0</v>
          </cell>
          <cell r="G80">
            <v>8089626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8089626</v>
          </cell>
          <cell r="U80">
            <v>0</v>
          </cell>
          <cell r="V80">
            <v>8089626</v>
          </cell>
          <cell r="W80"/>
          <cell r="X80"/>
          <cell r="Y80"/>
          <cell r="Z80">
            <v>0</v>
          </cell>
        </row>
        <row r="81">
          <cell r="C81">
            <v>337001</v>
          </cell>
          <cell r="D81" t="str">
            <v>Belle Chasse Academy</v>
          </cell>
          <cell r="E81">
            <v>9092006</v>
          </cell>
          <cell r="F81">
            <v>0</v>
          </cell>
          <cell r="G81">
            <v>9092006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194369</v>
          </cell>
          <cell r="R81">
            <v>0</v>
          </cell>
          <cell r="S81">
            <v>194369</v>
          </cell>
          <cell r="T81">
            <v>8897637</v>
          </cell>
          <cell r="U81">
            <v>0</v>
          </cell>
          <cell r="V81">
            <v>8897637</v>
          </cell>
          <cell r="W81"/>
          <cell r="X81"/>
          <cell r="Y81"/>
          <cell r="Z81">
            <v>0</v>
          </cell>
        </row>
        <row r="82">
          <cell r="C82">
            <v>339001</v>
          </cell>
          <cell r="D82" t="str">
            <v>Milestone Academy</v>
          </cell>
          <cell r="E82">
            <v>189134</v>
          </cell>
          <cell r="F82">
            <v>0</v>
          </cell>
          <cell r="G82">
            <v>189134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189134</v>
          </cell>
          <cell r="U82">
            <v>0</v>
          </cell>
          <cell r="V82">
            <v>189134</v>
          </cell>
          <cell r="W82"/>
          <cell r="X82"/>
          <cell r="Y82"/>
          <cell r="Z82">
            <v>0</v>
          </cell>
        </row>
        <row r="83">
          <cell r="C83">
            <v>340001</v>
          </cell>
          <cell r="D83" t="str">
            <v>The MAX Charter School</v>
          </cell>
          <cell r="E83">
            <v>575101</v>
          </cell>
          <cell r="F83">
            <v>0</v>
          </cell>
          <cell r="G83">
            <v>575101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575101</v>
          </cell>
          <cell r="U83">
            <v>0</v>
          </cell>
          <cell r="V83">
            <v>575101</v>
          </cell>
          <cell r="W83"/>
          <cell r="X83"/>
          <cell r="Y83"/>
          <cell r="Z83">
            <v>0</v>
          </cell>
        </row>
        <row r="84">
          <cell r="C84">
            <v>341001</v>
          </cell>
          <cell r="D84" t="str">
            <v>D'Arbonne Woods Charter School</v>
          </cell>
          <cell r="E84">
            <v>5744733</v>
          </cell>
          <cell r="F84">
            <v>0</v>
          </cell>
          <cell r="G84">
            <v>5744733</v>
          </cell>
          <cell r="H84">
            <v>0</v>
          </cell>
          <cell r="I84">
            <v>0</v>
          </cell>
          <cell r="J84">
            <v>0</v>
          </cell>
          <cell r="K84">
            <v>2013097</v>
          </cell>
          <cell r="L84">
            <v>0</v>
          </cell>
          <cell r="M84">
            <v>2013097</v>
          </cell>
          <cell r="N84">
            <v>2390220</v>
          </cell>
          <cell r="O84">
            <v>0</v>
          </cell>
          <cell r="P84">
            <v>2390220</v>
          </cell>
          <cell r="Q84">
            <v>0</v>
          </cell>
          <cell r="R84">
            <v>0</v>
          </cell>
          <cell r="S84">
            <v>0</v>
          </cell>
          <cell r="T84">
            <v>1341416</v>
          </cell>
          <cell r="U84">
            <v>0</v>
          </cell>
          <cell r="V84">
            <v>1341416</v>
          </cell>
          <cell r="W84"/>
          <cell r="X84"/>
          <cell r="Y84"/>
          <cell r="Z84">
            <v>0</v>
          </cell>
        </row>
        <row r="85">
          <cell r="C85">
            <v>343001</v>
          </cell>
          <cell r="D85" t="str">
            <v>Madison Preparatory Academy</v>
          </cell>
          <cell r="E85">
            <v>7823831</v>
          </cell>
          <cell r="F85">
            <v>0</v>
          </cell>
          <cell r="G85">
            <v>7823831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7823831</v>
          </cell>
          <cell r="U85">
            <v>0</v>
          </cell>
          <cell r="V85">
            <v>7823831</v>
          </cell>
          <cell r="W85"/>
          <cell r="X85"/>
          <cell r="Y85"/>
          <cell r="Z85">
            <v>0</v>
          </cell>
        </row>
        <row r="86">
          <cell r="C86">
            <v>344001</v>
          </cell>
          <cell r="D86" t="str">
            <v>International High School of New Orleans</v>
          </cell>
          <cell r="E86">
            <v>841404</v>
          </cell>
          <cell r="F86">
            <v>0</v>
          </cell>
          <cell r="G86">
            <v>841404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841404</v>
          </cell>
          <cell r="U86">
            <v>0</v>
          </cell>
          <cell r="V86">
            <v>841404</v>
          </cell>
          <cell r="W86"/>
          <cell r="X86"/>
          <cell r="Y86"/>
          <cell r="Z86">
            <v>0</v>
          </cell>
        </row>
        <row r="87">
          <cell r="C87">
            <v>345001</v>
          </cell>
          <cell r="D87" t="str">
            <v>University View Academy, Inc. (FRM LA Connections)</v>
          </cell>
          <cell r="E87">
            <v>4375371</v>
          </cell>
          <cell r="F87">
            <v>0</v>
          </cell>
          <cell r="G87">
            <v>4375371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5156542</v>
          </cell>
          <cell r="U87">
            <v>0</v>
          </cell>
          <cell r="V87">
            <v>5156542</v>
          </cell>
          <cell r="W87"/>
          <cell r="X87"/>
          <cell r="Y87"/>
          <cell r="Z87">
            <v>0</v>
          </cell>
        </row>
        <row r="88">
          <cell r="C88">
            <v>346001</v>
          </cell>
          <cell r="D88" t="str">
            <v>Lake Charles Charter Academy</v>
          </cell>
          <cell r="E88">
            <v>4976047</v>
          </cell>
          <cell r="F88">
            <v>0</v>
          </cell>
          <cell r="G88">
            <v>4976047</v>
          </cell>
          <cell r="H88">
            <v>1405742</v>
          </cell>
          <cell r="I88">
            <v>0</v>
          </cell>
          <cell r="J88">
            <v>1405742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3570305</v>
          </cell>
          <cell r="U88">
            <v>0</v>
          </cell>
          <cell r="V88">
            <v>3570305</v>
          </cell>
          <cell r="W88"/>
          <cell r="X88"/>
          <cell r="Y88"/>
          <cell r="Z88">
            <v>0</v>
          </cell>
        </row>
        <row r="89">
          <cell r="C89">
            <v>347001</v>
          </cell>
          <cell r="D89" t="str">
            <v>Lycee Francais de la Nouvelle-Orleans</v>
          </cell>
          <cell r="E89">
            <v>4447949</v>
          </cell>
          <cell r="F89">
            <v>0</v>
          </cell>
          <cell r="G89">
            <v>4447949</v>
          </cell>
          <cell r="H89">
            <v>0</v>
          </cell>
          <cell r="I89">
            <v>0</v>
          </cell>
          <cell r="J89">
            <v>0</v>
          </cell>
          <cell r="K89">
            <v>8140</v>
          </cell>
          <cell r="L89">
            <v>0</v>
          </cell>
          <cell r="M89">
            <v>8140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4439809</v>
          </cell>
          <cell r="U89">
            <v>0</v>
          </cell>
          <cell r="V89">
            <v>4439809</v>
          </cell>
          <cell r="W89"/>
          <cell r="X89"/>
          <cell r="Y89"/>
          <cell r="Z89">
            <v>0</v>
          </cell>
        </row>
        <row r="90">
          <cell r="C90">
            <v>348001</v>
          </cell>
          <cell r="D90" t="str">
            <v>New Orleans Military &amp; Maritime Academy</v>
          </cell>
          <cell r="E90">
            <v>5868825</v>
          </cell>
          <cell r="F90">
            <v>0</v>
          </cell>
          <cell r="G90">
            <v>5868825</v>
          </cell>
          <cell r="H90">
            <v>0</v>
          </cell>
          <cell r="I90">
            <v>0</v>
          </cell>
          <cell r="J90">
            <v>0</v>
          </cell>
          <cell r="K90">
            <v>3588834</v>
          </cell>
          <cell r="L90">
            <v>0</v>
          </cell>
          <cell r="M90">
            <v>3588834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2279991</v>
          </cell>
          <cell r="U90">
            <v>0</v>
          </cell>
          <cell r="V90">
            <v>2279991</v>
          </cell>
          <cell r="W90"/>
          <cell r="X90"/>
          <cell r="Y90"/>
          <cell r="Z90">
            <v>0</v>
          </cell>
        </row>
        <row r="91">
          <cell r="C91" t="str">
            <v>A02</v>
          </cell>
          <cell r="D91" t="str">
            <v>Office of Juvenile Justice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/>
          <cell r="X91"/>
          <cell r="Y91"/>
          <cell r="Z91">
            <v>0</v>
          </cell>
        </row>
        <row r="92">
          <cell r="C92" t="str">
            <v>W11001</v>
          </cell>
          <cell r="D92" t="str">
            <v>Nelson Elementary School</v>
          </cell>
          <cell r="E92">
            <v>2631581</v>
          </cell>
          <cell r="F92">
            <v>0</v>
          </cell>
          <cell r="G92">
            <v>2631581</v>
          </cell>
          <cell r="H92">
            <v>0</v>
          </cell>
          <cell r="I92">
            <v>0</v>
          </cell>
          <cell r="J92">
            <v>0</v>
          </cell>
          <cell r="K92">
            <v>16345</v>
          </cell>
          <cell r="L92">
            <v>0</v>
          </cell>
          <cell r="M92">
            <v>16345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2615236</v>
          </cell>
          <cell r="U92">
            <v>0</v>
          </cell>
          <cell r="V92">
            <v>2615236</v>
          </cell>
          <cell r="W92"/>
          <cell r="X92"/>
          <cell r="Y92"/>
          <cell r="Z92">
            <v>0</v>
          </cell>
        </row>
        <row r="93">
          <cell r="C93" t="str">
            <v>W12001</v>
          </cell>
          <cell r="D93" t="str">
            <v>Pierre A. Capdau Learning Academy</v>
          </cell>
          <cell r="E93">
            <v>669557</v>
          </cell>
          <cell r="F93">
            <v>0</v>
          </cell>
          <cell r="G93">
            <v>669557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669557</v>
          </cell>
          <cell r="U93">
            <v>0</v>
          </cell>
          <cell r="V93">
            <v>669557</v>
          </cell>
          <cell r="W93"/>
          <cell r="X93"/>
          <cell r="Y93"/>
          <cell r="Z93">
            <v>0</v>
          </cell>
        </row>
        <row r="94">
          <cell r="C94" t="str">
            <v>W13001</v>
          </cell>
          <cell r="D94" t="str">
            <v>Lake Area New Tech Early College High School</v>
          </cell>
          <cell r="E94">
            <v>2256944</v>
          </cell>
          <cell r="F94">
            <v>0</v>
          </cell>
          <cell r="G94">
            <v>2256944</v>
          </cell>
          <cell r="H94">
            <v>0</v>
          </cell>
          <cell r="I94">
            <v>0</v>
          </cell>
          <cell r="J94">
            <v>0</v>
          </cell>
          <cell r="K94">
            <v>67031</v>
          </cell>
          <cell r="L94">
            <v>0</v>
          </cell>
          <cell r="M94">
            <v>67031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2189913</v>
          </cell>
          <cell r="U94">
            <v>0</v>
          </cell>
          <cell r="V94">
            <v>2189913</v>
          </cell>
          <cell r="W94"/>
          <cell r="X94"/>
          <cell r="Y94"/>
          <cell r="Z94">
            <v>0</v>
          </cell>
        </row>
        <row r="95">
          <cell r="C95" t="str">
            <v>W14001</v>
          </cell>
          <cell r="D95" t="str">
            <v>Gentilly Terrace Elementary School</v>
          </cell>
          <cell r="E95">
            <v>1878492</v>
          </cell>
          <cell r="F95">
            <v>0</v>
          </cell>
          <cell r="G95">
            <v>1878492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1878492</v>
          </cell>
          <cell r="U95">
            <v>0</v>
          </cell>
          <cell r="V95">
            <v>1878492</v>
          </cell>
          <cell r="W95"/>
          <cell r="X95"/>
          <cell r="Y95"/>
          <cell r="Z95">
            <v>0</v>
          </cell>
        </row>
        <row r="96">
          <cell r="C96" t="str">
            <v>W1A001</v>
          </cell>
          <cell r="D96" t="str">
            <v>JCFA-East</v>
          </cell>
          <cell r="E96">
            <v>248321</v>
          </cell>
          <cell r="F96">
            <v>0</v>
          </cell>
          <cell r="G96">
            <v>248321</v>
          </cell>
          <cell r="H96">
            <v>0</v>
          </cell>
          <cell r="I96">
            <v>0</v>
          </cell>
          <cell r="J96">
            <v>0</v>
          </cell>
          <cell r="K96">
            <v>1910</v>
          </cell>
          <cell r="L96">
            <v>0</v>
          </cell>
          <cell r="M96">
            <v>1910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246411</v>
          </cell>
          <cell r="U96">
            <v>0</v>
          </cell>
          <cell r="V96">
            <v>246411</v>
          </cell>
          <cell r="W96"/>
          <cell r="X96"/>
          <cell r="Y96"/>
          <cell r="Z96">
            <v>0</v>
          </cell>
        </row>
        <row r="97">
          <cell r="C97" t="str">
            <v>W1B001</v>
          </cell>
          <cell r="D97" t="str">
            <v>Advantage Charter Academy</v>
          </cell>
          <cell r="E97">
            <v>282597</v>
          </cell>
          <cell r="F97">
            <v>0</v>
          </cell>
          <cell r="G97">
            <v>282597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282597</v>
          </cell>
          <cell r="U97">
            <v>0</v>
          </cell>
          <cell r="V97">
            <v>282597</v>
          </cell>
          <cell r="W97"/>
          <cell r="X97"/>
          <cell r="Y97"/>
          <cell r="Z97">
            <v>0</v>
          </cell>
        </row>
        <row r="98">
          <cell r="C98" t="str">
            <v>W21001</v>
          </cell>
          <cell r="D98" t="str">
            <v>James M. Singleton Charter School</v>
          </cell>
          <cell r="E98">
            <v>536352</v>
          </cell>
          <cell r="F98">
            <v>0</v>
          </cell>
          <cell r="G98">
            <v>536352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536352</v>
          </cell>
          <cell r="U98">
            <v>0</v>
          </cell>
          <cell r="V98">
            <v>536352</v>
          </cell>
          <cell r="W98"/>
          <cell r="X98"/>
          <cell r="Y98"/>
          <cell r="Z98">
            <v>0</v>
          </cell>
        </row>
        <row r="99">
          <cell r="C99" t="str">
            <v>W2A001</v>
          </cell>
          <cell r="D99" t="str">
            <v>Tallulah Charter School</v>
          </cell>
          <cell r="E99">
            <v>3670125</v>
          </cell>
          <cell r="F99">
            <v>0</v>
          </cell>
          <cell r="G99">
            <v>3670125</v>
          </cell>
          <cell r="H99">
            <v>0</v>
          </cell>
          <cell r="I99">
            <v>0</v>
          </cell>
          <cell r="J99">
            <v>0</v>
          </cell>
          <cell r="K99">
            <v>145222</v>
          </cell>
          <cell r="L99">
            <v>0</v>
          </cell>
          <cell r="M99">
            <v>145222</v>
          </cell>
          <cell r="N99">
            <v>540742</v>
          </cell>
          <cell r="O99">
            <v>0</v>
          </cell>
          <cell r="P99">
            <v>540742</v>
          </cell>
          <cell r="Q99">
            <v>0</v>
          </cell>
          <cell r="R99">
            <v>0</v>
          </cell>
          <cell r="S99">
            <v>0</v>
          </cell>
          <cell r="T99">
            <v>2984161</v>
          </cell>
          <cell r="U99">
            <v>0</v>
          </cell>
          <cell r="V99">
            <v>2984161</v>
          </cell>
          <cell r="W99"/>
          <cell r="X99"/>
          <cell r="Y99"/>
          <cell r="Z99">
            <v>0</v>
          </cell>
        </row>
        <row r="100">
          <cell r="C100" t="str">
            <v>W2B001</v>
          </cell>
          <cell r="D100" t="str">
            <v>Willow Charter Academy</v>
          </cell>
          <cell r="E100">
            <v>285674</v>
          </cell>
          <cell r="F100">
            <v>0</v>
          </cell>
          <cell r="G100">
            <v>285674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285674</v>
          </cell>
          <cell r="U100">
            <v>0</v>
          </cell>
          <cell r="V100">
            <v>285674</v>
          </cell>
          <cell r="W100"/>
          <cell r="X100"/>
          <cell r="Y100"/>
          <cell r="Z100">
            <v>0</v>
          </cell>
        </row>
        <row r="101">
          <cell r="C101" t="str">
            <v>W31001</v>
          </cell>
          <cell r="D101" t="str">
            <v>Dr. Martin Luther King Charter School for Sci/Tech</v>
          </cell>
          <cell r="E101">
            <v>7027508</v>
          </cell>
          <cell r="F101">
            <v>0</v>
          </cell>
          <cell r="G101">
            <v>7027508</v>
          </cell>
          <cell r="H101">
            <v>0</v>
          </cell>
          <cell r="I101">
            <v>0</v>
          </cell>
          <cell r="J101">
            <v>0</v>
          </cell>
          <cell r="K101">
            <v>353579</v>
          </cell>
          <cell r="L101">
            <v>0</v>
          </cell>
          <cell r="M101">
            <v>353579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6673929</v>
          </cell>
          <cell r="U101">
            <v>0</v>
          </cell>
          <cell r="V101">
            <v>6673929</v>
          </cell>
          <cell r="W101"/>
          <cell r="X101"/>
          <cell r="Y101"/>
          <cell r="Z101">
            <v>0</v>
          </cell>
        </row>
        <row r="102">
          <cell r="C102" t="str">
            <v>W32001</v>
          </cell>
          <cell r="D102" t="str">
            <v>Joseph A. Craig Charter School</v>
          </cell>
          <cell r="E102">
            <v>608402</v>
          </cell>
          <cell r="F102">
            <v>0</v>
          </cell>
          <cell r="G102">
            <v>608402</v>
          </cell>
          <cell r="H102">
            <v>0</v>
          </cell>
          <cell r="I102">
            <v>0</v>
          </cell>
          <cell r="J102">
            <v>0</v>
          </cell>
          <cell r="K102">
            <v>128312</v>
          </cell>
          <cell r="L102">
            <v>0</v>
          </cell>
          <cell r="M102">
            <v>128312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480090</v>
          </cell>
          <cell r="U102">
            <v>0</v>
          </cell>
          <cell r="V102">
            <v>480090</v>
          </cell>
          <cell r="W102"/>
          <cell r="X102"/>
          <cell r="Y102"/>
          <cell r="Z102">
            <v>0</v>
          </cell>
        </row>
        <row r="103">
          <cell r="C103" t="str">
            <v>W33001</v>
          </cell>
          <cell r="D103" t="str">
            <v>Lincoln Preparatory School: A TMCF Collegiate Acad</v>
          </cell>
          <cell r="E103">
            <v>96937</v>
          </cell>
          <cell r="F103">
            <v>0</v>
          </cell>
          <cell r="G103">
            <v>96937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96937</v>
          </cell>
          <cell r="U103">
            <v>0</v>
          </cell>
          <cell r="V103">
            <v>96937</v>
          </cell>
          <cell r="W103"/>
          <cell r="X103"/>
          <cell r="Y103"/>
          <cell r="Z103">
            <v>0</v>
          </cell>
        </row>
        <row r="104">
          <cell r="C104" t="str">
            <v>W34001</v>
          </cell>
          <cell r="D104" t="str">
            <v>Laurel Oaks Charter School</v>
          </cell>
          <cell r="E104">
            <v>-266063</v>
          </cell>
          <cell r="F104">
            <v>0</v>
          </cell>
          <cell r="G104">
            <v>-266063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-266063</v>
          </cell>
          <cell r="U104">
            <v>0</v>
          </cell>
          <cell r="V104">
            <v>-266063</v>
          </cell>
          <cell r="W104"/>
          <cell r="X104"/>
          <cell r="Y104"/>
          <cell r="Z104">
            <v>0</v>
          </cell>
        </row>
        <row r="105">
          <cell r="C105" t="str">
            <v>W35001</v>
          </cell>
          <cell r="D105" t="str">
            <v>Appex Collegiate Academy Charter School</v>
          </cell>
          <cell r="E105">
            <v>-139577</v>
          </cell>
          <cell r="F105">
            <v>0</v>
          </cell>
          <cell r="G105">
            <v>-139577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-139577</v>
          </cell>
          <cell r="U105">
            <v>0</v>
          </cell>
          <cell r="V105">
            <v>-139577</v>
          </cell>
          <cell r="W105"/>
          <cell r="X105"/>
          <cell r="Y105"/>
          <cell r="Z105">
            <v>0</v>
          </cell>
        </row>
        <row r="106">
          <cell r="C106" t="str">
            <v>W36001</v>
          </cell>
          <cell r="D106" t="str">
            <v>Smothers Academy Preparatory School</v>
          </cell>
          <cell r="E106">
            <v>170603</v>
          </cell>
          <cell r="F106">
            <v>0</v>
          </cell>
          <cell r="G106">
            <v>170603</v>
          </cell>
          <cell r="H106">
            <v>0</v>
          </cell>
          <cell r="I106">
            <v>0</v>
          </cell>
          <cell r="J106">
            <v>0</v>
          </cell>
          <cell r="K106">
            <v>-2407</v>
          </cell>
          <cell r="L106">
            <v>0</v>
          </cell>
          <cell r="M106">
            <v>-2407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173010</v>
          </cell>
          <cell r="U106">
            <v>0</v>
          </cell>
          <cell r="V106">
            <v>173010</v>
          </cell>
          <cell r="W106"/>
          <cell r="X106"/>
          <cell r="Y106"/>
          <cell r="Z106">
            <v>0</v>
          </cell>
        </row>
        <row r="107">
          <cell r="C107" t="str">
            <v>W37001</v>
          </cell>
          <cell r="D107" t="str">
            <v>Greater Grace Charter Academy Inc.</v>
          </cell>
          <cell r="E107">
            <v>18019</v>
          </cell>
          <cell r="F107">
            <v>0</v>
          </cell>
          <cell r="G107">
            <v>18019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18019</v>
          </cell>
          <cell r="U107">
            <v>0</v>
          </cell>
          <cell r="V107">
            <v>18019</v>
          </cell>
          <cell r="W107"/>
          <cell r="X107"/>
          <cell r="Y107"/>
          <cell r="Z107">
            <v>0</v>
          </cell>
        </row>
        <row r="108">
          <cell r="C108" t="str">
            <v>W3A001</v>
          </cell>
          <cell r="D108" t="str">
            <v>Baton Rouge Charter Academy at Mid-City</v>
          </cell>
          <cell r="E108">
            <v>390144</v>
          </cell>
          <cell r="F108">
            <v>0</v>
          </cell>
          <cell r="G108">
            <v>390144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390144</v>
          </cell>
          <cell r="U108">
            <v>0</v>
          </cell>
          <cell r="V108">
            <v>390144</v>
          </cell>
          <cell r="W108"/>
          <cell r="X108"/>
          <cell r="Y108"/>
          <cell r="Z108">
            <v>0</v>
          </cell>
        </row>
        <row r="109">
          <cell r="C109" t="str">
            <v>W3B001</v>
          </cell>
          <cell r="D109" t="str">
            <v>Iberville Charter Academy</v>
          </cell>
          <cell r="E109">
            <v>23817</v>
          </cell>
          <cell r="F109">
            <v>0</v>
          </cell>
          <cell r="G109">
            <v>23817</v>
          </cell>
          <cell r="H109">
            <v>22967</v>
          </cell>
          <cell r="I109">
            <v>0</v>
          </cell>
          <cell r="J109">
            <v>22967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850</v>
          </cell>
          <cell r="U109">
            <v>0</v>
          </cell>
          <cell r="V109">
            <v>850</v>
          </cell>
          <cell r="W109"/>
          <cell r="X109"/>
          <cell r="Y109"/>
          <cell r="Z109">
            <v>0</v>
          </cell>
        </row>
        <row r="110">
          <cell r="C110" t="str">
            <v>W4A001</v>
          </cell>
          <cell r="D110" t="str">
            <v>Delta Charter School MST</v>
          </cell>
          <cell r="E110">
            <v>1014165</v>
          </cell>
          <cell r="F110">
            <v>0</v>
          </cell>
          <cell r="G110">
            <v>1014165</v>
          </cell>
          <cell r="H110">
            <v>0</v>
          </cell>
          <cell r="I110">
            <v>0</v>
          </cell>
          <cell r="J110">
            <v>0</v>
          </cell>
          <cell r="K110">
            <v>13250</v>
          </cell>
          <cell r="L110">
            <v>0</v>
          </cell>
          <cell r="M110">
            <v>13250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1000915</v>
          </cell>
          <cell r="U110">
            <v>0</v>
          </cell>
          <cell r="V110">
            <v>1000915</v>
          </cell>
          <cell r="W110"/>
          <cell r="X110"/>
          <cell r="Y110"/>
          <cell r="Z110">
            <v>0</v>
          </cell>
        </row>
        <row r="111">
          <cell r="C111" t="str">
            <v>W4B001</v>
          </cell>
          <cell r="D111" t="str">
            <v>Lake Charles College Prep</v>
          </cell>
          <cell r="E111">
            <v>-830082</v>
          </cell>
          <cell r="F111">
            <v>0</v>
          </cell>
          <cell r="G111">
            <v>-830082</v>
          </cell>
          <cell r="H111">
            <v>7583</v>
          </cell>
          <cell r="I111">
            <v>0</v>
          </cell>
          <cell r="J111">
            <v>7583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-837665</v>
          </cell>
          <cell r="U111">
            <v>0</v>
          </cell>
          <cell r="V111">
            <v>-837665</v>
          </cell>
          <cell r="W111"/>
          <cell r="X111"/>
          <cell r="Y111"/>
          <cell r="Z111">
            <v>0</v>
          </cell>
        </row>
        <row r="112">
          <cell r="C112" t="str">
            <v>W51001</v>
          </cell>
          <cell r="D112" t="str">
            <v>Lafayette Academy</v>
          </cell>
          <cell r="E112">
            <v>1432526</v>
          </cell>
          <cell r="F112">
            <v>0</v>
          </cell>
          <cell r="G112">
            <v>1432526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1432526</v>
          </cell>
          <cell r="U112">
            <v>0</v>
          </cell>
          <cell r="V112">
            <v>1432526</v>
          </cell>
          <cell r="W112"/>
          <cell r="X112"/>
          <cell r="Y112"/>
          <cell r="Z112">
            <v>0</v>
          </cell>
        </row>
        <row r="113">
          <cell r="C113" t="str">
            <v>W52001</v>
          </cell>
          <cell r="D113" t="str">
            <v>Esperanza Charter School</v>
          </cell>
          <cell r="E113">
            <v>1415071</v>
          </cell>
          <cell r="F113">
            <v>0</v>
          </cell>
          <cell r="G113">
            <v>1415071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1415071</v>
          </cell>
          <cell r="U113">
            <v>0</v>
          </cell>
          <cell r="V113">
            <v>1415071</v>
          </cell>
          <cell r="W113"/>
          <cell r="X113"/>
          <cell r="Y113"/>
          <cell r="Z113">
            <v>0</v>
          </cell>
        </row>
        <row r="114">
          <cell r="C114" t="str">
            <v>W53001</v>
          </cell>
          <cell r="D114" t="str">
            <v>McDonogh 42 Charter School</v>
          </cell>
          <cell r="E114">
            <v>193015</v>
          </cell>
          <cell r="F114">
            <v>0</v>
          </cell>
          <cell r="G114">
            <v>193015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193015</v>
          </cell>
          <cell r="U114">
            <v>0</v>
          </cell>
          <cell r="V114">
            <v>193015</v>
          </cell>
          <cell r="W114"/>
          <cell r="X114"/>
          <cell r="Y114"/>
          <cell r="Z114">
            <v>0</v>
          </cell>
        </row>
        <row r="115">
          <cell r="C115" t="str">
            <v>W5A001</v>
          </cell>
          <cell r="D115" t="str">
            <v>Mary D. Coghill Charter School</v>
          </cell>
          <cell r="E115">
            <v>1720575</v>
          </cell>
          <cell r="F115">
            <v>0</v>
          </cell>
          <cell r="G115">
            <v>1720575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500000</v>
          </cell>
          <cell r="R115">
            <v>0</v>
          </cell>
          <cell r="S115">
            <v>500000</v>
          </cell>
          <cell r="T115">
            <v>1220575</v>
          </cell>
          <cell r="U115">
            <v>0</v>
          </cell>
          <cell r="V115">
            <v>1220575</v>
          </cell>
          <cell r="W115"/>
          <cell r="X115"/>
          <cell r="Y115"/>
          <cell r="Z115">
            <v>0</v>
          </cell>
        </row>
        <row r="116">
          <cell r="C116" t="str">
            <v>W5B001</v>
          </cell>
          <cell r="D116" t="str">
            <v>Northeast Claiborne Charter</v>
          </cell>
          <cell r="E116">
            <v>134554</v>
          </cell>
          <cell r="F116">
            <v>0</v>
          </cell>
          <cell r="G116">
            <v>134554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35000</v>
          </cell>
          <cell r="R116">
            <v>0</v>
          </cell>
          <cell r="S116">
            <v>35000</v>
          </cell>
          <cell r="T116">
            <v>99554</v>
          </cell>
          <cell r="U116">
            <v>0</v>
          </cell>
          <cell r="V116">
            <v>99554</v>
          </cell>
          <cell r="W116"/>
          <cell r="X116"/>
          <cell r="Y116"/>
          <cell r="Z116">
            <v>0</v>
          </cell>
        </row>
        <row r="117">
          <cell r="C117" t="str">
            <v>W62001</v>
          </cell>
          <cell r="D117" t="str">
            <v>Lord Beaconsfield Landry-Oliver Perry Walker High</v>
          </cell>
          <cell r="E117">
            <v>4788443</v>
          </cell>
          <cell r="F117">
            <v>0</v>
          </cell>
          <cell r="G117">
            <v>4788443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154863</v>
          </cell>
          <cell r="R117">
            <v>0</v>
          </cell>
          <cell r="S117">
            <v>154863</v>
          </cell>
          <cell r="T117">
            <v>4633580</v>
          </cell>
          <cell r="U117">
            <v>0</v>
          </cell>
          <cell r="V117">
            <v>4633580</v>
          </cell>
          <cell r="W117"/>
          <cell r="X117"/>
          <cell r="Y117"/>
          <cell r="Z117">
            <v>0</v>
          </cell>
        </row>
        <row r="118">
          <cell r="C118" t="str">
            <v>W63001</v>
          </cell>
          <cell r="D118" t="str">
            <v>McDonogh #32 Literacy Charter School</v>
          </cell>
          <cell r="E118">
            <v>631986</v>
          </cell>
          <cell r="F118">
            <v>0</v>
          </cell>
          <cell r="G118">
            <v>631986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108466</v>
          </cell>
          <cell r="R118">
            <v>0</v>
          </cell>
          <cell r="S118">
            <v>108466</v>
          </cell>
          <cell r="T118">
            <v>523520</v>
          </cell>
          <cell r="U118">
            <v>0</v>
          </cell>
          <cell r="V118">
            <v>523520</v>
          </cell>
          <cell r="W118"/>
          <cell r="X118"/>
          <cell r="Y118"/>
          <cell r="Z118">
            <v>0</v>
          </cell>
        </row>
        <row r="119">
          <cell r="C119" t="str">
            <v>W64001</v>
          </cell>
          <cell r="D119" t="str">
            <v>William J. Fischer Accelerated Academy</v>
          </cell>
          <cell r="E119">
            <v>1851393</v>
          </cell>
          <cell r="F119">
            <v>0</v>
          </cell>
          <cell r="G119">
            <v>1851393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396044</v>
          </cell>
          <cell r="R119">
            <v>0</v>
          </cell>
          <cell r="S119">
            <v>396044</v>
          </cell>
          <cell r="T119">
            <v>1455349</v>
          </cell>
          <cell r="U119">
            <v>0</v>
          </cell>
          <cell r="V119">
            <v>1455349</v>
          </cell>
          <cell r="W119"/>
          <cell r="X119"/>
          <cell r="Y119"/>
          <cell r="Z119">
            <v>0</v>
          </cell>
        </row>
        <row r="120">
          <cell r="C120" t="str">
            <v>W65001</v>
          </cell>
          <cell r="D120" t="str">
            <v>Dwight D. Eisenhower Academy of Global Studies</v>
          </cell>
          <cell r="E120">
            <v>2130744</v>
          </cell>
          <cell r="F120">
            <v>0</v>
          </cell>
          <cell r="G120">
            <v>2130744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280716</v>
          </cell>
          <cell r="R120">
            <v>0</v>
          </cell>
          <cell r="S120">
            <v>280716</v>
          </cell>
          <cell r="T120">
            <v>1850028</v>
          </cell>
          <cell r="U120">
            <v>0</v>
          </cell>
          <cell r="V120">
            <v>1850028</v>
          </cell>
          <cell r="W120"/>
          <cell r="X120"/>
          <cell r="Y120"/>
          <cell r="Z120">
            <v>0</v>
          </cell>
        </row>
        <row r="121">
          <cell r="C121" t="str">
            <v>W66001</v>
          </cell>
          <cell r="D121" t="str">
            <v>Martin Behrman Charter Acad of Creative Arts &amp; Sci</v>
          </cell>
          <cell r="E121">
            <v>2441420</v>
          </cell>
          <cell r="F121">
            <v>0</v>
          </cell>
          <cell r="G121">
            <v>2441420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229912</v>
          </cell>
          <cell r="R121">
            <v>0</v>
          </cell>
          <cell r="S121">
            <v>229912</v>
          </cell>
          <cell r="T121">
            <v>2211508</v>
          </cell>
          <cell r="U121">
            <v>0</v>
          </cell>
          <cell r="V121">
            <v>2211508</v>
          </cell>
          <cell r="W121"/>
          <cell r="X121"/>
          <cell r="Y121"/>
          <cell r="Z121">
            <v>0</v>
          </cell>
        </row>
        <row r="122">
          <cell r="C122" t="str">
            <v>W67001</v>
          </cell>
          <cell r="D122" t="str">
            <v>Algiers Technology Academy</v>
          </cell>
          <cell r="E122">
            <v>-843685</v>
          </cell>
          <cell r="F122">
            <v>0</v>
          </cell>
          <cell r="G122">
            <v>-843685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40374</v>
          </cell>
          <cell r="R122">
            <v>0</v>
          </cell>
          <cell r="S122">
            <v>40374</v>
          </cell>
          <cell r="T122">
            <v>-884059</v>
          </cell>
          <cell r="U122">
            <v>0</v>
          </cell>
          <cell r="V122">
            <v>-884059</v>
          </cell>
          <cell r="W122"/>
          <cell r="X122"/>
          <cell r="Y122"/>
          <cell r="Z122">
            <v>0</v>
          </cell>
        </row>
        <row r="123">
          <cell r="C123" t="str">
            <v>W6A001</v>
          </cell>
          <cell r="D123" t="str">
            <v>Northshore Charter School</v>
          </cell>
          <cell r="E123">
            <v>1407589</v>
          </cell>
          <cell r="F123">
            <v>0</v>
          </cell>
          <cell r="G123">
            <v>1407589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1407589</v>
          </cell>
          <cell r="U123">
            <v>0</v>
          </cell>
          <cell r="V123">
            <v>1407589</v>
          </cell>
          <cell r="W123"/>
          <cell r="X123"/>
          <cell r="Y123"/>
          <cell r="Z123">
            <v>0</v>
          </cell>
        </row>
        <row r="124">
          <cell r="C124" t="str">
            <v>W6B001</v>
          </cell>
          <cell r="D124" t="str">
            <v>Acadiana Renaissance Charter Academy</v>
          </cell>
          <cell r="E124">
            <v>626543</v>
          </cell>
          <cell r="F124">
            <v>0</v>
          </cell>
          <cell r="G124">
            <v>626543</v>
          </cell>
          <cell r="H124">
            <v>60682</v>
          </cell>
          <cell r="I124">
            <v>0</v>
          </cell>
          <cell r="J124">
            <v>60682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565861</v>
          </cell>
          <cell r="U124">
            <v>0</v>
          </cell>
          <cell r="V124">
            <v>565861</v>
          </cell>
          <cell r="W124"/>
          <cell r="X124"/>
          <cell r="Y124"/>
          <cell r="Z124">
            <v>0</v>
          </cell>
        </row>
        <row r="125">
          <cell r="C125" t="str">
            <v>W71001</v>
          </cell>
          <cell r="D125" t="str">
            <v>Sophie B. Wright Institute of Academic Excellence</v>
          </cell>
          <cell r="E125">
            <v>3702774</v>
          </cell>
          <cell r="F125">
            <v>0</v>
          </cell>
          <cell r="G125">
            <v>3702774</v>
          </cell>
          <cell r="H125">
            <v>0</v>
          </cell>
          <cell r="I125">
            <v>0</v>
          </cell>
          <cell r="J125">
            <v>0</v>
          </cell>
          <cell r="K125">
            <v>13442</v>
          </cell>
          <cell r="L125">
            <v>0</v>
          </cell>
          <cell r="M125">
            <v>13442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3689332</v>
          </cell>
          <cell r="U125">
            <v>0</v>
          </cell>
          <cell r="V125">
            <v>3689332</v>
          </cell>
          <cell r="W125"/>
          <cell r="X125"/>
          <cell r="Y125"/>
          <cell r="Z125">
            <v>0</v>
          </cell>
        </row>
        <row r="126">
          <cell r="C126" t="str">
            <v>W7A001</v>
          </cell>
          <cell r="D126" t="str">
            <v>Louisiana Key Academy</v>
          </cell>
          <cell r="E126">
            <v>1976331</v>
          </cell>
          <cell r="F126">
            <v>0</v>
          </cell>
          <cell r="G126">
            <v>1976331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1976331</v>
          </cell>
          <cell r="U126">
            <v>0</v>
          </cell>
          <cell r="V126">
            <v>1976331</v>
          </cell>
          <cell r="W126"/>
          <cell r="X126"/>
          <cell r="Y126"/>
          <cell r="Z126">
            <v>0</v>
          </cell>
        </row>
        <row r="127">
          <cell r="C127" t="str">
            <v>W7B001</v>
          </cell>
          <cell r="D127" t="str">
            <v>Lafayette Renaissance Charter Academy</v>
          </cell>
          <cell r="E127">
            <v>12060</v>
          </cell>
          <cell r="F127">
            <v>0</v>
          </cell>
          <cell r="G127">
            <v>12060</v>
          </cell>
          <cell r="H127">
            <v>12060</v>
          </cell>
          <cell r="I127">
            <v>0</v>
          </cell>
          <cell r="J127">
            <v>12060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/>
          <cell r="X127"/>
          <cell r="Y127"/>
          <cell r="Z127">
            <v>0</v>
          </cell>
        </row>
        <row r="128">
          <cell r="C128" t="str">
            <v>W81001</v>
          </cell>
          <cell r="D128" t="str">
            <v>KIPP McDonogh 15 School for the Creative Arts</v>
          </cell>
          <cell r="E128">
            <v>678590</v>
          </cell>
          <cell r="F128">
            <v>0</v>
          </cell>
          <cell r="G128">
            <v>678590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678590</v>
          </cell>
          <cell r="U128">
            <v>0</v>
          </cell>
          <cell r="V128">
            <v>678590</v>
          </cell>
          <cell r="W128"/>
          <cell r="X128"/>
          <cell r="Y128"/>
          <cell r="Z128">
            <v>0</v>
          </cell>
        </row>
        <row r="129">
          <cell r="C129" t="str">
            <v>W82001</v>
          </cell>
          <cell r="D129" t="str">
            <v>KIPP Believe College Prep</v>
          </cell>
          <cell r="E129">
            <v>827564</v>
          </cell>
          <cell r="F129">
            <v>0</v>
          </cell>
          <cell r="G129">
            <v>827564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827564</v>
          </cell>
          <cell r="U129">
            <v>0</v>
          </cell>
          <cell r="V129">
            <v>827564</v>
          </cell>
          <cell r="W129"/>
          <cell r="X129"/>
          <cell r="Y129"/>
          <cell r="Z129">
            <v>0</v>
          </cell>
        </row>
        <row r="130">
          <cell r="C130" t="str">
            <v>W83001</v>
          </cell>
          <cell r="D130" t="str">
            <v>KIPP Central City Academy</v>
          </cell>
          <cell r="E130">
            <v>381178</v>
          </cell>
          <cell r="F130">
            <v>0</v>
          </cell>
          <cell r="G130">
            <v>381178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381178</v>
          </cell>
          <cell r="U130">
            <v>0</v>
          </cell>
          <cell r="V130">
            <v>381178</v>
          </cell>
          <cell r="W130"/>
          <cell r="X130"/>
          <cell r="Y130"/>
          <cell r="Z130">
            <v>0</v>
          </cell>
        </row>
        <row r="131">
          <cell r="C131" t="str">
            <v>W84001</v>
          </cell>
          <cell r="D131" t="str">
            <v>KIPP Renaissance High School</v>
          </cell>
          <cell r="E131">
            <v>439728</v>
          </cell>
          <cell r="F131">
            <v>0</v>
          </cell>
          <cell r="G131">
            <v>439728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439728</v>
          </cell>
          <cell r="U131">
            <v>0</v>
          </cell>
          <cell r="V131">
            <v>439728</v>
          </cell>
          <cell r="W131"/>
          <cell r="X131"/>
          <cell r="Y131"/>
          <cell r="Z131">
            <v>0</v>
          </cell>
        </row>
        <row r="132">
          <cell r="C132" t="str">
            <v>W85001</v>
          </cell>
          <cell r="D132" t="str">
            <v>KIPP New Orleans Leadership Academy</v>
          </cell>
          <cell r="E132">
            <v>780947</v>
          </cell>
          <cell r="F132">
            <v>0</v>
          </cell>
          <cell r="G132">
            <v>780947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780947</v>
          </cell>
          <cell r="U132">
            <v>0</v>
          </cell>
          <cell r="V132">
            <v>780947</v>
          </cell>
          <cell r="W132"/>
          <cell r="X132"/>
          <cell r="Y132"/>
          <cell r="Z132">
            <v>0</v>
          </cell>
        </row>
        <row r="133">
          <cell r="C133" t="str">
            <v>W86001</v>
          </cell>
          <cell r="D133" t="str">
            <v>KIPP East Community Primary</v>
          </cell>
          <cell r="E133">
            <v>207260</v>
          </cell>
          <cell r="F133">
            <v>0</v>
          </cell>
          <cell r="G133">
            <v>207260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207260</v>
          </cell>
          <cell r="U133">
            <v>0</v>
          </cell>
          <cell r="V133">
            <v>207260</v>
          </cell>
          <cell r="W133"/>
          <cell r="X133"/>
          <cell r="Y133"/>
          <cell r="Z133">
            <v>0</v>
          </cell>
        </row>
        <row r="134">
          <cell r="C134" t="str">
            <v>W87001</v>
          </cell>
          <cell r="D134" t="str">
            <v>KIPP Booker T. Washington High School</v>
          </cell>
          <cell r="E134">
            <v>161281</v>
          </cell>
          <cell r="F134">
            <v>0</v>
          </cell>
          <cell r="G134">
            <v>161281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161281</v>
          </cell>
          <cell r="U134">
            <v>0</v>
          </cell>
          <cell r="V134">
            <v>161281</v>
          </cell>
          <cell r="W134"/>
          <cell r="X134"/>
          <cell r="Y134"/>
          <cell r="Z134">
            <v>0</v>
          </cell>
        </row>
        <row r="135">
          <cell r="C135" t="str">
            <v>W8A001</v>
          </cell>
          <cell r="D135" t="str">
            <v>Impact Charter Elementary</v>
          </cell>
          <cell r="E135">
            <v>1333525</v>
          </cell>
          <cell r="F135">
            <v>0</v>
          </cell>
          <cell r="G135">
            <v>1333525</v>
          </cell>
          <cell r="H135">
            <v>0</v>
          </cell>
          <cell r="I135">
            <v>0</v>
          </cell>
          <cell r="J135">
            <v>0</v>
          </cell>
          <cell r="K135">
            <v>161757</v>
          </cell>
          <cell r="L135">
            <v>0</v>
          </cell>
          <cell r="M135">
            <v>161757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1171768</v>
          </cell>
          <cell r="U135">
            <v>0</v>
          </cell>
          <cell r="V135">
            <v>1171768</v>
          </cell>
          <cell r="W135"/>
          <cell r="X135"/>
          <cell r="Y135"/>
          <cell r="Z135">
            <v>0</v>
          </cell>
        </row>
        <row r="136">
          <cell r="C136" t="str">
            <v>W8B001</v>
          </cell>
          <cell r="D136" t="str">
            <v>Celerity Crestworth Charter School</v>
          </cell>
          <cell r="E136">
            <v>132339</v>
          </cell>
          <cell r="F136">
            <v>0</v>
          </cell>
          <cell r="G136">
            <v>132339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132339</v>
          </cell>
          <cell r="U136">
            <v>0</v>
          </cell>
          <cell r="V136">
            <v>132339</v>
          </cell>
          <cell r="W136"/>
          <cell r="X136"/>
          <cell r="Y136"/>
          <cell r="Z136">
            <v>0</v>
          </cell>
        </row>
        <row r="137">
          <cell r="C137" t="str">
            <v>W91001</v>
          </cell>
          <cell r="D137" t="str">
            <v>Samuel J. Green Charter School</v>
          </cell>
          <cell r="E137">
            <v>-3216</v>
          </cell>
          <cell r="F137">
            <v>0</v>
          </cell>
          <cell r="G137">
            <v>-3216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-3216</v>
          </cell>
          <cell r="U137">
            <v>0</v>
          </cell>
          <cell r="V137">
            <v>-3216</v>
          </cell>
          <cell r="W137"/>
          <cell r="X137"/>
          <cell r="Y137"/>
          <cell r="Z137">
            <v>0</v>
          </cell>
        </row>
        <row r="138">
          <cell r="C138" t="str">
            <v>W92001</v>
          </cell>
          <cell r="D138" t="str">
            <v>Arthur Ashe Charter School</v>
          </cell>
          <cell r="E138">
            <v>169286</v>
          </cell>
          <cell r="F138">
            <v>0</v>
          </cell>
          <cell r="G138">
            <v>169286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169283</v>
          </cell>
          <cell r="U138">
            <v>0</v>
          </cell>
          <cell r="V138">
            <v>169283</v>
          </cell>
          <cell r="W138"/>
          <cell r="X138"/>
          <cell r="Y138"/>
          <cell r="Z138">
            <v>0</v>
          </cell>
        </row>
        <row r="139">
          <cell r="C139" t="str">
            <v>W93001</v>
          </cell>
          <cell r="D139" t="str">
            <v>Joseph S. Clark Preparatory High School</v>
          </cell>
          <cell r="E139">
            <v>2519</v>
          </cell>
          <cell r="F139">
            <v>0</v>
          </cell>
          <cell r="G139">
            <v>2519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2519</v>
          </cell>
          <cell r="U139">
            <v>0</v>
          </cell>
          <cell r="V139">
            <v>2519</v>
          </cell>
          <cell r="W139"/>
          <cell r="X139"/>
          <cell r="Y139"/>
          <cell r="Z139">
            <v>0</v>
          </cell>
        </row>
        <row r="140">
          <cell r="C140" t="str">
            <v>W94001</v>
          </cell>
          <cell r="D140" t="str">
            <v>Phillis Wheatley Community School</v>
          </cell>
          <cell r="E140">
            <v>27534</v>
          </cell>
          <cell r="F140">
            <v>0</v>
          </cell>
          <cell r="G140">
            <v>27534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27533</v>
          </cell>
          <cell r="U140">
            <v>0</v>
          </cell>
          <cell r="V140">
            <v>27533</v>
          </cell>
          <cell r="W140"/>
          <cell r="X140"/>
          <cell r="Y140"/>
          <cell r="Z140">
            <v>0</v>
          </cell>
        </row>
        <row r="141">
          <cell r="C141" t="str">
            <v>W95001</v>
          </cell>
          <cell r="D141" t="str">
            <v>Langston Hughes Charter Academy</v>
          </cell>
          <cell r="E141">
            <v>92363</v>
          </cell>
          <cell r="F141">
            <v>0</v>
          </cell>
          <cell r="G141">
            <v>92363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92365</v>
          </cell>
          <cell r="U141">
            <v>0</v>
          </cell>
          <cell r="V141">
            <v>92365</v>
          </cell>
          <cell r="W141"/>
          <cell r="X141"/>
          <cell r="Y141"/>
          <cell r="Z141">
            <v>0</v>
          </cell>
        </row>
        <row r="142">
          <cell r="C142" t="str">
            <v>W9A001</v>
          </cell>
          <cell r="D142" t="str">
            <v>Vision Academy</v>
          </cell>
          <cell r="E142">
            <v>442190</v>
          </cell>
          <cell r="F142">
            <v>0</v>
          </cell>
          <cell r="G142">
            <v>442190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442190</v>
          </cell>
          <cell r="U142">
            <v>0</v>
          </cell>
          <cell r="V142">
            <v>442190</v>
          </cell>
          <cell r="W142"/>
          <cell r="X142"/>
          <cell r="Y142"/>
          <cell r="Z142">
            <v>0</v>
          </cell>
        </row>
        <row r="143">
          <cell r="C143" t="str">
            <v>W9B001</v>
          </cell>
          <cell r="D143" t="str">
            <v>Capitol High School</v>
          </cell>
          <cell r="E143">
            <v>542599</v>
          </cell>
          <cell r="F143">
            <v>0</v>
          </cell>
          <cell r="G143">
            <v>542599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542599</v>
          </cell>
          <cell r="U143">
            <v>0</v>
          </cell>
          <cell r="V143">
            <v>542599</v>
          </cell>
          <cell r="W143"/>
          <cell r="X143"/>
          <cell r="Y143"/>
          <cell r="Z143">
            <v>0</v>
          </cell>
        </row>
        <row r="144">
          <cell r="C144" t="str">
            <v>WAA001</v>
          </cell>
          <cell r="D144" t="str">
            <v>Morris Jeff Community School</v>
          </cell>
          <cell r="E144">
            <v>1658867</v>
          </cell>
          <cell r="F144">
            <v>0</v>
          </cell>
          <cell r="G144">
            <v>1658867</v>
          </cell>
          <cell r="H144">
            <v>1658870</v>
          </cell>
          <cell r="I144">
            <v>0</v>
          </cell>
          <cell r="J144">
            <v>1658870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/>
          <cell r="X144"/>
          <cell r="Y144"/>
          <cell r="Z144">
            <v>0</v>
          </cell>
        </row>
        <row r="145">
          <cell r="C145" t="str">
            <v>WAB001</v>
          </cell>
          <cell r="D145" t="str">
            <v>Edgar P. Harney Spirit of Excellence Academy</v>
          </cell>
          <cell r="E145">
            <v>295132</v>
          </cell>
          <cell r="F145">
            <v>0</v>
          </cell>
          <cell r="G145">
            <v>295132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295132</v>
          </cell>
          <cell r="U145">
            <v>0</v>
          </cell>
          <cell r="V145">
            <v>295132</v>
          </cell>
          <cell r="W145"/>
          <cell r="X145"/>
          <cell r="Y145"/>
          <cell r="Z145">
            <v>0</v>
          </cell>
        </row>
        <row r="146">
          <cell r="C146" t="str">
            <v>WAE001</v>
          </cell>
          <cell r="D146" t="str">
            <v>Fannie C. Williams Charter School</v>
          </cell>
          <cell r="E146">
            <v>2656636</v>
          </cell>
          <cell r="F146">
            <v>0</v>
          </cell>
          <cell r="G146">
            <v>2656636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2656637</v>
          </cell>
          <cell r="U146">
            <v>0</v>
          </cell>
          <cell r="V146">
            <v>2656637</v>
          </cell>
          <cell r="W146"/>
          <cell r="X146"/>
          <cell r="Y146"/>
          <cell r="Z146">
            <v>0</v>
          </cell>
        </row>
        <row r="147">
          <cell r="C147" t="str">
            <v>WAF001</v>
          </cell>
          <cell r="D147" t="str">
            <v>Harriet Tubman Charter School</v>
          </cell>
          <cell r="E147">
            <v>568419</v>
          </cell>
          <cell r="F147">
            <v>0</v>
          </cell>
          <cell r="G147">
            <v>568419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568419</v>
          </cell>
          <cell r="U147">
            <v>0</v>
          </cell>
          <cell r="V147">
            <v>568419</v>
          </cell>
          <cell r="W147"/>
          <cell r="X147"/>
          <cell r="Y147"/>
          <cell r="Z147">
            <v>0</v>
          </cell>
        </row>
        <row r="148">
          <cell r="C148" t="str">
            <v>WAG001</v>
          </cell>
          <cell r="D148" t="str">
            <v>Louisiana Virtual Charter Academy</v>
          </cell>
          <cell r="E148">
            <v>7235573</v>
          </cell>
          <cell r="F148">
            <v>0</v>
          </cell>
          <cell r="G148">
            <v>7235573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7235573</v>
          </cell>
          <cell r="U148">
            <v>0</v>
          </cell>
          <cell r="V148">
            <v>7235573</v>
          </cell>
          <cell r="W148"/>
          <cell r="X148"/>
          <cell r="Y148"/>
          <cell r="Z148">
            <v>0</v>
          </cell>
        </row>
        <row r="149">
          <cell r="C149" t="str">
            <v>WAH001</v>
          </cell>
          <cell r="D149" t="str">
            <v>The NET Charter High School</v>
          </cell>
          <cell r="E149">
            <v>1223774</v>
          </cell>
          <cell r="F149">
            <v>0</v>
          </cell>
          <cell r="G149">
            <v>1223774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1223774</v>
          </cell>
          <cell r="U149">
            <v>0</v>
          </cell>
          <cell r="V149">
            <v>1223774</v>
          </cell>
          <cell r="W149"/>
          <cell r="X149"/>
          <cell r="Y149"/>
          <cell r="Z149">
            <v>0</v>
          </cell>
        </row>
        <row r="150">
          <cell r="C150" t="str">
            <v>WAI001</v>
          </cell>
          <cell r="D150" t="str">
            <v>Crescent Leadership Academy</v>
          </cell>
          <cell r="E150">
            <v>-160164</v>
          </cell>
          <cell r="F150">
            <v>0</v>
          </cell>
          <cell r="G150">
            <v>-160164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-160164</v>
          </cell>
          <cell r="U150">
            <v>0</v>
          </cell>
          <cell r="V150">
            <v>-160164</v>
          </cell>
          <cell r="W150"/>
          <cell r="X150"/>
          <cell r="Y150"/>
          <cell r="Z150">
            <v>0</v>
          </cell>
        </row>
        <row r="151">
          <cell r="C151" t="str">
            <v>WAK001</v>
          </cell>
          <cell r="D151" t="str">
            <v>Southwest Louisiana Charter Academy</v>
          </cell>
          <cell r="E151">
            <v>2755615</v>
          </cell>
          <cell r="F151">
            <v>0</v>
          </cell>
          <cell r="G151">
            <v>2755615</v>
          </cell>
          <cell r="H151">
            <v>2208217</v>
          </cell>
          <cell r="I151">
            <v>0</v>
          </cell>
          <cell r="J151">
            <v>2208217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547398</v>
          </cell>
          <cell r="U151">
            <v>0</v>
          </cell>
          <cell r="V151">
            <v>547398</v>
          </cell>
          <cell r="W151"/>
          <cell r="X151"/>
          <cell r="Y151"/>
          <cell r="Z151">
            <v>0</v>
          </cell>
        </row>
        <row r="152">
          <cell r="C152" t="str">
            <v>WAL001</v>
          </cell>
          <cell r="D152" t="str">
            <v>JS Clark Leadership Academy</v>
          </cell>
          <cell r="E152">
            <v>444686</v>
          </cell>
          <cell r="F152">
            <v>0</v>
          </cell>
          <cell r="G152">
            <v>444686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444686</v>
          </cell>
          <cell r="U152">
            <v>0</v>
          </cell>
          <cell r="V152">
            <v>444686</v>
          </cell>
          <cell r="W152"/>
          <cell r="X152"/>
          <cell r="Y152"/>
          <cell r="Z152">
            <v>0</v>
          </cell>
        </row>
        <row r="153">
          <cell r="C153" t="str">
            <v>WAM001</v>
          </cell>
          <cell r="D153" t="str">
            <v>Paul Habans Charter School</v>
          </cell>
          <cell r="E153">
            <v>323989</v>
          </cell>
          <cell r="F153">
            <v>0</v>
          </cell>
          <cell r="G153">
            <v>323989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323989</v>
          </cell>
          <cell r="U153">
            <v>0</v>
          </cell>
          <cell r="V153">
            <v>323989</v>
          </cell>
          <cell r="W153"/>
          <cell r="X153"/>
          <cell r="Y153"/>
          <cell r="Z153">
            <v>0</v>
          </cell>
        </row>
        <row r="154">
          <cell r="C154" t="str">
            <v>WAO001</v>
          </cell>
          <cell r="D154" t="str">
            <v>Celerity Dalton Charter School</v>
          </cell>
          <cell r="E154">
            <v>2746715</v>
          </cell>
          <cell r="F154">
            <v>0</v>
          </cell>
          <cell r="G154">
            <v>2746715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2746715</v>
          </cell>
          <cell r="U154">
            <v>0</v>
          </cell>
          <cell r="V154">
            <v>2746715</v>
          </cell>
          <cell r="W154"/>
          <cell r="X154"/>
          <cell r="Y154"/>
          <cell r="Z154">
            <v>0</v>
          </cell>
        </row>
        <row r="155">
          <cell r="C155" t="str">
            <v>WAP001</v>
          </cell>
          <cell r="D155" t="str">
            <v>Celerity Lanier Charter School</v>
          </cell>
          <cell r="E155">
            <v>1565649</v>
          </cell>
          <cell r="F155">
            <v>0</v>
          </cell>
          <cell r="G155">
            <v>1565649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1565649</v>
          </cell>
          <cell r="U155">
            <v>0</v>
          </cell>
          <cell r="V155">
            <v>1565649</v>
          </cell>
          <cell r="W155"/>
          <cell r="X155"/>
          <cell r="Y155"/>
          <cell r="Z155">
            <v>0</v>
          </cell>
        </row>
        <row r="156">
          <cell r="C156" t="str">
            <v>WAQ001</v>
          </cell>
          <cell r="D156" t="str">
            <v>Baton Rouge University Preparatory Elementary</v>
          </cell>
          <cell r="E156">
            <v>889398</v>
          </cell>
          <cell r="F156">
            <v>0</v>
          </cell>
          <cell r="G156">
            <v>889398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889398</v>
          </cell>
          <cell r="U156">
            <v>0</v>
          </cell>
          <cell r="V156">
            <v>889398</v>
          </cell>
          <cell r="W156"/>
          <cell r="X156"/>
          <cell r="Y156"/>
          <cell r="Z156">
            <v>0</v>
          </cell>
        </row>
        <row r="157">
          <cell r="C157" t="str">
            <v>WAR001</v>
          </cell>
          <cell r="D157" t="str">
            <v>Tangi Academy</v>
          </cell>
          <cell r="E157">
            <v>-108394</v>
          </cell>
          <cell r="F157">
            <v>0</v>
          </cell>
          <cell r="G157">
            <v>-108394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-108394</v>
          </cell>
          <cell r="U157">
            <v>0</v>
          </cell>
          <cell r="V157">
            <v>-108394</v>
          </cell>
          <cell r="W157"/>
          <cell r="X157"/>
          <cell r="Y157"/>
          <cell r="Z157">
            <v>0</v>
          </cell>
        </row>
        <row r="158">
          <cell r="C158" t="str">
            <v>WAU001</v>
          </cell>
          <cell r="D158" t="str">
            <v>GEO Prep Academy of Greater Baton Rouge</v>
          </cell>
          <cell r="E158">
            <v>196782</v>
          </cell>
          <cell r="F158">
            <v>0</v>
          </cell>
          <cell r="G158">
            <v>196782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196782</v>
          </cell>
          <cell r="U158">
            <v>0</v>
          </cell>
          <cell r="V158">
            <v>196782</v>
          </cell>
          <cell r="W158"/>
          <cell r="X158"/>
          <cell r="Y158"/>
          <cell r="Z158">
            <v>0</v>
          </cell>
        </row>
        <row r="159">
          <cell r="C159" t="str">
            <v>WAV001</v>
          </cell>
          <cell r="D159" t="str">
            <v>Democracy Prep Louisiana Charter School</v>
          </cell>
          <cell r="E159">
            <v>90738</v>
          </cell>
          <cell r="F159">
            <v>0</v>
          </cell>
          <cell r="G159">
            <v>90738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90738</v>
          </cell>
          <cell r="U159">
            <v>0</v>
          </cell>
          <cell r="V159">
            <v>90738</v>
          </cell>
          <cell r="W159"/>
          <cell r="X159"/>
          <cell r="Y159"/>
          <cell r="Z159">
            <v>0</v>
          </cell>
        </row>
        <row r="160">
          <cell r="C160" t="str">
            <v>WAW001</v>
          </cell>
          <cell r="D160" t="str">
            <v>Baton Rouge Bridge Academy Inc.</v>
          </cell>
          <cell r="E160">
            <v>408892</v>
          </cell>
          <cell r="F160">
            <v>0</v>
          </cell>
          <cell r="G160">
            <v>408892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408892</v>
          </cell>
          <cell r="U160">
            <v>0</v>
          </cell>
          <cell r="V160">
            <v>408892</v>
          </cell>
          <cell r="W160"/>
          <cell r="X160"/>
          <cell r="Y160"/>
          <cell r="Z160">
            <v>0</v>
          </cell>
        </row>
        <row r="161">
          <cell r="C161" t="str">
            <v>WAX001</v>
          </cell>
          <cell r="D161" t="str">
            <v>Baton Rouge College Prep</v>
          </cell>
          <cell r="E161">
            <v>325405</v>
          </cell>
          <cell r="F161">
            <v>0</v>
          </cell>
          <cell r="G161">
            <v>325405</v>
          </cell>
          <cell r="H161">
            <v>0</v>
          </cell>
          <cell r="I161">
            <v>0</v>
          </cell>
          <cell r="J161">
            <v>0</v>
          </cell>
          <cell r="K161">
            <v>1117</v>
          </cell>
          <cell r="L161">
            <v>0</v>
          </cell>
          <cell r="M161">
            <v>1117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324288</v>
          </cell>
          <cell r="U161">
            <v>0</v>
          </cell>
          <cell r="V161">
            <v>324288</v>
          </cell>
          <cell r="W161"/>
          <cell r="X161"/>
          <cell r="Y161"/>
          <cell r="Z161">
            <v>0</v>
          </cell>
        </row>
        <row r="162">
          <cell r="C162" t="str">
            <v>WB2001</v>
          </cell>
          <cell r="D162" t="str">
            <v>Kenilworth Science and Technology Charter School</v>
          </cell>
          <cell r="E162">
            <v>1340871</v>
          </cell>
          <cell r="F162">
            <v>0</v>
          </cell>
          <cell r="G162">
            <v>1340871</v>
          </cell>
          <cell r="H162">
            <v>0</v>
          </cell>
          <cell r="I162">
            <v>0</v>
          </cell>
          <cell r="J162">
            <v>0</v>
          </cell>
          <cell r="K162">
            <v>78840</v>
          </cell>
          <cell r="L162">
            <v>0</v>
          </cell>
          <cell r="M162">
            <v>78840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1262031</v>
          </cell>
          <cell r="U162">
            <v>0</v>
          </cell>
          <cell r="V162">
            <v>1262031</v>
          </cell>
          <cell r="W162"/>
          <cell r="X162"/>
          <cell r="Y162"/>
          <cell r="Z162">
            <v>0</v>
          </cell>
        </row>
        <row r="163">
          <cell r="C163" t="str">
            <v>WE1001</v>
          </cell>
          <cell r="D163" t="str">
            <v>Sylvanie Williams College Prep</v>
          </cell>
          <cell r="E163">
            <v>53748</v>
          </cell>
          <cell r="F163">
            <v>0</v>
          </cell>
          <cell r="G163">
            <v>53748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53748</v>
          </cell>
          <cell r="U163">
            <v>0</v>
          </cell>
          <cell r="V163">
            <v>53748</v>
          </cell>
          <cell r="W163"/>
          <cell r="X163"/>
          <cell r="Y163"/>
          <cell r="Z163">
            <v>0</v>
          </cell>
        </row>
        <row r="164">
          <cell r="C164" t="str">
            <v>WE2001</v>
          </cell>
          <cell r="D164" t="str">
            <v>Walter L. Cohen College Prep</v>
          </cell>
          <cell r="E164">
            <v>454711</v>
          </cell>
          <cell r="F164">
            <v>0</v>
          </cell>
          <cell r="G164">
            <v>454711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454711</v>
          </cell>
          <cell r="U164">
            <v>0</v>
          </cell>
          <cell r="V164">
            <v>454711</v>
          </cell>
          <cell r="W164"/>
          <cell r="X164"/>
          <cell r="Y164"/>
          <cell r="Z164">
            <v>0</v>
          </cell>
        </row>
        <row r="165">
          <cell r="C165" t="str">
            <v>WE3001</v>
          </cell>
          <cell r="D165" t="str">
            <v>Lawrence D. Crocker College Prep</v>
          </cell>
          <cell r="E165">
            <v>520246</v>
          </cell>
          <cell r="F165">
            <v>0</v>
          </cell>
          <cell r="G165">
            <v>520246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520246</v>
          </cell>
          <cell r="U165">
            <v>0</v>
          </cell>
          <cell r="V165">
            <v>520246</v>
          </cell>
          <cell r="W165"/>
          <cell r="X165"/>
          <cell r="Y165"/>
          <cell r="Z165">
            <v>0</v>
          </cell>
        </row>
        <row r="166">
          <cell r="C166" t="str">
            <v>WI1001</v>
          </cell>
          <cell r="D166" t="str">
            <v>Akili Academy of New Orleans</v>
          </cell>
          <cell r="E166">
            <v>20344</v>
          </cell>
          <cell r="F166">
            <v>0</v>
          </cell>
          <cell r="G166">
            <v>20344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20344</v>
          </cell>
          <cell r="U166">
            <v>0</v>
          </cell>
          <cell r="V166">
            <v>20344</v>
          </cell>
          <cell r="W166"/>
          <cell r="X166"/>
          <cell r="Y166"/>
          <cell r="Z166">
            <v>0</v>
          </cell>
        </row>
        <row r="167">
          <cell r="C167" t="str">
            <v>WJ1001</v>
          </cell>
          <cell r="D167" t="str">
            <v>Sci Academy</v>
          </cell>
          <cell r="E167">
            <v>1203104</v>
          </cell>
          <cell r="F167">
            <v>0</v>
          </cell>
          <cell r="G167">
            <v>1203104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1203104</v>
          </cell>
          <cell r="U167">
            <v>0</v>
          </cell>
          <cell r="V167">
            <v>1203104</v>
          </cell>
          <cell r="W167"/>
          <cell r="X167"/>
          <cell r="Y167"/>
          <cell r="Z167">
            <v>0</v>
          </cell>
        </row>
        <row r="168">
          <cell r="C168" t="str">
            <v>WJ2001</v>
          </cell>
          <cell r="D168" t="str">
            <v>G. W. Carver Collegiate Academy</v>
          </cell>
          <cell r="E168">
            <v>974595</v>
          </cell>
          <cell r="F168">
            <v>0</v>
          </cell>
          <cell r="G168">
            <v>974595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974595</v>
          </cell>
          <cell r="U168">
            <v>0</v>
          </cell>
          <cell r="V168">
            <v>974595</v>
          </cell>
          <cell r="W168"/>
          <cell r="X168"/>
          <cell r="Y168"/>
          <cell r="Z168">
            <v>0</v>
          </cell>
        </row>
        <row r="169">
          <cell r="C169" t="str">
            <v>WJ4001</v>
          </cell>
          <cell r="D169" t="str">
            <v>Livingston Collegiate Academy</v>
          </cell>
          <cell r="E169">
            <v>122158</v>
          </cell>
          <cell r="F169">
            <v>0</v>
          </cell>
          <cell r="G169">
            <v>122158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122158</v>
          </cell>
          <cell r="U169">
            <v>0</v>
          </cell>
          <cell r="V169">
            <v>122158</v>
          </cell>
          <cell r="W169"/>
          <cell r="X169"/>
          <cell r="Y169"/>
          <cell r="Z169">
            <v>0</v>
          </cell>
        </row>
        <row r="170">
          <cell r="C170" t="str">
            <v>WL1001</v>
          </cell>
          <cell r="D170" t="str">
            <v>KIPP Central City Primary</v>
          </cell>
          <cell r="E170">
            <v>361909</v>
          </cell>
          <cell r="F170">
            <v>0</v>
          </cell>
          <cell r="G170">
            <v>361909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361909</v>
          </cell>
          <cell r="U170">
            <v>0</v>
          </cell>
          <cell r="V170">
            <v>361909</v>
          </cell>
          <cell r="W170"/>
          <cell r="X170"/>
          <cell r="Y170"/>
          <cell r="Z170">
            <v>0</v>
          </cell>
        </row>
        <row r="171">
          <cell r="C171" t="str">
            <v>WU1001</v>
          </cell>
          <cell r="D171" t="str">
            <v>Success Preparatory Academy</v>
          </cell>
          <cell r="E171">
            <v>1763269</v>
          </cell>
          <cell r="F171">
            <v>0</v>
          </cell>
          <cell r="G171">
            <v>1763269</v>
          </cell>
          <cell r="H171">
            <v>0</v>
          </cell>
          <cell r="I171">
            <v>0</v>
          </cell>
          <cell r="J171">
            <v>0</v>
          </cell>
          <cell r="K171">
            <v>80945</v>
          </cell>
          <cell r="L171">
            <v>0</v>
          </cell>
          <cell r="M171">
            <v>80945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1682324</v>
          </cell>
          <cell r="U171">
            <v>0</v>
          </cell>
          <cell r="V171">
            <v>1682324</v>
          </cell>
          <cell r="W171"/>
          <cell r="X171"/>
          <cell r="Y171"/>
          <cell r="Z171">
            <v>0</v>
          </cell>
        </row>
        <row r="172">
          <cell r="C172" t="str">
            <v>WV1001</v>
          </cell>
          <cell r="D172" t="str">
            <v>Arise Academy</v>
          </cell>
          <cell r="E172">
            <v>783068</v>
          </cell>
          <cell r="F172">
            <v>0</v>
          </cell>
          <cell r="G172">
            <v>783068</v>
          </cell>
          <cell r="H172">
            <v>0</v>
          </cell>
          <cell r="I172">
            <v>0</v>
          </cell>
          <cell r="J172">
            <v>0</v>
          </cell>
          <cell r="K172">
            <v>88194</v>
          </cell>
          <cell r="L172">
            <v>0</v>
          </cell>
          <cell r="M172">
            <v>88194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694874</v>
          </cell>
          <cell r="U172">
            <v>0</v>
          </cell>
          <cell r="V172">
            <v>694874</v>
          </cell>
          <cell r="W172"/>
          <cell r="X172"/>
          <cell r="Y172"/>
          <cell r="Z172">
            <v>0</v>
          </cell>
        </row>
        <row r="173">
          <cell r="C173" t="str">
            <v>WV2001</v>
          </cell>
          <cell r="D173" t="str">
            <v>Mildred Osborne Charter School</v>
          </cell>
          <cell r="E173">
            <v>902344</v>
          </cell>
          <cell r="F173">
            <v>0</v>
          </cell>
          <cell r="G173">
            <v>902344</v>
          </cell>
          <cell r="H173">
            <v>0</v>
          </cell>
          <cell r="I173">
            <v>0</v>
          </cell>
          <cell r="J173">
            <v>0</v>
          </cell>
          <cell r="K173">
            <v>96951</v>
          </cell>
          <cell r="L173">
            <v>0</v>
          </cell>
          <cell r="M173">
            <v>96951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805393</v>
          </cell>
          <cell r="U173">
            <v>0</v>
          </cell>
          <cell r="V173">
            <v>805393</v>
          </cell>
          <cell r="W173"/>
          <cell r="X173"/>
          <cell r="Y173"/>
          <cell r="Z173">
            <v>0</v>
          </cell>
        </row>
        <row r="174">
          <cell r="C174" t="str">
            <v>WX1001</v>
          </cell>
          <cell r="D174" t="str">
            <v>Linwood Public Charter School</v>
          </cell>
          <cell r="E174">
            <v>868084</v>
          </cell>
          <cell r="F174">
            <v>0</v>
          </cell>
          <cell r="G174">
            <v>868084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868084</v>
          </cell>
          <cell r="U174">
            <v>0</v>
          </cell>
          <cell r="V174">
            <v>868084</v>
          </cell>
          <cell r="W174"/>
          <cell r="X174"/>
          <cell r="Y174"/>
          <cell r="Z174">
            <v>0</v>
          </cell>
        </row>
        <row r="175">
          <cell r="C175" t="str">
            <v>WZ1001</v>
          </cell>
          <cell r="D175" t="str">
            <v>ReNEW Cultural Arts Academy at Live Oak Elementary</v>
          </cell>
          <cell r="E175">
            <v>582178</v>
          </cell>
          <cell r="F175">
            <v>0</v>
          </cell>
          <cell r="G175">
            <v>582178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582178</v>
          </cell>
          <cell r="U175">
            <v>0</v>
          </cell>
          <cell r="V175">
            <v>582178</v>
          </cell>
          <cell r="W175"/>
          <cell r="X175"/>
          <cell r="Y175"/>
          <cell r="Z175">
            <v>0</v>
          </cell>
        </row>
        <row r="176">
          <cell r="C176" t="str">
            <v>WZ2001</v>
          </cell>
          <cell r="D176" t="str">
            <v>ReNEW SciTech Academy at Laurel</v>
          </cell>
          <cell r="E176">
            <v>574073</v>
          </cell>
          <cell r="F176">
            <v>0</v>
          </cell>
          <cell r="G176">
            <v>574073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574073</v>
          </cell>
          <cell r="U176">
            <v>0</v>
          </cell>
          <cell r="V176">
            <v>574073</v>
          </cell>
          <cell r="W176"/>
          <cell r="X176"/>
          <cell r="Y176"/>
          <cell r="Z176">
            <v>0</v>
          </cell>
        </row>
        <row r="177">
          <cell r="C177" t="str">
            <v>WZ3001</v>
          </cell>
          <cell r="D177" t="str">
            <v>ReNEW Dolores T. Aaron Elementary</v>
          </cell>
          <cell r="E177">
            <v>641305</v>
          </cell>
          <cell r="F177">
            <v>0</v>
          </cell>
          <cell r="G177">
            <v>641305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641305</v>
          </cell>
          <cell r="U177">
            <v>0</v>
          </cell>
          <cell r="V177">
            <v>641305</v>
          </cell>
          <cell r="W177"/>
          <cell r="X177"/>
          <cell r="Y177"/>
          <cell r="Z177">
            <v>0</v>
          </cell>
        </row>
        <row r="178">
          <cell r="C178" t="str">
            <v>WZ5001</v>
          </cell>
          <cell r="D178" t="str">
            <v>ReNEW Accelerated High School</v>
          </cell>
          <cell r="E178">
            <v>271833</v>
          </cell>
          <cell r="F178">
            <v>0</v>
          </cell>
          <cell r="G178">
            <v>271833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271833</v>
          </cell>
          <cell r="U178">
            <v>0</v>
          </cell>
          <cell r="V178">
            <v>271833</v>
          </cell>
          <cell r="W178"/>
          <cell r="X178"/>
          <cell r="Y178"/>
          <cell r="Z178">
            <v>0</v>
          </cell>
        </row>
        <row r="179">
          <cell r="C179" t="str">
            <v>WZ6001</v>
          </cell>
          <cell r="D179" t="str">
            <v>ReNEW Schaumburg Elementary</v>
          </cell>
          <cell r="E179">
            <v>675797</v>
          </cell>
          <cell r="F179">
            <v>0</v>
          </cell>
          <cell r="G179">
            <v>675797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675797</v>
          </cell>
          <cell r="U179">
            <v>0</v>
          </cell>
          <cell r="V179">
            <v>675797</v>
          </cell>
          <cell r="W179"/>
          <cell r="X179"/>
          <cell r="Y179"/>
          <cell r="Z179">
            <v>0</v>
          </cell>
        </row>
        <row r="180">
          <cell r="C180" t="str">
            <v>WZ7001</v>
          </cell>
          <cell r="D180" t="str">
            <v>ReNew McDonogh City Park Academy</v>
          </cell>
          <cell r="E180">
            <v>617270</v>
          </cell>
          <cell r="F180">
            <v>0</v>
          </cell>
          <cell r="G180">
            <v>617270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617270</v>
          </cell>
          <cell r="U180">
            <v>0</v>
          </cell>
          <cell r="V180">
            <v>617270</v>
          </cell>
          <cell r="W180"/>
          <cell r="X180"/>
          <cell r="Y180"/>
          <cell r="Z18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C33" sqref="C33"/>
    </sheetView>
  </sheetViews>
  <sheetFormatPr defaultRowHeight="12.75" x14ac:dyDescent="0.2"/>
  <cols>
    <col min="1" max="1" width="7.85546875" style="1" customWidth="1"/>
    <col min="2" max="2" width="1.5703125" style="2" bestFit="1" customWidth="1"/>
    <col min="3" max="3" width="34.5703125" style="1" customWidth="1"/>
    <col min="4" max="4" width="14.140625" style="1" customWidth="1"/>
    <col min="5" max="5" width="1.7109375" customWidth="1"/>
    <col min="6" max="11" width="14.140625" style="1" customWidth="1"/>
    <col min="12" max="12" width="4.28515625" style="1" customWidth="1"/>
    <col min="13" max="16384" width="9.140625" style="1"/>
  </cols>
  <sheetData>
    <row r="1" spans="1:14" ht="36" customHeight="1" x14ac:dyDescent="0.2">
      <c r="C1" s="37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"/>
    </row>
    <row r="2" spans="1:14" ht="11.25" customHeight="1" thickBot="1" x14ac:dyDescent="0.25">
      <c r="C2" s="3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x14ac:dyDescent="0.2">
      <c r="B3" s="5"/>
      <c r="C3" s="5"/>
      <c r="D3" s="39" t="s">
        <v>1</v>
      </c>
      <c r="F3" s="40" t="s">
        <v>2</v>
      </c>
      <c r="G3" s="41"/>
      <c r="H3" s="41"/>
      <c r="I3" s="41"/>
      <c r="J3" s="41"/>
      <c r="K3" s="42"/>
    </row>
    <row r="4" spans="1:14" s="4" customFormat="1" x14ac:dyDescent="0.2">
      <c r="B4" s="5"/>
      <c r="C4" s="5"/>
      <c r="D4" s="39"/>
      <c r="F4" s="43" t="s">
        <v>3</v>
      </c>
      <c r="G4" s="45" t="s">
        <v>4</v>
      </c>
      <c r="H4" s="46"/>
      <c r="I4" s="46"/>
      <c r="J4" s="47"/>
      <c r="K4" s="48" t="s">
        <v>5</v>
      </c>
    </row>
    <row r="5" spans="1:14" s="4" customFormat="1" x14ac:dyDescent="0.2">
      <c r="B5" s="5"/>
      <c r="C5" s="5"/>
      <c r="D5" s="39"/>
      <c r="E5" s="6"/>
      <c r="F5" s="44"/>
      <c r="G5" s="7" t="s">
        <v>6</v>
      </c>
      <c r="H5" s="8" t="s">
        <v>7</v>
      </c>
      <c r="I5" s="9" t="s">
        <v>8</v>
      </c>
      <c r="J5" s="9" t="s">
        <v>9</v>
      </c>
      <c r="K5" s="49"/>
    </row>
    <row r="6" spans="1:14" s="4" customFormat="1" ht="14.25" thickBot="1" x14ac:dyDescent="0.3">
      <c r="A6" s="10"/>
      <c r="B6" s="51"/>
      <c r="C6" s="52"/>
      <c r="D6" s="36" t="s">
        <v>10</v>
      </c>
      <c r="E6" s="11"/>
      <c r="F6" s="12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50"/>
    </row>
    <row r="7" spans="1:14" ht="15" customHeight="1" x14ac:dyDescent="0.2">
      <c r="A7" s="14">
        <v>1</v>
      </c>
      <c r="B7" s="15" t="str">
        <f>IF(VLOOKUP($A7,[1]All!$C$3:$Z$180,24,FALSE)&gt;0,"*","")</f>
        <v/>
      </c>
      <c r="C7" s="16" t="s">
        <v>16</v>
      </c>
      <c r="D7" s="17">
        <f>VLOOKUP($A7,[1]All!$C$3:$Z$180,5,FALSE)</f>
        <v>24623740</v>
      </c>
      <c r="F7" s="17">
        <f>VLOOKUP($A7,[1]All!$C$3:$Z$180,8,FALSE)</f>
        <v>923555</v>
      </c>
      <c r="G7" s="17">
        <f>VLOOKUP($A7,[1]All!$C$3:$Z$180,11,FALSE)</f>
        <v>4151587</v>
      </c>
      <c r="H7" s="17">
        <f>VLOOKUP($A7,[1]All!$C$3:$Z$180,14,FALSE)</f>
        <v>18748501</v>
      </c>
      <c r="I7" s="17">
        <f>VLOOKUP($A7,[1]All!$C$3:$Z$180,17,FALSE)</f>
        <v>0</v>
      </c>
      <c r="J7" s="17">
        <f>VLOOKUP($A7,[1]All!$C$3:$Z$180,20,FALSE)</f>
        <v>800097</v>
      </c>
      <c r="K7" s="17">
        <f>SUM(F7:J7)</f>
        <v>24623740</v>
      </c>
    </row>
    <row r="8" spans="1:14" ht="15" customHeight="1" x14ac:dyDescent="0.2">
      <c r="A8" s="18">
        <v>2</v>
      </c>
      <c r="B8" s="19" t="str">
        <f>IF(VLOOKUP($A8,[1]All!$C$3:$Z$180,24,FALSE)&gt;0,"*","")</f>
        <v/>
      </c>
      <c r="C8" s="20" t="s">
        <v>17</v>
      </c>
      <c r="D8" s="21">
        <f>VLOOKUP($A8,[1]All!$C$3:$Z$180,5,FALSE)</f>
        <v>18802588</v>
      </c>
      <c r="F8" s="21">
        <f>VLOOKUP($A8,[1]All!$C$3:$Z$180,8,FALSE)</f>
        <v>199575</v>
      </c>
      <c r="G8" s="21">
        <f>VLOOKUP($A8,[1]All!$C$3:$Z$180,11,FALSE)</f>
        <v>3853960</v>
      </c>
      <c r="H8" s="21">
        <f>VLOOKUP($A8,[1]All!$C$3:$Z$180,14,FALSE)</f>
        <v>1374331</v>
      </c>
      <c r="I8" s="21">
        <f>VLOOKUP($A8,[1]All!$C$3:$Z$180,17,FALSE)</f>
        <v>4278431</v>
      </c>
      <c r="J8" s="21">
        <f>VLOOKUP($A8,[1]All!$C$3:$Z$180,20,FALSE)</f>
        <v>9096291</v>
      </c>
      <c r="K8" s="21">
        <f t="shared" ref="K8:K71" si="0">SUM(F8:J8)</f>
        <v>18802588</v>
      </c>
    </row>
    <row r="9" spans="1:14" ht="15" customHeight="1" x14ac:dyDescent="0.2">
      <c r="A9" s="18">
        <v>3</v>
      </c>
      <c r="B9" s="19" t="str">
        <f>IF(VLOOKUP($A9,[1]All!$C$3:$Z$180,24,FALSE)&gt;0,"*","")</f>
        <v>*</v>
      </c>
      <c r="C9" s="20" t="s">
        <v>18</v>
      </c>
      <c r="D9" s="21">
        <f>VLOOKUP($A9,[1]All!$C$3:$Z$180,5,FALSE)</f>
        <v>114456417</v>
      </c>
      <c r="F9" s="21">
        <f>VLOOKUP($A9,[1]All!$C$3:$Z$180,8,FALSE)</f>
        <v>2351398</v>
      </c>
      <c r="G9" s="21">
        <f>VLOOKUP($A9,[1]All!$C$3:$Z$180,11,FALSE)</f>
        <v>50873011</v>
      </c>
      <c r="H9" s="21">
        <f>VLOOKUP($A9,[1]All!$C$3:$Z$180,14,FALSE)</f>
        <v>0</v>
      </c>
      <c r="I9" s="21">
        <f>VLOOKUP($A9,[1]All!$C$3:$Z$180,17,FALSE)</f>
        <v>46232008</v>
      </c>
      <c r="J9" s="21">
        <f>VLOOKUP($A9,[1]All!$C$3:$Z$180,20,FALSE)</f>
        <v>15000000</v>
      </c>
      <c r="K9" s="21">
        <f t="shared" si="0"/>
        <v>114456417</v>
      </c>
    </row>
    <row r="10" spans="1:14" ht="15" customHeight="1" x14ac:dyDescent="0.2">
      <c r="A10" s="18">
        <v>4</v>
      </c>
      <c r="B10" s="19" t="str">
        <f>IF(VLOOKUP($A10,[1]All!$C$3:$Z$180,24,FALSE)&gt;0,"*","")</f>
        <v/>
      </c>
      <c r="C10" s="20" t="s">
        <v>19</v>
      </c>
      <c r="D10" s="21">
        <f>VLOOKUP($A10,[1]All!$C$3:$Z$180,5,FALSE)</f>
        <v>22765051</v>
      </c>
      <c r="F10" s="21">
        <f>VLOOKUP($A10,[1]All!$C$3:$Z$180,8,FALSE)</f>
        <v>113366</v>
      </c>
      <c r="G10" s="21">
        <f>VLOOKUP($A10,[1]All!$C$3:$Z$180,11,FALSE)</f>
        <v>8329229</v>
      </c>
      <c r="H10" s="21">
        <f>VLOOKUP($A10,[1]All!$C$3:$Z$180,14,FALSE)</f>
        <v>14278837</v>
      </c>
      <c r="I10" s="21">
        <f>VLOOKUP($A10,[1]All!$C$3:$Z$180,17,FALSE)</f>
        <v>43619</v>
      </c>
      <c r="J10" s="21">
        <f>VLOOKUP($A10,[1]All!$C$3:$Z$180,20,FALSE)</f>
        <v>0</v>
      </c>
      <c r="K10" s="21">
        <f t="shared" si="0"/>
        <v>22765051</v>
      </c>
    </row>
    <row r="11" spans="1:14" ht="15" customHeight="1" x14ac:dyDescent="0.2">
      <c r="A11" s="22">
        <v>5</v>
      </c>
      <c r="B11" s="23" t="str">
        <f>IF(VLOOKUP($A11,[1]All!$C$3:$Z$180,24,FALSE)&gt;0,"*","")</f>
        <v/>
      </c>
      <c r="C11" s="24" t="s">
        <v>20</v>
      </c>
      <c r="D11" s="25">
        <f>VLOOKUP($A11,[1]All!$C$3:$Z$180,5,FALSE)</f>
        <v>23496683</v>
      </c>
      <c r="F11" s="25">
        <f>VLOOKUP($A11,[1]All!$C$3:$Z$180,8,FALSE)</f>
        <v>0</v>
      </c>
      <c r="G11" s="25">
        <f>VLOOKUP($A11,[1]All!$C$3:$Z$180,11,FALSE)</f>
        <v>1821602</v>
      </c>
      <c r="H11" s="25">
        <f>VLOOKUP($A11,[1]All!$C$3:$Z$180,14,FALSE)</f>
        <v>3300000</v>
      </c>
      <c r="I11" s="25">
        <f>VLOOKUP($A11,[1]All!$C$3:$Z$180,17,FALSE)</f>
        <v>0</v>
      </c>
      <c r="J11" s="25">
        <f>VLOOKUP($A11,[1]All!$C$3:$Z$180,20,FALSE)</f>
        <v>18375081</v>
      </c>
      <c r="K11" s="25">
        <f t="shared" si="0"/>
        <v>23496683</v>
      </c>
    </row>
    <row r="12" spans="1:14" ht="15" customHeight="1" x14ac:dyDescent="0.2">
      <c r="A12" s="14">
        <v>6</v>
      </c>
      <c r="B12" s="15" t="str">
        <f>IF(VLOOKUP($A12,[1]All!$C$3:$Z$180,24,FALSE)&gt;0,"*","")</f>
        <v/>
      </c>
      <c r="C12" s="16" t="s">
        <v>21</v>
      </c>
      <c r="D12" s="17">
        <f>VLOOKUP($A12,[1]All!$C$3:$Z$180,5,FALSE)</f>
        <v>19921107</v>
      </c>
      <c r="F12" s="17">
        <f>VLOOKUP($A12,[1]All!$C$3:$Z$180,8,FALSE)</f>
        <v>194349</v>
      </c>
      <c r="G12" s="17">
        <f>VLOOKUP($A12,[1]All!$C$3:$Z$180,11,FALSE)</f>
        <v>6052776</v>
      </c>
      <c r="H12" s="17">
        <f>VLOOKUP($A12,[1]All!$C$3:$Z$180,14,FALSE)</f>
        <v>8812551</v>
      </c>
      <c r="I12" s="17">
        <f>VLOOKUP($A12,[1]All!$C$3:$Z$180,17,FALSE)</f>
        <v>607318</v>
      </c>
      <c r="J12" s="17">
        <f>VLOOKUP($A12,[1]All!$C$3:$Z$180,20,FALSE)</f>
        <v>4254113</v>
      </c>
      <c r="K12" s="17">
        <f t="shared" si="0"/>
        <v>19921107</v>
      </c>
    </row>
    <row r="13" spans="1:14" ht="15" customHeight="1" x14ac:dyDescent="0.2">
      <c r="A13" s="18">
        <v>7</v>
      </c>
      <c r="B13" s="19" t="str">
        <f>IF(VLOOKUP($A13,[1]All!$C$3:$Z$180,24,FALSE)&gt;0,"*","")</f>
        <v/>
      </c>
      <c r="C13" s="20" t="s">
        <v>22</v>
      </c>
      <c r="D13" s="21">
        <f>VLOOKUP($A13,[1]All!$C$3:$Z$180,5,FALSE)</f>
        <v>28540569</v>
      </c>
      <c r="F13" s="21">
        <f>VLOOKUP($A13,[1]All!$C$3:$Z$180,8,FALSE)</f>
        <v>0</v>
      </c>
      <c r="G13" s="21">
        <f>VLOOKUP($A13,[1]All!$C$3:$Z$180,11,FALSE)</f>
        <v>23019706</v>
      </c>
      <c r="H13" s="21">
        <f>VLOOKUP($A13,[1]All!$C$3:$Z$180,14,FALSE)</f>
        <v>0</v>
      </c>
      <c r="I13" s="21">
        <f>VLOOKUP($A13,[1]All!$C$3:$Z$180,17,FALSE)</f>
        <v>0</v>
      </c>
      <c r="J13" s="21">
        <f>VLOOKUP($A13,[1]All!$C$3:$Z$180,20,FALSE)</f>
        <v>5520863</v>
      </c>
      <c r="K13" s="21">
        <f t="shared" si="0"/>
        <v>28540569</v>
      </c>
    </row>
    <row r="14" spans="1:14" ht="15" customHeight="1" x14ac:dyDescent="0.2">
      <c r="A14" s="18">
        <v>8</v>
      </c>
      <c r="B14" s="19" t="str">
        <f>IF(VLOOKUP($A14,[1]All!$C$3:$Z$180,24,FALSE)&gt;0,"*","")</f>
        <v/>
      </c>
      <c r="C14" s="20" t="s">
        <v>23</v>
      </c>
      <c r="D14" s="21">
        <f>VLOOKUP($A14,[1]All!$C$3:$Z$180,5,FALSE)</f>
        <v>149981477</v>
      </c>
      <c r="F14" s="21">
        <f>VLOOKUP($A14,[1]All!$C$3:$Z$180,8,FALSE)</f>
        <v>0</v>
      </c>
      <c r="G14" s="21">
        <f>VLOOKUP($A14,[1]All!$C$3:$Z$180,11,FALSE)</f>
        <v>149981477</v>
      </c>
      <c r="H14" s="21">
        <f>VLOOKUP($A14,[1]All!$C$3:$Z$180,14,FALSE)</f>
        <v>0</v>
      </c>
      <c r="I14" s="21">
        <f>VLOOKUP($A14,[1]All!$C$3:$Z$180,17,FALSE)</f>
        <v>0</v>
      </c>
      <c r="J14" s="21">
        <f>VLOOKUP($A14,[1]All!$C$3:$Z$180,20,FALSE)</f>
        <v>0</v>
      </c>
      <c r="K14" s="21">
        <f t="shared" si="0"/>
        <v>149981477</v>
      </c>
    </row>
    <row r="15" spans="1:14" ht="15" customHeight="1" x14ac:dyDescent="0.2">
      <c r="A15" s="18">
        <v>9</v>
      </c>
      <c r="B15" s="19" t="str">
        <f>IF(VLOOKUP($A15,[1]All!$C$3:$Z$180,24,FALSE)&gt;0,"*","")</f>
        <v/>
      </c>
      <c r="C15" s="20" t="s">
        <v>24</v>
      </c>
      <c r="D15" s="21">
        <f>VLOOKUP($A15,[1]All!$C$3:$Z$180,5,FALSE)</f>
        <v>62402556</v>
      </c>
      <c r="F15" s="21">
        <f>VLOOKUP($A15,[1]All!$C$3:$Z$180,8,FALSE)</f>
        <v>1333627</v>
      </c>
      <c r="G15" s="21">
        <f>VLOOKUP($A15,[1]All!$C$3:$Z$180,11,FALSE)</f>
        <v>18545240</v>
      </c>
      <c r="H15" s="21">
        <f>VLOOKUP($A15,[1]All!$C$3:$Z$180,14,FALSE)</f>
        <v>26582651</v>
      </c>
      <c r="I15" s="21">
        <f>VLOOKUP($A15,[1]All!$C$3:$Z$180,17,FALSE)</f>
        <v>0</v>
      </c>
      <c r="J15" s="21">
        <f>VLOOKUP($A15,[1]All!$C$3:$Z$180,20,FALSE)</f>
        <v>15941038</v>
      </c>
      <c r="K15" s="21">
        <f t="shared" si="0"/>
        <v>62402556</v>
      </c>
    </row>
    <row r="16" spans="1:14" ht="15" customHeight="1" x14ac:dyDescent="0.2">
      <c r="A16" s="22">
        <v>10</v>
      </c>
      <c r="B16" s="23" t="str">
        <f>IF(VLOOKUP($A16,[1]All!$C$3:$Z$180,24,FALSE)&gt;0,"*","")</f>
        <v/>
      </c>
      <c r="C16" s="24" t="s">
        <v>25</v>
      </c>
      <c r="D16" s="25">
        <f>VLOOKUP($A16,[1]All!$C$3:$Z$180,5,FALSE)</f>
        <v>144770714</v>
      </c>
      <c r="F16" s="25">
        <f>VLOOKUP($A16,[1]All!$C$3:$Z$180,8,FALSE)</f>
        <v>2259609</v>
      </c>
      <c r="G16" s="25">
        <f>VLOOKUP($A16,[1]All!$C$3:$Z$180,11,FALSE)</f>
        <v>73677156</v>
      </c>
      <c r="H16" s="25">
        <f>VLOOKUP($A16,[1]All!$C$3:$Z$180,14,FALSE)</f>
        <v>3302562</v>
      </c>
      <c r="I16" s="25">
        <f>VLOOKUP($A16,[1]All!$C$3:$Z$180,17,FALSE)</f>
        <v>1000000</v>
      </c>
      <c r="J16" s="25">
        <f>VLOOKUP($A16,[1]All!$C$3:$Z$180,20,FALSE)</f>
        <v>64531387</v>
      </c>
      <c r="K16" s="25">
        <f t="shared" si="0"/>
        <v>144770714</v>
      </c>
    </row>
    <row r="17" spans="1:11" ht="15" customHeight="1" x14ac:dyDescent="0.2">
      <c r="A17" s="14">
        <v>11</v>
      </c>
      <c r="B17" s="15" t="str">
        <f>IF(VLOOKUP($A17,[1]All!$C$3:$Z$180,24,FALSE)&gt;0,"*","")</f>
        <v/>
      </c>
      <c r="C17" s="16" t="s">
        <v>26</v>
      </c>
      <c r="D17" s="17">
        <f>VLOOKUP($A17,[1]All!$C$3:$Z$180,5,FALSE)</f>
        <v>8889090</v>
      </c>
      <c r="F17" s="17">
        <f>VLOOKUP($A17,[1]All!$C$3:$Z$180,8,FALSE)</f>
        <v>0</v>
      </c>
      <c r="G17" s="17">
        <f>VLOOKUP($A17,[1]All!$C$3:$Z$180,11,FALSE)</f>
        <v>2002691</v>
      </c>
      <c r="H17" s="17">
        <f>VLOOKUP($A17,[1]All!$C$3:$Z$180,14,FALSE)</f>
        <v>2000000</v>
      </c>
      <c r="I17" s="17">
        <f>VLOOKUP($A17,[1]All!$C$3:$Z$180,17,FALSE)</f>
        <v>0</v>
      </c>
      <c r="J17" s="17">
        <f>VLOOKUP($A17,[1]All!$C$3:$Z$180,20,FALSE)</f>
        <v>4886399</v>
      </c>
      <c r="K17" s="17">
        <f t="shared" si="0"/>
        <v>8889090</v>
      </c>
    </row>
    <row r="18" spans="1:11" ht="15" customHeight="1" x14ac:dyDescent="0.2">
      <c r="A18" s="18">
        <v>12</v>
      </c>
      <c r="B18" s="19" t="str">
        <f>IF(VLOOKUP($A18,[1]All!$C$3:$Z$180,24,FALSE)&gt;0,"*","")</f>
        <v/>
      </c>
      <c r="C18" s="20" t="s">
        <v>27</v>
      </c>
      <c r="D18" s="21">
        <f>VLOOKUP($A18,[1]All!$C$3:$Z$180,5,FALSE)</f>
        <v>56821226</v>
      </c>
      <c r="F18" s="21">
        <f>VLOOKUP($A18,[1]All!$C$3:$Z$180,8,FALSE)</f>
        <v>783103</v>
      </c>
      <c r="G18" s="21">
        <f>VLOOKUP($A18,[1]All!$C$3:$Z$180,11,FALSE)</f>
        <v>-2243835</v>
      </c>
      <c r="H18" s="21">
        <f>VLOOKUP($A18,[1]All!$C$3:$Z$180,14,FALSE)</f>
        <v>11511428</v>
      </c>
      <c r="I18" s="21">
        <f>VLOOKUP($A18,[1]All!$C$3:$Z$180,17,FALSE)</f>
        <v>830794</v>
      </c>
      <c r="J18" s="21">
        <f>VLOOKUP($A18,[1]All!$C$3:$Z$180,20,FALSE)</f>
        <v>45939736</v>
      </c>
      <c r="K18" s="21">
        <f t="shared" si="0"/>
        <v>56821226</v>
      </c>
    </row>
    <row r="19" spans="1:11" ht="15" customHeight="1" x14ac:dyDescent="0.2">
      <c r="A19" s="18">
        <v>13</v>
      </c>
      <c r="B19" s="19" t="str">
        <f>IF(VLOOKUP($A19,[1]All!$C$3:$Z$180,24,FALSE)&gt;0,"*","")</f>
        <v/>
      </c>
      <c r="C19" s="20" t="s">
        <v>28</v>
      </c>
      <c r="D19" s="21">
        <f>VLOOKUP($A19,[1]All!$C$3:$Z$180,5,FALSE)</f>
        <v>4039760</v>
      </c>
      <c r="F19" s="21">
        <f>VLOOKUP($A19,[1]All!$C$3:$Z$180,8,FALSE)</f>
        <v>0</v>
      </c>
      <c r="G19" s="21">
        <f>VLOOKUP($A19,[1]All!$C$3:$Z$180,11,FALSE)</f>
        <v>213738</v>
      </c>
      <c r="H19" s="21">
        <f>VLOOKUP($A19,[1]All!$C$3:$Z$180,14,FALSE)</f>
        <v>871014</v>
      </c>
      <c r="I19" s="21">
        <f>VLOOKUP($A19,[1]All!$C$3:$Z$180,17,FALSE)</f>
        <v>457352</v>
      </c>
      <c r="J19" s="21">
        <f>VLOOKUP($A19,[1]All!$C$3:$Z$180,20,FALSE)</f>
        <v>2497656</v>
      </c>
      <c r="K19" s="21">
        <f t="shared" si="0"/>
        <v>4039760</v>
      </c>
    </row>
    <row r="20" spans="1:11" ht="15" customHeight="1" x14ac:dyDescent="0.2">
      <c r="A20" s="18">
        <v>14</v>
      </c>
      <c r="B20" s="19" t="str">
        <f>IF(VLOOKUP($A20,[1]All!$C$3:$Z$180,24,FALSE)&gt;0,"*","")</f>
        <v/>
      </c>
      <c r="C20" s="20" t="s">
        <v>29</v>
      </c>
      <c r="D20" s="21">
        <f>VLOOKUP($A20,[1]All!$C$3:$Z$180,5,FALSE)</f>
        <v>17426793</v>
      </c>
      <c r="F20" s="21">
        <f>VLOOKUP($A20,[1]All!$C$3:$Z$180,8,FALSE)</f>
        <v>22330</v>
      </c>
      <c r="G20" s="21">
        <f>VLOOKUP($A20,[1]All!$C$3:$Z$180,11,FALSE)</f>
        <v>6471526</v>
      </c>
      <c r="H20" s="21">
        <f>VLOOKUP($A20,[1]All!$C$3:$Z$180,14,FALSE)</f>
        <v>6104652</v>
      </c>
      <c r="I20" s="21">
        <f>VLOOKUP($A20,[1]All!$C$3:$Z$180,17,FALSE)</f>
        <v>0</v>
      </c>
      <c r="J20" s="21">
        <f>VLOOKUP($A20,[1]All!$C$3:$Z$180,20,FALSE)</f>
        <v>4828285</v>
      </c>
      <c r="K20" s="21">
        <f t="shared" si="0"/>
        <v>17426793</v>
      </c>
    </row>
    <row r="21" spans="1:11" ht="15" customHeight="1" x14ac:dyDescent="0.2">
      <c r="A21" s="22">
        <v>15</v>
      </c>
      <c r="B21" s="23" t="str">
        <f>IF(VLOOKUP($A21,[1]All!$C$3:$Z$180,24,FALSE)&gt;0,"*","")</f>
        <v/>
      </c>
      <c r="C21" s="24" t="s">
        <v>30</v>
      </c>
      <c r="D21" s="25">
        <f>VLOOKUP($A21,[1]All!$C$3:$Z$180,5,FALSE)</f>
        <v>28843989</v>
      </c>
      <c r="F21" s="25">
        <f>VLOOKUP($A21,[1]All!$C$3:$Z$180,8,FALSE)</f>
        <v>39854</v>
      </c>
      <c r="G21" s="25">
        <f>VLOOKUP($A21,[1]All!$C$3:$Z$180,11,FALSE)</f>
        <v>409553</v>
      </c>
      <c r="H21" s="25">
        <f>VLOOKUP($A21,[1]All!$C$3:$Z$180,14,FALSE)</f>
        <v>602625</v>
      </c>
      <c r="I21" s="25">
        <f>VLOOKUP($A21,[1]All!$C$3:$Z$180,17,FALSE)</f>
        <v>8163319</v>
      </c>
      <c r="J21" s="25">
        <f>VLOOKUP($A21,[1]All!$C$3:$Z$180,20,FALSE)</f>
        <v>19628638</v>
      </c>
      <c r="K21" s="25">
        <f t="shared" si="0"/>
        <v>28843989</v>
      </c>
    </row>
    <row r="22" spans="1:11" ht="15" customHeight="1" x14ac:dyDescent="0.2">
      <c r="A22" s="14">
        <v>16</v>
      </c>
      <c r="B22" s="15" t="str">
        <f>IF(VLOOKUP($A22,[1]All!$C$3:$Z$180,24,FALSE)&gt;0,"*","")</f>
        <v/>
      </c>
      <c r="C22" s="16" t="s">
        <v>31</v>
      </c>
      <c r="D22" s="17">
        <f>VLOOKUP($A22,[1]All!$C$3:$Z$180,5,FALSE)</f>
        <v>47576232</v>
      </c>
      <c r="F22" s="17">
        <f>VLOOKUP($A22,[1]All!$C$3:$Z$180,8,FALSE)</f>
        <v>96793</v>
      </c>
      <c r="G22" s="17">
        <f>VLOOKUP($A22,[1]All!$C$3:$Z$180,11,FALSE)</f>
        <v>5377075</v>
      </c>
      <c r="H22" s="17">
        <f>VLOOKUP($A22,[1]All!$C$3:$Z$180,14,FALSE)</f>
        <v>38149756</v>
      </c>
      <c r="I22" s="17">
        <f>VLOOKUP($A22,[1]All!$C$3:$Z$180,17,FALSE)</f>
        <v>0</v>
      </c>
      <c r="J22" s="17">
        <f>VLOOKUP($A22,[1]All!$C$3:$Z$180,20,FALSE)</f>
        <v>3952608</v>
      </c>
      <c r="K22" s="17">
        <f t="shared" si="0"/>
        <v>47576232</v>
      </c>
    </row>
    <row r="23" spans="1:11" ht="15" customHeight="1" x14ac:dyDescent="0.2">
      <c r="A23" s="18">
        <v>17</v>
      </c>
      <c r="B23" s="19" t="str">
        <f>IF(VLOOKUP($A23,[1]All!$C$3:$Z$180,24,FALSE)&gt;0,"*","")</f>
        <v/>
      </c>
      <c r="C23" s="20" t="s">
        <v>32</v>
      </c>
      <c r="D23" s="21">
        <f>VLOOKUP($A23,[1]All!$C$3:$Z$180,5,FALSE)</f>
        <v>156018573</v>
      </c>
      <c r="F23" s="21">
        <f>VLOOKUP($A23,[1]All!$C$3:$Z$180,8,FALSE)</f>
        <v>1601428</v>
      </c>
      <c r="G23" s="21">
        <f>VLOOKUP($A23,[1]All!$C$3:$Z$180,11,FALSE)</f>
        <v>55615406</v>
      </c>
      <c r="H23" s="21">
        <f>VLOOKUP($A23,[1]All!$C$3:$Z$180,14,FALSE)</f>
        <v>476499</v>
      </c>
      <c r="I23" s="21">
        <f>VLOOKUP($A23,[1]All!$C$3:$Z$180,17,FALSE)</f>
        <v>30269917</v>
      </c>
      <c r="J23" s="21">
        <f>VLOOKUP($A23,[1]All!$C$3:$Z$180,20,FALSE)</f>
        <v>63314042</v>
      </c>
      <c r="K23" s="21">
        <f t="shared" si="0"/>
        <v>151277292</v>
      </c>
    </row>
    <row r="24" spans="1:11" ht="15" customHeight="1" x14ac:dyDescent="0.2">
      <c r="A24" s="18">
        <v>18</v>
      </c>
      <c r="B24" s="19" t="str">
        <f>IF(VLOOKUP($A24,[1]All!$C$3:$Z$180,24,FALSE)&gt;0,"*","")</f>
        <v/>
      </c>
      <c r="C24" s="20" t="s">
        <v>33</v>
      </c>
      <c r="D24" s="21">
        <f>VLOOKUP($A24,[1]All!$C$3:$Z$180,5,FALSE)</f>
        <v>6984337</v>
      </c>
      <c r="F24" s="21">
        <f>VLOOKUP($A24,[1]All!$C$3:$Z$180,8,FALSE)</f>
        <v>0</v>
      </c>
      <c r="G24" s="21">
        <f>VLOOKUP($A24,[1]All!$C$3:$Z$180,11,FALSE)</f>
        <v>6984337</v>
      </c>
      <c r="H24" s="21">
        <f>VLOOKUP($A24,[1]All!$C$3:$Z$180,14,FALSE)</f>
        <v>0</v>
      </c>
      <c r="I24" s="21">
        <f>VLOOKUP($A24,[1]All!$C$3:$Z$180,17,FALSE)</f>
        <v>0</v>
      </c>
      <c r="J24" s="21">
        <f>VLOOKUP($A24,[1]All!$C$3:$Z$180,20,FALSE)</f>
        <v>0</v>
      </c>
      <c r="K24" s="21">
        <f t="shared" si="0"/>
        <v>6984337</v>
      </c>
    </row>
    <row r="25" spans="1:11" ht="15" customHeight="1" x14ac:dyDescent="0.2">
      <c r="A25" s="18">
        <v>19</v>
      </c>
      <c r="B25" s="19" t="str">
        <f>IF(VLOOKUP($A25,[1]All!$C$3:$Z$180,24,FALSE)&gt;0,"*","")</f>
        <v/>
      </c>
      <c r="C25" s="20" t="s">
        <v>34</v>
      </c>
      <c r="D25" s="21">
        <f>VLOOKUP($A25,[1]All!$C$3:$Z$180,5,FALSE)</f>
        <v>5517169</v>
      </c>
      <c r="F25" s="21">
        <f>VLOOKUP($A25,[1]All!$C$3:$Z$180,8,FALSE)</f>
        <v>3264</v>
      </c>
      <c r="G25" s="21">
        <f>VLOOKUP($A25,[1]All!$C$3:$Z$180,11,FALSE)</f>
        <v>0</v>
      </c>
      <c r="H25" s="21">
        <f>VLOOKUP($A25,[1]All!$C$3:$Z$180,14,FALSE)</f>
        <v>0</v>
      </c>
      <c r="I25" s="21">
        <f>VLOOKUP($A25,[1]All!$C$3:$Z$180,17,FALSE)</f>
        <v>2398603</v>
      </c>
      <c r="J25" s="21">
        <f>VLOOKUP($A25,[1]All!$C$3:$Z$180,20,FALSE)</f>
        <v>3115302</v>
      </c>
      <c r="K25" s="21">
        <f t="shared" si="0"/>
        <v>5517169</v>
      </c>
    </row>
    <row r="26" spans="1:11" ht="15" customHeight="1" x14ac:dyDescent="0.2">
      <c r="A26" s="22">
        <v>20</v>
      </c>
      <c r="B26" s="23" t="str">
        <f>IF(VLOOKUP($A26,[1]All!$C$3:$Z$180,24,FALSE)&gt;0,"*","")</f>
        <v/>
      </c>
      <c r="C26" s="24" t="s">
        <v>35</v>
      </c>
      <c r="D26" s="25">
        <f>VLOOKUP($A26,[1]All!$C$3:$Z$180,5,FALSE)</f>
        <v>21625090</v>
      </c>
      <c r="F26" s="25">
        <f>VLOOKUP($A26,[1]All!$C$3:$Z$180,8,FALSE)</f>
        <v>0</v>
      </c>
      <c r="G26" s="25">
        <f>VLOOKUP($A26,[1]All!$C$3:$Z$180,11,FALSE)</f>
        <v>16109550</v>
      </c>
      <c r="H26" s="25">
        <f>VLOOKUP($A26,[1]All!$C$3:$Z$180,14,FALSE)</f>
        <v>3442678</v>
      </c>
      <c r="I26" s="25">
        <f>VLOOKUP($A26,[1]All!$C$3:$Z$180,17,FALSE)</f>
        <v>202000</v>
      </c>
      <c r="J26" s="25">
        <f>VLOOKUP($A26,[1]All!$C$3:$Z$180,20,FALSE)</f>
        <v>1870862</v>
      </c>
      <c r="K26" s="25">
        <f t="shared" si="0"/>
        <v>21625090</v>
      </c>
    </row>
    <row r="27" spans="1:11" ht="15" customHeight="1" x14ac:dyDescent="0.2">
      <c r="A27" s="14">
        <v>21</v>
      </c>
      <c r="B27" s="15" t="str">
        <f>IF(VLOOKUP($A27,[1]All!$C$3:$Z$180,24,FALSE)&gt;0,"*","")</f>
        <v/>
      </c>
      <c r="C27" s="16" t="s">
        <v>36</v>
      </c>
      <c r="D27" s="17">
        <f>VLOOKUP($A27,[1]All!$C$3:$Z$180,5,FALSE)</f>
        <v>25031914</v>
      </c>
      <c r="F27" s="17">
        <f>VLOOKUP($A27,[1]All!$C$3:$Z$180,8,FALSE)</f>
        <v>0</v>
      </c>
      <c r="G27" s="17">
        <f>VLOOKUP($A27,[1]All!$C$3:$Z$180,11,FALSE)</f>
        <v>0</v>
      </c>
      <c r="H27" s="17">
        <f>VLOOKUP($A27,[1]All!$C$3:$Z$180,14,FALSE)</f>
        <v>1000000</v>
      </c>
      <c r="I27" s="17">
        <f>VLOOKUP($A27,[1]All!$C$3:$Z$180,17,FALSE)</f>
        <v>18915008</v>
      </c>
      <c r="J27" s="17">
        <f>VLOOKUP($A27,[1]All!$C$3:$Z$180,20,FALSE)</f>
        <v>5116906</v>
      </c>
      <c r="K27" s="17">
        <f t="shared" si="0"/>
        <v>25031914</v>
      </c>
    </row>
    <row r="28" spans="1:11" ht="15" customHeight="1" x14ac:dyDescent="0.2">
      <c r="A28" s="18">
        <v>22</v>
      </c>
      <c r="B28" s="19" t="str">
        <f>IF(VLOOKUP($A28,[1]All!$C$3:$Z$180,24,FALSE)&gt;0,"*","")</f>
        <v/>
      </c>
      <c r="C28" s="20" t="s">
        <v>37</v>
      </c>
      <c r="D28" s="21">
        <f>VLOOKUP($A28,[1]All!$C$3:$Z$180,5,FALSE)</f>
        <v>14493135</v>
      </c>
      <c r="F28" s="21">
        <f>VLOOKUP($A28,[1]All!$C$3:$Z$180,8,FALSE)</f>
        <v>0</v>
      </c>
      <c r="G28" s="21">
        <f>VLOOKUP($A28,[1]All!$C$3:$Z$180,11,FALSE)</f>
        <v>3505962</v>
      </c>
      <c r="H28" s="21">
        <f>VLOOKUP($A28,[1]All!$C$3:$Z$180,14,FALSE)</f>
        <v>710005</v>
      </c>
      <c r="I28" s="21">
        <f>VLOOKUP($A28,[1]All!$C$3:$Z$180,17,FALSE)</f>
        <v>10277165</v>
      </c>
      <c r="J28" s="21">
        <f>VLOOKUP($A28,[1]All!$C$3:$Z$180,20,FALSE)</f>
        <v>0</v>
      </c>
      <c r="K28" s="21">
        <f t="shared" si="0"/>
        <v>14493132</v>
      </c>
    </row>
    <row r="29" spans="1:11" ht="15" customHeight="1" x14ac:dyDescent="0.2">
      <c r="A29" s="18">
        <v>23</v>
      </c>
      <c r="B29" s="19" t="str">
        <f>IF(VLOOKUP($A29,[1]All!$C$3:$Z$180,24,FALSE)&gt;0,"*","")</f>
        <v/>
      </c>
      <c r="C29" s="20" t="s">
        <v>38</v>
      </c>
      <c r="D29" s="21">
        <f>VLOOKUP($A29,[1]All!$C$3:$Z$180,5,FALSE)</f>
        <v>68638710</v>
      </c>
      <c r="F29" s="21">
        <f>VLOOKUP($A29,[1]All!$C$3:$Z$180,8,FALSE)</f>
        <v>0</v>
      </c>
      <c r="G29" s="21">
        <f>VLOOKUP($A29,[1]All!$C$3:$Z$180,11,FALSE)</f>
        <v>23839775</v>
      </c>
      <c r="H29" s="21">
        <f>VLOOKUP($A29,[1]All!$C$3:$Z$180,14,FALSE)</f>
        <v>3872242</v>
      </c>
      <c r="I29" s="21">
        <f>VLOOKUP($A29,[1]All!$C$3:$Z$180,17,FALSE)</f>
        <v>3889216</v>
      </c>
      <c r="J29" s="21">
        <f>VLOOKUP($A29,[1]All!$C$3:$Z$180,20,FALSE)</f>
        <v>37037477</v>
      </c>
      <c r="K29" s="21">
        <f t="shared" si="0"/>
        <v>68638710</v>
      </c>
    </row>
    <row r="30" spans="1:11" ht="15" customHeight="1" x14ac:dyDescent="0.2">
      <c r="A30" s="18">
        <v>24</v>
      </c>
      <c r="B30" s="19" t="str">
        <f>IF(VLOOKUP($A30,[1]All!$C$3:$Z$180,24,FALSE)&gt;0,"*","")</f>
        <v/>
      </c>
      <c r="C30" s="20" t="s">
        <v>39</v>
      </c>
      <c r="D30" s="21">
        <f>VLOOKUP($A30,[1]All!$C$3:$Z$180,5,FALSE)</f>
        <v>57646421</v>
      </c>
      <c r="F30" s="21">
        <f>VLOOKUP($A30,[1]All!$C$3:$Z$180,8,FALSE)</f>
        <v>0</v>
      </c>
      <c r="G30" s="21">
        <f>VLOOKUP($A30,[1]All!$C$3:$Z$180,11,FALSE)</f>
        <v>4294052</v>
      </c>
      <c r="H30" s="21">
        <f>VLOOKUP($A30,[1]All!$C$3:$Z$180,14,FALSE)</f>
        <v>0</v>
      </c>
      <c r="I30" s="21">
        <f>VLOOKUP($A30,[1]All!$C$3:$Z$180,17,FALSE)</f>
        <v>26701030</v>
      </c>
      <c r="J30" s="21">
        <f>VLOOKUP($A30,[1]All!$C$3:$Z$180,20,FALSE)</f>
        <v>26651339</v>
      </c>
      <c r="K30" s="21">
        <f t="shared" si="0"/>
        <v>57646421</v>
      </c>
    </row>
    <row r="31" spans="1:11" ht="15" customHeight="1" x14ac:dyDescent="0.2">
      <c r="A31" s="22">
        <v>25</v>
      </c>
      <c r="B31" s="23" t="str">
        <f>IF(VLOOKUP($A31,[1]All!$C$3:$Z$180,24,FALSE)&gt;0,"*","")</f>
        <v/>
      </c>
      <c r="C31" s="24" t="s">
        <v>40</v>
      </c>
      <c r="D31" s="25">
        <f>VLOOKUP($A31,[1]All!$C$3:$Z$180,5,FALSE)</f>
        <v>22379862</v>
      </c>
      <c r="F31" s="25">
        <f>VLOOKUP($A31,[1]All!$C$3:$Z$180,8,FALSE)</f>
        <v>0</v>
      </c>
      <c r="G31" s="25">
        <f>VLOOKUP($A31,[1]All!$C$3:$Z$180,11,FALSE)</f>
        <v>7584482</v>
      </c>
      <c r="H31" s="25">
        <f>VLOOKUP($A31,[1]All!$C$3:$Z$180,14,FALSE)</f>
        <v>0</v>
      </c>
      <c r="I31" s="25">
        <f>VLOOKUP($A31,[1]All!$C$3:$Z$180,17,FALSE)</f>
        <v>0</v>
      </c>
      <c r="J31" s="25">
        <f>VLOOKUP($A31,[1]All!$C$3:$Z$180,20,FALSE)</f>
        <v>14795380</v>
      </c>
      <c r="K31" s="25">
        <f t="shared" si="0"/>
        <v>22379862</v>
      </c>
    </row>
    <row r="32" spans="1:11" ht="15" customHeight="1" x14ac:dyDescent="0.2">
      <c r="A32" s="14">
        <v>26</v>
      </c>
      <c r="B32" s="15" t="str">
        <f>IF(VLOOKUP($A32,[1]All!$C$3:$Z$180,24,FALSE)&gt;0,"*","")</f>
        <v>*</v>
      </c>
      <c r="C32" s="16" t="s">
        <v>41</v>
      </c>
      <c r="D32" s="17">
        <f>VLOOKUP($A32,[1]All!$C$3:$Z$180,5,FALSE)</f>
        <v>275517700</v>
      </c>
      <c r="F32" s="17">
        <f>VLOOKUP($A32,[1]All!$C$3:$Z$180,8,FALSE)</f>
        <v>3768198</v>
      </c>
      <c r="G32" s="17">
        <f>VLOOKUP($A32,[1]All!$C$3:$Z$180,11,FALSE)</f>
        <v>117239398</v>
      </c>
      <c r="H32" s="17">
        <f>VLOOKUP($A32,[1]All!$C$3:$Z$180,14,FALSE)</f>
        <v>42550000</v>
      </c>
      <c r="I32" s="17">
        <f>VLOOKUP($A32,[1]All!$C$3:$Z$180,17,FALSE)</f>
        <v>16875749</v>
      </c>
      <c r="J32" s="17">
        <f>VLOOKUP($A32,[1]All!$C$3:$Z$180,20,FALSE)</f>
        <v>96667650</v>
      </c>
      <c r="K32" s="17">
        <f t="shared" si="0"/>
        <v>277100995</v>
      </c>
    </row>
    <row r="33" spans="1:11" ht="15" customHeight="1" x14ac:dyDescent="0.2">
      <c r="A33" s="18">
        <v>27</v>
      </c>
      <c r="B33" s="19" t="str">
        <f>IF(VLOOKUP($A33,[1]All!$C$3:$Z$180,24,FALSE)&gt;0,"*","")</f>
        <v/>
      </c>
      <c r="C33" s="20" t="s">
        <v>42</v>
      </c>
      <c r="D33" s="21">
        <f>VLOOKUP($A33,[1]All!$C$3:$Z$180,5,FALSE)</f>
        <v>29289339</v>
      </c>
      <c r="F33" s="21">
        <f>VLOOKUP($A33,[1]All!$C$3:$Z$180,8,FALSE)</f>
        <v>764935</v>
      </c>
      <c r="G33" s="21">
        <f>VLOOKUP($A33,[1]All!$C$3:$Z$180,11,FALSE)</f>
        <v>13094925</v>
      </c>
      <c r="H33" s="21">
        <f>VLOOKUP($A33,[1]All!$C$3:$Z$180,14,FALSE)</f>
        <v>9337797</v>
      </c>
      <c r="I33" s="21">
        <f>VLOOKUP($A33,[1]All!$C$3:$Z$180,17,FALSE)</f>
        <v>3500000</v>
      </c>
      <c r="J33" s="21">
        <f>VLOOKUP($A33,[1]All!$C$3:$Z$180,20,FALSE)</f>
        <v>2591682</v>
      </c>
      <c r="K33" s="21">
        <f t="shared" si="0"/>
        <v>29289339</v>
      </c>
    </row>
    <row r="34" spans="1:11" ht="15" customHeight="1" x14ac:dyDescent="0.2">
      <c r="A34" s="18">
        <v>28</v>
      </c>
      <c r="B34" s="19" t="str">
        <f>IF(VLOOKUP($A34,[1]All!$C$3:$Z$180,24,FALSE)&gt;0,"*","")</f>
        <v>*</v>
      </c>
      <c r="C34" s="20" t="s">
        <v>43</v>
      </c>
      <c r="D34" s="21">
        <f>VLOOKUP($A34,[1]All!$C$3:$Z$180,5,FALSE)</f>
        <v>195593078</v>
      </c>
      <c r="F34" s="21">
        <f>VLOOKUP($A34,[1]All!$C$3:$Z$180,8,FALSE)</f>
        <v>2669651</v>
      </c>
      <c r="G34" s="21">
        <f>VLOOKUP($A34,[1]All!$C$3:$Z$180,11,FALSE)</f>
        <v>16775473</v>
      </c>
      <c r="H34" s="21">
        <f>VLOOKUP($A34,[1]All!$C$3:$Z$180,14,FALSE)</f>
        <v>82341460</v>
      </c>
      <c r="I34" s="21">
        <f>VLOOKUP($A34,[1]All!$C$3:$Z$180,17,FALSE)</f>
        <v>85589590</v>
      </c>
      <c r="J34" s="21">
        <f>VLOOKUP($A34,[1]All!$C$3:$Z$180,20,FALSE)</f>
        <v>9355492</v>
      </c>
      <c r="K34" s="21">
        <f t="shared" si="0"/>
        <v>196731666</v>
      </c>
    </row>
    <row r="35" spans="1:11" ht="15" customHeight="1" x14ac:dyDescent="0.2">
      <c r="A35" s="18">
        <v>29</v>
      </c>
      <c r="B35" s="19" t="str">
        <f>IF(VLOOKUP($A35,[1]All!$C$3:$Z$180,24,FALSE)&gt;0,"*","")</f>
        <v/>
      </c>
      <c r="C35" s="20" t="s">
        <v>44</v>
      </c>
      <c r="D35" s="21">
        <f>VLOOKUP($A35,[1]All!$C$3:$Z$180,5,FALSE)</f>
        <v>38290858</v>
      </c>
      <c r="F35" s="21">
        <f>VLOOKUP($A35,[1]All!$C$3:$Z$180,8,FALSE)</f>
        <v>0</v>
      </c>
      <c r="G35" s="21">
        <f>VLOOKUP($A35,[1]All!$C$3:$Z$180,11,FALSE)</f>
        <v>37455337</v>
      </c>
      <c r="H35" s="21">
        <f>VLOOKUP($A35,[1]All!$C$3:$Z$180,14,FALSE)</f>
        <v>650670</v>
      </c>
      <c r="I35" s="21">
        <f>VLOOKUP($A35,[1]All!$C$3:$Z$180,17,FALSE)</f>
        <v>0</v>
      </c>
      <c r="J35" s="21">
        <f>VLOOKUP($A35,[1]All!$C$3:$Z$180,20,FALSE)</f>
        <v>184851</v>
      </c>
      <c r="K35" s="21">
        <f t="shared" si="0"/>
        <v>38290858</v>
      </c>
    </row>
    <row r="36" spans="1:11" ht="15" customHeight="1" x14ac:dyDescent="0.2">
      <c r="A36" s="22">
        <v>30</v>
      </c>
      <c r="B36" s="23" t="str">
        <f>IF(VLOOKUP($A36,[1]All!$C$3:$Z$180,24,FALSE)&gt;0,"*","")</f>
        <v/>
      </c>
      <c r="C36" s="24" t="s">
        <v>45</v>
      </c>
      <c r="D36" s="25">
        <f>VLOOKUP($A36,[1]All!$C$3:$Z$180,5,FALSE)</f>
        <v>17297153</v>
      </c>
      <c r="F36" s="25">
        <f>VLOOKUP($A36,[1]All!$C$3:$Z$180,8,FALSE)</f>
        <v>0</v>
      </c>
      <c r="G36" s="25">
        <f>VLOOKUP($A36,[1]All!$C$3:$Z$180,11,FALSE)</f>
        <v>11301391</v>
      </c>
      <c r="H36" s="25">
        <f>VLOOKUP($A36,[1]All!$C$3:$Z$180,14,FALSE)</f>
        <v>2500000</v>
      </c>
      <c r="I36" s="25">
        <f>VLOOKUP($A36,[1]All!$C$3:$Z$180,17,FALSE)</f>
        <v>3495762</v>
      </c>
      <c r="J36" s="25">
        <f>VLOOKUP($A36,[1]All!$C$3:$Z$180,20,FALSE)</f>
        <v>0</v>
      </c>
      <c r="K36" s="25">
        <f t="shared" si="0"/>
        <v>17297153</v>
      </c>
    </row>
    <row r="37" spans="1:11" ht="15" customHeight="1" x14ac:dyDescent="0.2">
      <c r="A37" s="14">
        <v>31</v>
      </c>
      <c r="B37" s="15" t="str">
        <f>IF(VLOOKUP($A37,[1]All!$C$3:$Z$180,24,FALSE)&gt;0,"*","")</f>
        <v/>
      </c>
      <c r="C37" s="16" t="s">
        <v>46</v>
      </c>
      <c r="D37" s="17">
        <f>VLOOKUP($A37,[1]All!$C$3:$Z$180,5,FALSE)</f>
        <v>51601880</v>
      </c>
      <c r="F37" s="17">
        <f>VLOOKUP($A37,[1]All!$C$3:$Z$180,8,FALSE)</f>
        <v>0</v>
      </c>
      <c r="G37" s="17">
        <f>VLOOKUP($A37,[1]All!$C$3:$Z$180,11,FALSE)</f>
        <v>21162713</v>
      </c>
      <c r="H37" s="17">
        <f>VLOOKUP($A37,[1]All!$C$3:$Z$180,14,FALSE)</f>
        <v>13666981</v>
      </c>
      <c r="I37" s="17">
        <f>VLOOKUP($A37,[1]All!$C$3:$Z$180,17,FALSE)</f>
        <v>200000</v>
      </c>
      <c r="J37" s="17">
        <f>VLOOKUP($A37,[1]All!$C$3:$Z$180,20,FALSE)</f>
        <v>16572186</v>
      </c>
      <c r="K37" s="17">
        <f t="shared" si="0"/>
        <v>51601880</v>
      </c>
    </row>
    <row r="38" spans="1:11" ht="15" customHeight="1" x14ac:dyDescent="0.2">
      <c r="A38" s="18">
        <v>32</v>
      </c>
      <c r="B38" s="19" t="str">
        <f>IF(VLOOKUP($A38,[1]All!$C$3:$Z$180,24,FALSE)&gt;0,"*","")</f>
        <v/>
      </c>
      <c r="C38" s="20" t="s">
        <v>47</v>
      </c>
      <c r="D38" s="21">
        <f>VLOOKUP($A38,[1]All!$C$3:$Z$180,5,FALSE)</f>
        <v>95704873</v>
      </c>
      <c r="F38" s="21">
        <f>VLOOKUP($A38,[1]All!$C$3:$Z$180,8,FALSE)</f>
        <v>1804672</v>
      </c>
      <c r="G38" s="21">
        <f>VLOOKUP($A38,[1]All!$C$3:$Z$180,11,FALSE)</f>
        <v>51608892</v>
      </c>
      <c r="H38" s="21">
        <f>VLOOKUP($A38,[1]All!$C$3:$Z$180,14,FALSE)</f>
        <v>11668871</v>
      </c>
      <c r="I38" s="21">
        <f>VLOOKUP($A38,[1]All!$C$3:$Z$180,17,FALSE)</f>
        <v>12953359</v>
      </c>
      <c r="J38" s="21">
        <f>VLOOKUP($A38,[1]All!$C$3:$Z$180,20,FALSE)</f>
        <v>17669079</v>
      </c>
      <c r="K38" s="21">
        <f t="shared" si="0"/>
        <v>95704873</v>
      </c>
    </row>
    <row r="39" spans="1:11" ht="15" customHeight="1" x14ac:dyDescent="0.2">
      <c r="A39" s="18">
        <v>33</v>
      </c>
      <c r="B39" s="19" t="str">
        <f>IF(VLOOKUP($A39,[1]All!$C$3:$Z$180,24,FALSE)&gt;0,"*","")</f>
        <v/>
      </c>
      <c r="C39" s="20" t="s">
        <v>48</v>
      </c>
      <c r="D39" s="21">
        <f>VLOOKUP($A39,[1]All!$C$3:$Z$180,5,FALSE)</f>
        <v>9604612</v>
      </c>
      <c r="F39" s="21">
        <f>VLOOKUP($A39,[1]All!$C$3:$Z$180,8,FALSE)</f>
        <v>196313</v>
      </c>
      <c r="G39" s="21">
        <f>VLOOKUP($A39,[1]All!$C$3:$Z$180,11,FALSE)</f>
        <v>5778981</v>
      </c>
      <c r="H39" s="21">
        <f>VLOOKUP($A39,[1]All!$C$3:$Z$180,14,FALSE)</f>
        <v>1370055</v>
      </c>
      <c r="I39" s="21">
        <f>VLOOKUP($A39,[1]All!$C$3:$Z$180,17,FALSE)</f>
        <v>0</v>
      </c>
      <c r="J39" s="21">
        <f>VLOOKUP($A39,[1]All!$C$3:$Z$180,20,FALSE)</f>
        <v>2259263</v>
      </c>
      <c r="K39" s="21">
        <f t="shared" si="0"/>
        <v>9604612</v>
      </c>
    </row>
    <row r="40" spans="1:11" ht="15" customHeight="1" x14ac:dyDescent="0.2">
      <c r="A40" s="18">
        <v>34</v>
      </c>
      <c r="B40" s="19" t="str">
        <f>IF(VLOOKUP($A40,[1]All!$C$3:$Z$180,24,FALSE)&gt;0,"*","")</f>
        <v/>
      </c>
      <c r="C40" s="20" t="s">
        <v>49</v>
      </c>
      <c r="D40" s="21">
        <f>VLOOKUP($A40,[1]All!$C$3:$Z$180,5,FALSE)</f>
        <v>10828023</v>
      </c>
      <c r="F40" s="21">
        <f>VLOOKUP($A40,[1]All!$C$3:$Z$180,8,FALSE)</f>
        <v>231513</v>
      </c>
      <c r="G40" s="21">
        <f>VLOOKUP($A40,[1]All!$C$3:$Z$180,11,FALSE)</f>
        <v>3118418</v>
      </c>
      <c r="H40" s="21">
        <f>VLOOKUP($A40,[1]All!$C$3:$Z$180,14,FALSE)</f>
        <v>0</v>
      </c>
      <c r="I40" s="21">
        <f>VLOOKUP($A40,[1]All!$C$3:$Z$180,17,FALSE)</f>
        <v>623838</v>
      </c>
      <c r="J40" s="21">
        <f>VLOOKUP($A40,[1]All!$C$3:$Z$180,20,FALSE)</f>
        <v>6854254</v>
      </c>
      <c r="K40" s="21">
        <f t="shared" si="0"/>
        <v>10828023</v>
      </c>
    </row>
    <row r="41" spans="1:11" ht="15" customHeight="1" x14ac:dyDescent="0.2">
      <c r="A41" s="22">
        <v>35</v>
      </c>
      <c r="B41" s="23" t="str">
        <f>IF(VLOOKUP($A41,[1]All!$C$3:$Z$180,24,FALSE)&gt;0,"*","")</f>
        <v/>
      </c>
      <c r="C41" s="24" t="s">
        <v>50</v>
      </c>
      <c r="D41" s="25">
        <f>VLOOKUP($A41,[1]All!$C$3:$Z$180,5,FALSE)</f>
        <v>7691571</v>
      </c>
      <c r="F41" s="25">
        <f>VLOOKUP($A41,[1]All!$C$3:$Z$180,8,FALSE)</f>
        <v>0</v>
      </c>
      <c r="G41" s="25">
        <f>VLOOKUP($A41,[1]All!$C$3:$Z$180,11,FALSE)</f>
        <v>5452259</v>
      </c>
      <c r="H41" s="25">
        <f>VLOOKUP($A41,[1]All!$C$3:$Z$180,14,FALSE)</f>
        <v>2239312</v>
      </c>
      <c r="I41" s="25">
        <f>VLOOKUP($A41,[1]All!$C$3:$Z$180,17,FALSE)</f>
        <v>0</v>
      </c>
      <c r="J41" s="25">
        <f>VLOOKUP($A41,[1]All!$C$3:$Z$180,20,FALSE)</f>
        <v>0</v>
      </c>
      <c r="K41" s="25">
        <f t="shared" si="0"/>
        <v>7691571</v>
      </c>
    </row>
    <row r="42" spans="1:11" ht="15" customHeight="1" x14ac:dyDescent="0.2">
      <c r="A42" s="14">
        <v>36</v>
      </c>
      <c r="B42" s="15" t="str">
        <f>IF(VLOOKUP($A42,[1]All!$C$3:$Z$180,24,FALSE)&gt;0,"*","")</f>
        <v>*</v>
      </c>
      <c r="C42" s="16" t="s">
        <v>51</v>
      </c>
      <c r="D42" s="17">
        <f>VLOOKUP($A42,[1]All!$C$3:$Z$180,5,FALSE)</f>
        <v>226014272</v>
      </c>
      <c r="F42" s="17">
        <f>VLOOKUP($A42,[1]All!$C$3:$Z$180,8,FALSE)</f>
        <v>66116104</v>
      </c>
      <c r="G42" s="17">
        <f>VLOOKUP($A42,[1]All!$C$3:$Z$180,11,FALSE)</f>
        <v>95904728</v>
      </c>
      <c r="H42" s="17">
        <f>VLOOKUP($A42,[1]All!$C$3:$Z$180,14,FALSE)</f>
        <v>0</v>
      </c>
      <c r="I42" s="17">
        <f>VLOOKUP($A42,[1]All!$C$3:$Z$180,17,FALSE)</f>
        <v>0</v>
      </c>
      <c r="J42" s="17">
        <f>VLOOKUP($A42,[1]All!$C$3:$Z$180,20,FALSE)</f>
        <v>92958562</v>
      </c>
      <c r="K42" s="17">
        <f t="shared" si="0"/>
        <v>254979394</v>
      </c>
    </row>
    <row r="43" spans="1:11" ht="15" customHeight="1" x14ac:dyDescent="0.2">
      <c r="A43" s="18">
        <v>37</v>
      </c>
      <c r="B43" s="19" t="str">
        <f>IF(VLOOKUP($A43,[1]All!$C$3:$Z$180,24,FALSE)&gt;0,"*","")</f>
        <v/>
      </c>
      <c r="C43" s="20" t="s">
        <v>52</v>
      </c>
      <c r="D43" s="21">
        <f>VLOOKUP($A43,[1]All!$C$3:$Z$180,5,FALSE)</f>
        <v>90320423</v>
      </c>
      <c r="F43" s="21">
        <f>VLOOKUP($A43,[1]All!$C$3:$Z$180,8,FALSE)</f>
        <v>80279</v>
      </c>
      <c r="G43" s="21">
        <f>VLOOKUP($A43,[1]All!$C$3:$Z$180,11,FALSE)</f>
        <v>51418940</v>
      </c>
      <c r="H43" s="21">
        <f>VLOOKUP($A43,[1]All!$C$3:$Z$180,14,FALSE)</f>
        <v>19655707</v>
      </c>
      <c r="I43" s="21">
        <f>VLOOKUP($A43,[1]All!$C$3:$Z$180,17,FALSE)</f>
        <v>1574100</v>
      </c>
      <c r="J43" s="21">
        <f>VLOOKUP($A43,[1]All!$C$3:$Z$180,20,FALSE)</f>
        <v>17591416</v>
      </c>
      <c r="K43" s="21">
        <f t="shared" si="0"/>
        <v>90320442</v>
      </c>
    </row>
    <row r="44" spans="1:11" ht="15" customHeight="1" x14ac:dyDescent="0.2">
      <c r="A44" s="18">
        <v>38</v>
      </c>
      <c r="B44" s="19" t="str">
        <f>IF(VLOOKUP($A44,[1]All!$C$3:$Z$180,24,FALSE)&gt;0,"*","")</f>
        <v>*</v>
      </c>
      <c r="C44" s="20" t="s">
        <v>53</v>
      </c>
      <c r="D44" s="21">
        <f>VLOOKUP($A44,[1]All!$C$3:$Z$180,5,FALSE)</f>
        <v>15910459</v>
      </c>
      <c r="F44" s="21">
        <f>VLOOKUP($A44,[1]All!$C$3:$Z$180,8,FALSE)</f>
        <v>3945851</v>
      </c>
      <c r="G44" s="21">
        <f>VLOOKUP($A44,[1]All!$C$3:$Z$180,11,FALSE)</f>
        <v>1897284</v>
      </c>
      <c r="H44" s="21">
        <f>VLOOKUP($A44,[1]All!$C$3:$Z$180,14,FALSE)</f>
        <v>12000000</v>
      </c>
      <c r="I44" s="21">
        <f>VLOOKUP($A44,[1]All!$C$3:$Z$180,17,FALSE)</f>
        <v>2171872</v>
      </c>
      <c r="J44" s="21">
        <f>VLOOKUP($A44,[1]All!$C$3:$Z$180,20,FALSE)</f>
        <v>2653520</v>
      </c>
      <c r="K44" s="21">
        <f t="shared" si="0"/>
        <v>22668527</v>
      </c>
    </row>
    <row r="45" spans="1:11" ht="15" customHeight="1" x14ac:dyDescent="0.2">
      <c r="A45" s="18">
        <v>39</v>
      </c>
      <c r="B45" s="19" t="str">
        <f>IF(VLOOKUP($A45,[1]All!$C$3:$Z$180,24,FALSE)&gt;0,"*","")</f>
        <v/>
      </c>
      <c r="C45" s="20" t="s">
        <v>54</v>
      </c>
      <c r="D45" s="21">
        <f>VLOOKUP($A45,[1]All!$C$3:$Z$180,5,FALSE)</f>
        <v>6164593</v>
      </c>
      <c r="F45" s="21">
        <f>VLOOKUP($A45,[1]All!$C$3:$Z$180,8,FALSE)</f>
        <v>0</v>
      </c>
      <c r="G45" s="21">
        <f>VLOOKUP($A45,[1]All!$C$3:$Z$180,11,FALSE)</f>
        <v>1480530</v>
      </c>
      <c r="H45" s="21">
        <f>VLOOKUP($A45,[1]All!$C$3:$Z$180,14,FALSE)</f>
        <v>0</v>
      </c>
      <c r="I45" s="21">
        <f>VLOOKUP($A45,[1]All!$C$3:$Z$180,17,FALSE)</f>
        <v>0</v>
      </c>
      <c r="J45" s="21">
        <f>VLOOKUP($A45,[1]All!$C$3:$Z$180,20,FALSE)</f>
        <v>4684063</v>
      </c>
      <c r="K45" s="21">
        <f t="shared" si="0"/>
        <v>6164593</v>
      </c>
    </row>
    <row r="46" spans="1:11" ht="15" customHeight="1" x14ac:dyDescent="0.2">
      <c r="A46" s="22">
        <v>40</v>
      </c>
      <c r="B46" s="23" t="str">
        <f>IF(VLOOKUP($A46,[1]All!$C$3:$Z$180,24,FALSE)&gt;0,"*","")</f>
        <v/>
      </c>
      <c r="C46" s="24" t="s">
        <v>55</v>
      </c>
      <c r="D46" s="25">
        <f>VLOOKUP($A46,[1]All!$C$3:$Z$180,5,FALSE)</f>
        <v>81033814</v>
      </c>
      <c r="F46" s="25">
        <f>VLOOKUP($A46,[1]All!$C$3:$Z$180,8,FALSE)</f>
        <v>321987</v>
      </c>
      <c r="G46" s="25">
        <f>VLOOKUP($A46,[1]All!$C$3:$Z$180,11,FALSE)</f>
        <v>33974611</v>
      </c>
      <c r="H46" s="25">
        <f>VLOOKUP($A46,[1]All!$C$3:$Z$180,14,FALSE)</f>
        <v>3272916</v>
      </c>
      <c r="I46" s="25">
        <f>VLOOKUP($A46,[1]All!$C$3:$Z$180,17,FALSE)</f>
        <v>3146137</v>
      </c>
      <c r="J46" s="25">
        <f>VLOOKUP($A46,[1]All!$C$3:$Z$180,20,FALSE)</f>
        <v>40318236</v>
      </c>
      <c r="K46" s="25">
        <f t="shared" si="0"/>
        <v>81033887</v>
      </c>
    </row>
    <row r="47" spans="1:11" ht="15" customHeight="1" x14ac:dyDescent="0.2">
      <c r="A47" s="14">
        <v>41</v>
      </c>
      <c r="B47" s="15" t="str">
        <f>IF(VLOOKUP($A47,[1]All!$C$3:$Z$180,24,FALSE)&gt;0,"*","")</f>
        <v/>
      </c>
      <c r="C47" s="16" t="s">
        <v>56</v>
      </c>
      <c r="D47" s="17">
        <f>VLOOKUP($A47,[1]All!$C$3:$Z$180,5,FALSE)</f>
        <v>26400496</v>
      </c>
      <c r="F47" s="17">
        <f>VLOOKUP($A47,[1]All!$C$3:$Z$180,8,FALSE)</f>
        <v>0</v>
      </c>
      <c r="G47" s="17">
        <f>VLOOKUP($A47,[1]All!$C$3:$Z$180,11,FALSE)</f>
        <v>26400496</v>
      </c>
      <c r="H47" s="17">
        <f>VLOOKUP($A47,[1]All!$C$3:$Z$180,14,FALSE)</f>
        <v>0</v>
      </c>
      <c r="I47" s="17">
        <f>VLOOKUP($A47,[1]All!$C$3:$Z$180,17,FALSE)</f>
        <v>0</v>
      </c>
      <c r="J47" s="17">
        <f>VLOOKUP($A47,[1]All!$C$3:$Z$180,20,FALSE)</f>
        <v>0</v>
      </c>
      <c r="K47" s="17">
        <f t="shared" si="0"/>
        <v>26400496</v>
      </c>
    </row>
    <row r="48" spans="1:11" ht="15" customHeight="1" x14ac:dyDescent="0.2">
      <c r="A48" s="18">
        <v>42</v>
      </c>
      <c r="B48" s="19" t="str">
        <f>IF(VLOOKUP($A48,[1]All!$C$3:$Z$180,24,FALSE)&gt;0,"*","")</f>
        <v/>
      </c>
      <c r="C48" s="20" t="s">
        <v>57</v>
      </c>
      <c r="D48" s="21">
        <f>VLOOKUP($A48,[1]All!$C$3:$Z$180,5,FALSE)</f>
        <v>21578131</v>
      </c>
      <c r="F48" s="21">
        <f>VLOOKUP($A48,[1]All!$C$3:$Z$180,8,FALSE)</f>
        <v>0</v>
      </c>
      <c r="G48" s="21">
        <f>VLOOKUP($A48,[1]All!$C$3:$Z$180,11,FALSE)</f>
        <v>19770271</v>
      </c>
      <c r="H48" s="21">
        <f>VLOOKUP($A48,[1]All!$C$3:$Z$180,14,FALSE)</f>
        <v>0</v>
      </c>
      <c r="I48" s="21">
        <f>VLOOKUP($A48,[1]All!$C$3:$Z$180,17,FALSE)</f>
        <v>0</v>
      </c>
      <c r="J48" s="21">
        <f>VLOOKUP($A48,[1]All!$C$3:$Z$180,20,FALSE)</f>
        <v>1807860</v>
      </c>
      <c r="K48" s="21">
        <f t="shared" si="0"/>
        <v>21578131</v>
      </c>
    </row>
    <row r="49" spans="1:11" ht="15" customHeight="1" x14ac:dyDescent="0.2">
      <c r="A49" s="18">
        <v>43</v>
      </c>
      <c r="B49" s="19" t="str">
        <f>IF(VLOOKUP($A49,[1]All!$C$3:$Z$180,24,FALSE)&gt;0,"*","")</f>
        <v/>
      </c>
      <c r="C49" s="20" t="s">
        <v>58</v>
      </c>
      <c r="D49" s="21">
        <f>VLOOKUP($A49,[1]All!$C$3:$Z$180,5,FALSE)</f>
        <v>24659299</v>
      </c>
      <c r="F49" s="21">
        <f>VLOOKUP($A49,[1]All!$C$3:$Z$180,8,FALSE)</f>
        <v>0</v>
      </c>
      <c r="G49" s="21">
        <f>VLOOKUP($A49,[1]All!$C$3:$Z$180,11,FALSE)</f>
        <v>8755807</v>
      </c>
      <c r="H49" s="21">
        <f>VLOOKUP($A49,[1]All!$C$3:$Z$180,14,FALSE)</f>
        <v>0</v>
      </c>
      <c r="I49" s="21">
        <f>VLOOKUP($A49,[1]All!$C$3:$Z$180,17,FALSE)</f>
        <v>8465001</v>
      </c>
      <c r="J49" s="21">
        <f>VLOOKUP($A49,[1]All!$C$3:$Z$180,20,FALSE)</f>
        <v>7438491</v>
      </c>
      <c r="K49" s="21">
        <f t="shared" si="0"/>
        <v>24659299</v>
      </c>
    </row>
    <row r="50" spans="1:11" ht="15" customHeight="1" x14ac:dyDescent="0.2">
      <c r="A50" s="18">
        <v>44</v>
      </c>
      <c r="B50" s="19" t="str">
        <f>IF(VLOOKUP($A50,[1]All!$C$3:$Z$180,24,FALSE)&gt;0,"*","")</f>
        <v/>
      </c>
      <c r="C50" s="20" t="s">
        <v>59</v>
      </c>
      <c r="D50" s="21">
        <f>VLOOKUP($A50,[1]All!$C$3:$Z$180,5,FALSE)</f>
        <v>79481827</v>
      </c>
      <c r="F50" s="21">
        <f>VLOOKUP($A50,[1]All!$C$3:$Z$180,8,FALSE)</f>
        <v>1340392</v>
      </c>
      <c r="G50" s="21">
        <f>VLOOKUP($A50,[1]All!$C$3:$Z$180,11,FALSE)</f>
        <v>1902783</v>
      </c>
      <c r="H50" s="21">
        <f>VLOOKUP($A50,[1]All!$C$3:$Z$180,14,FALSE)</f>
        <v>0</v>
      </c>
      <c r="I50" s="21">
        <f>VLOOKUP($A50,[1]All!$C$3:$Z$180,17,FALSE)</f>
        <v>62965945</v>
      </c>
      <c r="J50" s="21">
        <f>VLOOKUP($A50,[1]All!$C$3:$Z$180,20,FALSE)</f>
        <v>10741660</v>
      </c>
      <c r="K50" s="21">
        <f t="shared" si="0"/>
        <v>76950780</v>
      </c>
    </row>
    <row r="51" spans="1:11" ht="15" customHeight="1" x14ac:dyDescent="0.2">
      <c r="A51" s="22">
        <v>45</v>
      </c>
      <c r="B51" s="23" t="str">
        <f>IF(VLOOKUP($A51,[1]All!$C$3:$Z$180,24,FALSE)&gt;0,"*","")</f>
        <v/>
      </c>
      <c r="C51" s="24" t="s">
        <v>60</v>
      </c>
      <c r="D51" s="25">
        <f>VLOOKUP($A51,[1]All!$C$3:$Z$180,5,FALSE)</f>
        <v>44103302</v>
      </c>
      <c r="F51" s="25">
        <f>VLOOKUP($A51,[1]All!$C$3:$Z$180,8,FALSE)</f>
        <v>165331</v>
      </c>
      <c r="G51" s="25">
        <f>VLOOKUP($A51,[1]All!$C$3:$Z$180,11,FALSE)</f>
        <v>30750631</v>
      </c>
      <c r="H51" s="25">
        <f>VLOOKUP($A51,[1]All!$C$3:$Z$180,14,FALSE)</f>
        <v>6236431</v>
      </c>
      <c r="I51" s="25">
        <f>VLOOKUP($A51,[1]All!$C$3:$Z$180,17,FALSE)</f>
        <v>53355</v>
      </c>
      <c r="J51" s="25">
        <f>VLOOKUP($A51,[1]All!$C$3:$Z$180,20,FALSE)</f>
        <v>6897554</v>
      </c>
      <c r="K51" s="25">
        <f t="shared" si="0"/>
        <v>44103302</v>
      </c>
    </row>
    <row r="52" spans="1:11" ht="15" customHeight="1" x14ac:dyDescent="0.2">
      <c r="A52" s="14">
        <v>46</v>
      </c>
      <c r="B52" s="15" t="str">
        <f>IF(VLOOKUP($A52,[1]All!$C$3:$Z$180,24,FALSE)&gt;0,"*","")</f>
        <v/>
      </c>
      <c r="C52" s="16" t="s">
        <v>61</v>
      </c>
      <c r="D52" s="17">
        <f>VLOOKUP($A52,[1]All!$C$3:$Z$180,5,FALSE)</f>
        <v>7550045</v>
      </c>
      <c r="F52" s="17">
        <f>VLOOKUP($A52,[1]All!$C$3:$Z$180,8,FALSE)</f>
        <v>0</v>
      </c>
      <c r="G52" s="17">
        <f>VLOOKUP($A52,[1]All!$C$3:$Z$180,11,FALSE)</f>
        <v>1471939</v>
      </c>
      <c r="H52" s="17">
        <f>VLOOKUP($A52,[1]All!$C$3:$Z$180,14,FALSE)</f>
        <v>0</v>
      </c>
      <c r="I52" s="17">
        <f>VLOOKUP($A52,[1]All!$C$3:$Z$180,17,FALSE)</f>
        <v>735111</v>
      </c>
      <c r="J52" s="17">
        <f>VLOOKUP($A52,[1]All!$C$3:$Z$180,20,FALSE)</f>
        <v>5342991</v>
      </c>
      <c r="K52" s="17">
        <f t="shared" si="0"/>
        <v>7550041</v>
      </c>
    </row>
    <row r="53" spans="1:11" ht="15" customHeight="1" x14ac:dyDescent="0.2">
      <c r="A53" s="18">
        <v>47</v>
      </c>
      <c r="B53" s="19" t="str">
        <f>IF(VLOOKUP($A53,[1]All!$C$3:$Z$180,24,FALSE)&gt;0,"*","")</f>
        <v/>
      </c>
      <c r="C53" s="20" t="s">
        <v>62</v>
      </c>
      <c r="D53" s="21">
        <f>VLOOKUP($A53,[1]All!$C$3:$Z$180,5,FALSE)</f>
        <v>37636751</v>
      </c>
      <c r="F53" s="21">
        <f>VLOOKUP($A53,[1]All!$C$3:$Z$180,8,FALSE)</f>
        <v>102019</v>
      </c>
      <c r="G53" s="21">
        <f>VLOOKUP($A53,[1]All!$C$3:$Z$180,11,FALSE)</f>
        <v>30268403</v>
      </c>
      <c r="H53" s="21">
        <f>VLOOKUP($A53,[1]All!$C$3:$Z$180,14,FALSE)</f>
        <v>2641010</v>
      </c>
      <c r="I53" s="21">
        <f>VLOOKUP($A53,[1]All!$C$3:$Z$180,17,FALSE)</f>
        <v>0</v>
      </c>
      <c r="J53" s="21">
        <f>VLOOKUP($A53,[1]All!$C$3:$Z$180,20,FALSE)</f>
        <v>4625319</v>
      </c>
      <c r="K53" s="21">
        <f t="shared" si="0"/>
        <v>37636751</v>
      </c>
    </row>
    <row r="54" spans="1:11" ht="15" customHeight="1" x14ac:dyDescent="0.2">
      <c r="A54" s="18">
        <v>48</v>
      </c>
      <c r="B54" s="19" t="str">
        <f>IF(VLOOKUP($A54,[1]All!$C$3:$Z$180,24,FALSE)&gt;0,"*","")</f>
        <v/>
      </c>
      <c r="C54" s="20" t="s">
        <v>63</v>
      </c>
      <c r="D54" s="21">
        <f>VLOOKUP($A54,[1]All!$C$3:$Z$180,5,FALSE)</f>
        <v>41038922</v>
      </c>
      <c r="F54" s="21">
        <f>VLOOKUP($A54,[1]All!$C$3:$Z$180,8,FALSE)</f>
        <v>0</v>
      </c>
      <c r="G54" s="21">
        <f>VLOOKUP($A54,[1]All!$C$3:$Z$180,11,FALSE)</f>
        <v>6744402</v>
      </c>
      <c r="H54" s="21">
        <f>VLOOKUP($A54,[1]All!$C$3:$Z$180,14,FALSE)</f>
        <v>0</v>
      </c>
      <c r="I54" s="21">
        <f>VLOOKUP($A54,[1]All!$C$3:$Z$180,17,FALSE)</f>
        <v>23717922</v>
      </c>
      <c r="J54" s="21">
        <f>VLOOKUP($A54,[1]All!$C$3:$Z$180,20,FALSE)</f>
        <v>10576598</v>
      </c>
      <c r="K54" s="21">
        <f t="shared" si="0"/>
        <v>41038922</v>
      </c>
    </row>
    <row r="55" spans="1:11" ht="15" customHeight="1" x14ac:dyDescent="0.2">
      <c r="A55" s="18">
        <v>49</v>
      </c>
      <c r="B55" s="19" t="str">
        <f>IF(VLOOKUP($A55,[1]All!$C$3:$Z$180,24,FALSE)&gt;0,"*","")</f>
        <v/>
      </c>
      <c r="C55" s="20" t="s">
        <v>64</v>
      </c>
      <c r="D55" s="21">
        <f>VLOOKUP($A55,[1]All!$C$3:$Z$180,5,FALSE)</f>
        <v>26710325</v>
      </c>
      <c r="F55" s="21">
        <f>VLOOKUP($A55,[1]All!$C$3:$Z$180,8,FALSE)</f>
        <v>0</v>
      </c>
      <c r="G55" s="21">
        <f>VLOOKUP($A55,[1]All!$C$3:$Z$180,11,FALSE)</f>
        <v>9815289</v>
      </c>
      <c r="H55" s="21">
        <f>VLOOKUP($A55,[1]All!$C$3:$Z$180,14,FALSE)</f>
        <v>0</v>
      </c>
      <c r="I55" s="21">
        <f>VLOOKUP($A55,[1]All!$C$3:$Z$180,17,FALSE)</f>
        <v>1933230</v>
      </c>
      <c r="J55" s="21">
        <f>VLOOKUP($A55,[1]All!$C$3:$Z$180,20,FALSE)</f>
        <v>14961806</v>
      </c>
      <c r="K55" s="21">
        <f t="shared" si="0"/>
        <v>26710325</v>
      </c>
    </row>
    <row r="56" spans="1:11" ht="15" customHeight="1" x14ac:dyDescent="0.2">
      <c r="A56" s="22">
        <v>50</v>
      </c>
      <c r="B56" s="23" t="str">
        <f>IF(VLOOKUP($A56,[1]All!$C$3:$Z$180,24,FALSE)&gt;0,"*","")</f>
        <v/>
      </c>
      <c r="C56" s="24" t="s">
        <v>65</v>
      </c>
      <c r="D56" s="25">
        <f>VLOOKUP($A56,[1]All!$C$3:$Z$180,5,FALSE)</f>
        <v>87852771</v>
      </c>
      <c r="F56" s="25">
        <f>VLOOKUP($A56,[1]All!$C$3:$Z$180,8,FALSE)</f>
        <v>851447</v>
      </c>
      <c r="G56" s="25">
        <f>VLOOKUP($A56,[1]All!$C$3:$Z$180,11,FALSE)</f>
        <v>58444611</v>
      </c>
      <c r="H56" s="25">
        <f>VLOOKUP($A56,[1]All!$C$3:$Z$180,14,FALSE)</f>
        <v>16689757</v>
      </c>
      <c r="I56" s="25">
        <f>VLOOKUP($A56,[1]All!$C$3:$Z$180,17,FALSE)</f>
        <v>1170940</v>
      </c>
      <c r="J56" s="25">
        <f>VLOOKUP($A56,[1]All!$C$3:$Z$180,20,FALSE)</f>
        <v>10696015</v>
      </c>
      <c r="K56" s="25">
        <f t="shared" si="0"/>
        <v>87852770</v>
      </c>
    </row>
    <row r="57" spans="1:11" ht="15" customHeight="1" x14ac:dyDescent="0.2">
      <c r="A57" s="14">
        <v>51</v>
      </c>
      <c r="B57" s="15" t="str">
        <f>IF(VLOOKUP($A57,[1]All!$C$3:$Z$180,24,FALSE)&gt;0,"*","")</f>
        <v/>
      </c>
      <c r="C57" s="16" t="s">
        <v>66</v>
      </c>
      <c r="D57" s="17">
        <f>VLOOKUP($A57,[1]All!$C$3:$Z$180,5,FALSE)</f>
        <v>27234591</v>
      </c>
      <c r="F57" s="17">
        <f>VLOOKUP($A57,[1]All!$C$3:$Z$180,8,FALSE)</f>
        <v>1348314</v>
      </c>
      <c r="G57" s="17">
        <f>VLOOKUP($A57,[1]All!$C$3:$Z$180,11,FALSE)</f>
        <v>9329443</v>
      </c>
      <c r="H57" s="17">
        <f>VLOOKUP($A57,[1]All!$C$3:$Z$180,14,FALSE)</f>
        <v>15656794</v>
      </c>
      <c r="I57" s="17">
        <f>VLOOKUP($A57,[1]All!$C$3:$Z$180,17,FALSE)</f>
        <v>896136</v>
      </c>
      <c r="J57" s="17">
        <f>VLOOKUP($A57,[1]All!$C$3:$Z$180,20,FALSE)</f>
        <v>3904</v>
      </c>
      <c r="K57" s="17">
        <f t="shared" si="0"/>
        <v>27234591</v>
      </c>
    </row>
    <row r="58" spans="1:11" ht="15" customHeight="1" x14ac:dyDescent="0.2">
      <c r="A58" s="18">
        <v>52</v>
      </c>
      <c r="B58" s="19" t="str">
        <f>IF(VLOOKUP($A58,[1]All!$C$3:$Z$180,24,FALSE)&gt;0,"*","")</f>
        <v/>
      </c>
      <c r="C58" s="20" t="s">
        <v>67</v>
      </c>
      <c r="D58" s="21">
        <f>VLOOKUP($A58,[1]All!$C$3:$Z$180,5,FALSE)</f>
        <v>187854136</v>
      </c>
      <c r="F58" s="21">
        <f>VLOOKUP($A58,[1]All!$C$3:$Z$180,8,FALSE)</f>
        <v>0</v>
      </c>
      <c r="G58" s="21">
        <f>VLOOKUP($A58,[1]All!$C$3:$Z$180,11,FALSE)</f>
        <v>66514107</v>
      </c>
      <c r="H58" s="21">
        <f>VLOOKUP($A58,[1]All!$C$3:$Z$180,14,FALSE)</f>
        <v>22668607</v>
      </c>
      <c r="I58" s="21">
        <f>VLOOKUP($A58,[1]All!$C$3:$Z$180,17,FALSE)</f>
        <v>98671422</v>
      </c>
      <c r="J58" s="21">
        <f>VLOOKUP($A58,[1]All!$C$3:$Z$180,20,FALSE)</f>
        <v>0</v>
      </c>
      <c r="K58" s="21">
        <f t="shared" si="0"/>
        <v>187854136</v>
      </c>
    </row>
    <row r="59" spans="1:11" ht="15" customHeight="1" x14ac:dyDescent="0.2">
      <c r="A59" s="18">
        <v>53</v>
      </c>
      <c r="B59" s="19" t="str">
        <f>IF(VLOOKUP($A59,[1]All!$C$3:$Z$180,24,FALSE)&gt;0,"*","")</f>
        <v/>
      </c>
      <c r="C59" s="20" t="s">
        <v>68</v>
      </c>
      <c r="D59" s="21">
        <f>VLOOKUP($A59,[1]All!$C$3:$Z$180,5,FALSE)</f>
        <v>59701294</v>
      </c>
      <c r="F59" s="21">
        <f>VLOOKUP($A59,[1]All!$C$3:$Z$180,8,FALSE)</f>
        <v>329876</v>
      </c>
      <c r="G59" s="21">
        <f>VLOOKUP($A59,[1]All!$C$3:$Z$180,11,FALSE)</f>
        <v>41694626</v>
      </c>
      <c r="H59" s="21">
        <f>VLOOKUP($A59,[1]All!$C$3:$Z$180,14,FALSE)</f>
        <v>8568573</v>
      </c>
      <c r="I59" s="21">
        <f>VLOOKUP($A59,[1]All!$C$3:$Z$180,17,FALSE)</f>
        <v>0</v>
      </c>
      <c r="J59" s="21">
        <f>VLOOKUP($A59,[1]All!$C$3:$Z$180,20,FALSE)</f>
        <v>9108219</v>
      </c>
      <c r="K59" s="21">
        <f t="shared" si="0"/>
        <v>59701294</v>
      </c>
    </row>
    <row r="60" spans="1:11" ht="15" customHeight="1" x14ac:dyDescent="0.2">
      <c r="A60" s="18">
        <v>54</v>
      </c>
      <c r="B60" s="19" t="str">
        <f>IF(VLOOKUP($A60,[1]All!$C$3:$Z$180,24,FALSE)&gt;0,"*","")</f>
        <v/>
      </c>
      <c r="C60" s="20" t="s">
        <v>69</v>
      </c>
      <c r="D60" s="21">
        <f>VLOOKUP($A60,[1]All!$C$3:$Z$180,5,FALSE)</f>
        <v>3066980</v>
      </c>
      <c r="F60" s="21">
        <f>VLOOKUP($A60,[1]All!$C$3:$Z$180,8,FALSE)</f>
        <v>0</v>
      </c>
      <c r="G60" s="21">
        <f>VLOOKUP($A60,[1]All!$C$3:$Z$180,11,FALSE)</f>
        <v>3066980</v>
      </c>
      <c r="H60" s="21">
        <f>VLOOKUP($A60,[1]All!$C$3:$Z$180,14,FALSE)</f>
        <v>0</v>
      </c>
      <c r="I60" s="21">
        <f>VLOOKUP($A60,[1]All!$C$3:$Z$180,17,FALSE)</f>
        <v>0</v>
      </c>
      <c r="J60" s="21">
        <f>VLOOKUP($A60,[1]All!$C$3:$Z$180,20,FALSE)</f>
        <v>0</v>
      </c>
      <c r="K60" s="21">
        <f t="shared" si="0"/>
        <v>3066980</v>
      </c>
    </row>
    <row r="61" spans="1:11" ht="15" customHeight="1" x14ac:dyDescent="0.2">
      <c r="A61" s="22">
        <v>55</v>
      </c>
      <c r="B61" s="23" t="str">
        <f>IF(VLOOKUP($A61,[1]All!$C$3:$Z$180,24,FALSE)&gt;0,"*","")</f>
        <v/>
      </c>
      <c r="C61" s="24" t="s">
        <v>70</v>
      </c>
      <c r="D61" s="25">
        <f>VLOOKUP($A61,[1]All!$C$3:$Z$180,5,FALSE)</f>
        <v>70579680</v>
      </c>
      <c r="F61" s="25">
        <f>VLOOKUP($A61,[1]All!$C$3:$Z$180,8,FALSE)</f>
        <v>470872</v>
      </c>
      <c r="G61" s="25">
        <f>VLOOKUP($A61,[1]All!$C$3:$Z$180,11,FALSE)</f>
        <v>36771646</v>
      </c>
      <c r="H61" s="25">
        <f>VLOOKUP($A61,[1]All!$C$3:$Z$180,14,FALSE)</f>
        <v>397689</v>
      </c>
      <c r="I61" s="25">
        <f>VLOOKUP($A61,[1]All!$C$3:$Z$180,17,FALSE)</f>
        <v>19744862</v>
      </c>
      <c r="J61" s="25">
        <f>VLOOKUP($A61,[1]All!$C$3:$Z$180,20,FALSE)</f>
        <v>13194611</v>
      </c>
      <c r="K61" s="25">
        <f t="shared" si="0"/>
        <v>70579680</v>
      </c>
    </row>
    <row r="62" spans="1:11" ht="15" customHeight="1" x14ac:dyDescent="0.2">
      <c r="A62" s="14">
        <v>56</v>
      </c>
      <c r="B62" s="15" t="str">
        <f>IF(VLOOKUP($A62,[1]All!$C$3:$Z$180,24,FALSE)&gt;0,"*","")</f>
        <v/>
      </c>
      <c r="C62" s="16" t="s">
        <v>71</v>
      </c>
      <c r="D62" s="17">
        <f>VLOOKUP($A62,[1]All!$C$3:$Z$180,5,FALSE)</f>
        <v>16406368</v>
      </c>
      <c r="F62" s="17">
        <f>VLOOKUP($A62,[1]All!$C$3:$Z$180,8,FALSE)</f>
        <v>0</v>
      </c>
      <c r="G62" s="17">
        <f>VLOOKUP($A62,[1]All!$C$3:$Z$180,11,FALSE)</f>
        <v>0</v>
      </c>
      <c r="H62" s="17">
        <f>VLOOKUP($A62,[1]All!$C$3:$Z$180,14,FALSE)</f>
        <v>43820</v>
      </c>
      <c r="I62" s="17">
        <f>VLOOKUP($A62,[1]All!$C$3:$Z$180,17,FALSE)</f>
        <v>13858095</v>
      </c>
      <c r="J62" s="17">
        <f>VLOOKUP($A62,[1]All!$C$3:$Z$180,20,FALSE)</f>
        <v>2504453</v>
      </c>
      <c r="K62" s="17">
        <f t="shared" si="0"/>
        <v>16406368</v>
      </c>
    </row>
    <row r="63" spans="1:11" ht="15" customHeight="1" x14ac:dyDescent="0.2">
      <c r="A63" s="18">
        <v>57</v>
      </c>
      <c r="B63" s="19" t="str">
        <f>IF(VLOOKUP($A63,[1]All!$C$3:$Z$180,24,FALSE)&gt;0,"*","")</f>
        <v/>
      </c>
      <c r="C63" s="20" t="s">
        <v>72</v>
      </c>
      <c r="D63" s="21">
        <f>VLOOKUP($A63,[1]All!$C$3:$Z$180,5,FALSE)</f>
        <v>16997496</v>
      </c>
      <c r="F63" s="21">
        <f>VLOOKUP($A63,[1]All!$C$3:$Z$180,8,FALSE)</f>
        <v>498302</v>
      </c>
      <c r="G63" s="21">
        <f>VLOOKUP($A63,[1]All!$C$3:$Z$180,11,FALSE)</f>
        <v>5369380</v>
      </c>
      <c r="H63" s="21">
        <f>VLOOKUP($A63,[1]All!$C$3:$Z$180,14,FALSE)</f>
        <v>1000000</v>
      </c>
      <c r="I63" s="21">
        <f>VLOOKUP($A63,[1]All!$C$3:$Z$180,17,FALSE)</f>
        <v>4950</v>
      </c>
      <c r="J63" s="21">
        <f>VLOOKUP($A63,[1]All!$C$3:$Z$180,20,FALSE)</f>
        <v>10124864</v>
      </c>
      <c r="K63" s="21">
        <f t="shared" si="0"/>
        <v>16997496</v>
      </c>
    </row>
    <row r="64" spans="1:11" ht="15" customHeight="1" x14ac:dyDescent="0.2">
      <c r="A64" s="18">
        <v>58</v>
      </c>
      <c r="B64" s="19" t="str">
        <f>IF(VLOOKUP($A64,[1]All!$C$3:$Z$180,24,FALSE)&gt;0,"*","")</f>
        <v/>
      </c>
      <c r="C64" s="20" t="s">
        <v>73</v>
      </c>
      <c r="D64" s="21">
        <f>VLOOKUP($A64,[1]All!$C$3:$Z$180,5,FALSE)</f>
        <v>21232721</v>
      </c>
      <c r="F64" s="21">
        <f>VLOOKUP($A64,[1]All!$C$3:$Z$180,8,FALSE)</f>
        <v>0</v>
      </c>
      <c r="G64" s="21">
        <f>VLOOKUP($A64,[1]All!$C$3:$Z$180,11,FALSE)</f>
        <v>8338997</v>
      </c>
      <c r="H64" s="21">
        <f>VLOOKUP($A64,[1]All!$C$3:$Z$180,14,FALSE)</f>
        <v>0</v>
      </c>
      <c r="I64" s="21">
        <f>VLOOKUP($A64,[1]All!$C$3:$Z$180,17,FALSE)</f>
        <v>0</v>
      </c>
      <c r="J64" s="21">
        <f>VLOOKUP($A64,[1]All!$C$3:$Z$180,20,FALSE)</f>
        <v>12893724</v>
      </c>
      <c r="K64" s="21">
        <f t="shared" si="0"/>
        <v>21232721</v>
      </c>
    </row>
    <row r="65" spans="1:11" ht="15" customHeight="1" x14ac:dyDescent="0.2">
      <c r="A65" s="18">
        <v>59</v>
      </c>
      <c r="B65" s="19" t="str">
        <f>IF(VLOOKUP($A65,[1]All!$C$3:$Z$180,24,FALSE)&gt;0,"*","")</f>
        <v/>
      </c>
      <c r="C65" s="20" t="s">
        <v>74</v>
      </c>
      <c r="D65" s="21">
        <f>VLOOKUP($A65,[1]All!$C$3:$Z$180,5,FALSE)</f>
        <v>13894983</v>
      </c>
      <c r="F65" s="21">
        <f>VLOOKUP($A65,[1]All!$C$3:$Z$180,8,FALSE)</f>
        <v>336745</v>
      </c>
      <c r="G65" s="21">
        <f>VLOOKUP($A65,[1]All!$C$3:$Z$180,11,FALSE)</f>
        <v>2426453</v>
      </c>
      <c r="H65" s="21">
        <f>VLOOKUP($A65,[1]All!$C$3:$Z$180,14,FALSE)</f>
        <v>3921542</v>
      </c>
      <c r="I65" s="21">
        <f>VLOOKUP($A65,[1]All!$C$3:$Z$180,17,FALSE)</f>
        <v>2764875</v>
      </c>
      <c r="J65" s="21">
        <f>VLOOKUP($A65,[1]All!$C$3:$Z$180,20,FALSE)</f>
        <v>4445372</v>
      </c>
      <c r="K65" s="21">
        <f t="shared" si="0"/>
        <v>13894987</v>
      </c>
    </row>
    <row r="66" spans="1:11" ht="15" customHeight="1" x14ac:dyDescent="0.2">
      <c r="A66" s="22">
        <v>60</v>
      </c>
      <c r="B66" s="23" t="str">
        <f>IF(VLOOKUP($A66,[1]All!$C$3:$Z$180,24,FALSE)&gt;0,"*","")</f>
        <v/>
      </c>
      <c r="C66" s="24" t="s">
        <v>75</v>
      </c>
      <c r="D66" s="25">
        <f>VLOOKUP($A66,[1]All!$C$3:$Z$180,5,FALSE)</f>
        <v>42124268</v>
      </c>
      <c r="F66" s="25">
        <f>VLOOKUP($A66,[1]All!$C$3:$Z$180,8,FALSE)</f>
        <v>0</v>
      </c>
      <c r="G66" s="25">
        <f>VLOOKUP($A66,[1]All!$C$3:$Z$180,11,FALSE)</f>
        <v>10779954</v>
      </c>
      <c r="H66" s="25">
        <f>VLOOKUP($A66,[1]All!$C$3:$Z$180,14,FALSE)</f>
        <v>768214</v>
      </c>
      <c r="I66" s="25">
        <f>VLOOKUP($A66,[1]All!$C$3:$Z$180,17,FALSE)</f>
        <v>26567606</v>
      </c>
      <c r="J66" s="25">
        <f>VLOOKUP($A66,[1]All!$C$3:$Z$180,20,FALSE)</f>
        <v>4008494</v>
      </c>
      <c r="K66" s="25">
        <f t="shared" si="0"/>
        <v>42124268</v>
      </c>
    </row>
    <row r="67" spans="1:11" ht="15" customHeight="1" x14ac:dyDescent="0.2">
      <c r="A67" s="14">
        <v>61</v>
      </c>
      <c r="B67" s="15" t="str">
        <f>IF(VLOOKUP($A67,[1]All!$C$3:$Z$180,24,FALSE)&gt;0,"*","")</f>
        <v/>
      </c>
      <c r="C67" s="16" t="s">
        <v>76</v>
      </c>
      <c r="D67" s="17">
        <f>VLOOKUP($A67,[1]All!$C$3:$Z$180,5,FALSE)</f>
        <v>12476365</v>
      </c>
      <c r="F67" s="17">
        <f>VLOOKUP($A67,[1]All!$C$3:$Z$180,8,FALSE)</f>
        <v>0</v>
      </c>
      <c r="G67" s="17">
        <f>VLOOKUP($A67,[1]All!$C$3:$Z$180,11,FALSE)</f>
        <v>6817948</v>
      </c>
      <c r="H67" s="17">
        <f>VLOOKUP($A67,[1]All!$C$3:$Z$180,14,FALSE)</f>
        <v>2299132</v>
      </c>
      <c r="I67" s="17">
        <f>VLOOKUP($A67,[1]All!$C$3:$Z$180,17,FALSE)</f>
        <v>96147</v>
      </c>
      <c r="J67" s="17">
        <f>VLOOKUP($A67,[1]All!$C$3:$Z$180,20,FALSE)</f>
        <v>3263138</v>
      </c>
      <c r="K67" s="17">
        <f t="shared" si="0"/>
        <v>12476365</v>
      </c>
    </row>
    <row r="68" spans="1:11" ht="15" customHeight="1" x14ac:dyDescent="0.2">
      <c r="A68" s="18">
        <v>62</v>
      </c>
      <c r="B68" s="19" t="str">
        <f>IF(VLOOKUP($A68,[1]All!$C$3:$Z$180,24,FALSE)&gt;0,"*","")</f>
        <v/>
      </c>
      <c r="C68" s="20" t="s">
        <v>77</v>
      </c>
      <c r="D68" s="21">
        <f>VLOOKUP($A68,[1]All!$C$3:$Z$180,5,FALSE)</f>
        <v>9841938</v>
      </c>
      <c r="F68" s="21">
        <f>VLOOKUP($A68,[1]All!$C$3:$Z$180,8,FALSE)</f>
        <v>0</v>
      </c>
      <c r="G68" s="21">
        <f>VLOOKUP($A68,[1]All!$C$3:$Z$180,11,FALSE)</f>
        <v>2698203</v>
      </c>
      <c r="H68" s="21">
        <f>VLOOKUP($A68,[1]All!$C$3:$Z$180,14,FALSE)</f>
        <v>505412</v>
      </c>
      <c r="I68" s="21">
        <f>VLOOKUP($A68,[1]All!$C$3:$Z$180,17,FALSE)</f>
        <v>0</v>
      </c>
      <c r="J68" s="21">
        <f>VLOOKUP($A68,[1]All!$C$3:$Z$180,20,FALSE)</f>
        <v>6638356</v>
      </c>
      <c r="K68" s="21">
        <f t="shared" si="0"/>
        <v>9841971</v>
      </c>
    </row>
    <row r="69" spans="1:11" ht="15" customHeight="1" x14ac:dyDescent="0.2">
      <c r="A69" s="18">
        <v>63</v>
      </c>
      <c r="B69" s="19" t="str">
        <f>IF(VLOOKUP($A69,[1]All!$C$3:$Z$180,24,FALSE)&gt;0,"*","")</f>
        <v/>
      </c>
      <c r="C69" s="20" t="s">
        <v>78</v>
      </c>
      <c r="D69" s="21">
        <f>VLOOKUP($A69,[1]All!$C$3:$Z$180,5,FALSE)</f>
        <v>6968442</v>
      </c>
      <c r="F69" s="21">
        <f>VLOOKUP($A69,[1]All!$C$3:$Z$180,8,FALSE)</f>
        <v>0</v>
      </c>
      <c r="G69" s="21">
        <f>VLOOKUP($A69,[1]All!$C$3:$Z$180,11,FALSE)</f>
        <v>0</v>
      </c>
      <c r="H69" s="21">
        <f>VLOOKUP($A69,[1]All!$C$3:$Z$180,14,FALSE)</f>
        <v>0</v>
      </c>
      <c r="I69" s="21">
        <f>VLOOKUP($A69,[1]All!$C$3:$Z$180,17,FALSE)</f>
        <v>23181</v>
      </c>
      <c r="J69" s="21">
        <f>VLOOKUP($A69,[1]All!$C$3:$Z$180,20,FALSE)</f>
        <v>6945261</v>
      </c>
      <c r="K69" s="21">
        <f t="shared" si="0"/>
        <v>6968442</v>
      </c>
    </row>
    <row r="70" spans="1:11" ht="15" customHeight="1" x14ac:dyDescent="0.2">
      <c r="A70" s="18">
        <v>64</v>
      </c>
      <c r="B70" s="19" t="str">
        <f>IF(VLOOKUP($A70,[1]All!$C$3:$Z$180,24,FALSE)&gt;0,"*","")</f>
        <v/>
      </c>
      <c r="C70" s="20" t="s">
        <v>79</v>
      </c>
      <c r="D70" s="21">
        <f>VLOOKUP($A70,[1]All!$C$3:$Z$180,5,FALSE)</f>
        <v>7254567</v>
      </c>
      <c r="F70" s="21">
        <f>VLOOKUP($A70,[1]All!$C$3:$Z$180,8,FALSE)</f>
        <v>0</v>
      </c>
      <c r="G70" s="21">
        <f>VLOOKUP($A70,[1]All!$C$3:$Z$180,11,FALSE)</f>
        <v>1667923</v>
      </c>
      <c r="H70" s="21">
        <f>VLOOKUP($A70,[1]All!$C$3:$Z$180,14,FALSE)</f>
        <v>750000</v>
      </c>
      <c r="I70" s="21">
        <f>VLOOKUP($A70,[1]All!$C$3:$Z$180,17,FALSE)</f>
        <v>1500000</v>
      </c>
      <c r="J70" s="21">
        <f>VLOOKUP($A70,[1]All!$C$3:$Z$180,20,FALSE)</f>
        <v>3336644</v>
      </c>
      <c r="K70" s="21">
        <f t="shared" si="0"/>
        <v>7254567</v>
      </c>
    </row>
    <row r="71" spans="1:11" ht="15" customHeight="1" x14ac:dyDescent="0.2">
      <c r="A71" s="22">
        <v>65</v>
      </c>
      <c r="B71" s="23" t="str">
        <f>IF(VLOOKUP($A71,[1]All!$C$3:$Z$180,24,FALSE)&gt;0,"*","")</f>
        <v/>
      </c>
      <c r="C71" s="24" t="s">
        <v>80</v>
      </c>
      <c r="D71" s="25">
        <f>VLOOKUP($A71,[1]All!$C$3:$Z$180,5,FALSE)</f>
        <v>62859793</v>
      </c>
      <c r="F71" s="25">
        <f>VLOOKUP($A71,[1]All!$C$3:$Z$180,8,FALSE)</f>
        <v>635409</v>
      </c>
      <c r="G71" s="25">
        <f>VLOOKUP($A71,[1]All!$C$3:$Z$180,11,FALSE)</f>
        <v>44986182</v>
      </c>
      <c r="H71" s="25">
        <f>VLOOKUP($A71,[1]All!$C$3:$Z$180,14,FALSE)</f>
        <v>0</v>
      </c>
      <c r="I71" s="25">
        <f>VLOOKUP($A71,[1]All!$C$3:$Z$180,17,FALSE)</f>
        <v>0</v>
      </c>
      <c r="J71" s="25">
        <f>VLOOKUP($A71,[1]All!$C$3:$Z$180,20,FALSE)</f>
        <v>17238202</v>
      </c>
      <c r="K71" s="25">
        <f t="shared" si="0"/>
        <v>62859793</v>
      </c>
    </row>
    <row r="72" spans="1:11" ht="15" customHeight="1" x14ac:dyDescent="0.2">
      <c r="A72" s="14">
        <v>66</v>
      </c>
      <c r="B72" s="15" t="str">
        <f>IF(VLOOKUP($A72,[1]All!$C$3:$Z$180,24,FALSE)&gt;0,"*","")</f>
        <v/>
      </c>
      <c r="C72" s="16" t="s">
        <v>81</v>
      </c>
      <c r="D72" s="17">
        <f>VLOOKUP($A72,[1]All!$C$3:$Z$180,5,FALSE)</f>
        <v>4194492</v>
      </c>
      <c r="F72" s="17">
        <f>VLOOKUP($A72,[1]All!$C$3:$Z$180,8,FALSE)</f>
        <v>73214</v>
      </c>
      <c r="G72" s="17">
        <f>VLOOKUP($A72,[1]All!$C$3:$Z$180,11,FALSE)</f>
        <v>3158691</v>
      </c>
      <c r="H72" s="17">
        <f>VLOOKUP($A72,[1]All!$C$3:$Z$180,14,FALSE)</f>
        <v>0</v>
      </c>
      <c r="I72" s="17">
        <f>VLOOKUP($A72,[1]All!$C$3:$Z$180,17,FALSE)</f>
        <v>3763</v>
      </c>
      <c r="J72" s="17">
        <f>VLOOKUP($A72,[1]All!$C$3:$Z$180,20,FALSE)</f>
        <v>958824</v>
      </c>
      <c r="K72" s="17">
        <f t="shared" ref="K72:K75" si="1">SUM(F72:J72)</f>
        <v>4194492</v>
      </c>
    </row>
    <row r="73" spans="1:11" ht="15" customHeight="1" x14ac:dyDescent="0.2">
      <c r="A73" s="18">
        <v>67</v>
      </c>
      <c r="B73" s="19" t="str">
        <f>IF(VLOOKUP($A73,[1]All!$C$3:$Z$180,24,FALSE)&gt;0,"*","")</f>
        <v/>
      </c>
      <c r="C73" s="20" t="s">
        <v>82</v>
      </c>
      <c r="D73" s="21">
        <f>VLOOKUP($A73,[1]All!$C$3:$Z$180,5,FALSE)</f>
        <v>26201789</v>
      </c>
      <c r="F73" s="21">
        <f>VLOOKUP($A73,[1]All!$C$3:$Z$180,8,FALSE)</f>
        <v>0</v>
      </c>
      <c r="G73" s="21">
        <f>VLOOKUP($A73,[1]All!$C$3:$Z$180,11,FALSE)</f>
        <v>0</v>
      </c>
      <c r="H73" s="21">
        <f>VLOOKUP($A73,[1]All!$C$3:$Z$180,14,FALSE)</f>
        <v>0</v>
      </c>
      <c r="I73" s="21">
        <f>VLOOKUP($A73,[1]All!$C$3:$Z$180,17,FALSE)</f>
        <v>7320693</v>
      </c>
      <c r="J73" s="21">
        <f>VLOOKUP($A73,[1]All!$C$3:$Z$180,20,FALSE)</f>
        <v>18881096</v>
      </c>
      <c r="K73" s="21">
        <f t="shared" si="1"/>
        <v>26201789</v>
      </c>
    </row>
    <row r="74" spans="1:11" ht="15" customHeight="1" x14ac:dyDescent="0.2">
      <c r="A74" s="18">
        <v>68</v>
      </c>
      <c r="B74" s="19" t="str">
        <f>IF(VLOOKUP($A74,[1]All!$C$3:$Z$180,24,FALSE)&gt;0,"*","")</f>
        <v/>
      </c>
      <c r="C74" s="20" t="s">
        <v>83</v>
      </c>
      <c r="D74" s="21">
        <f>VLOOKUP($A74,[1]All!$C$3:$Z$180,5,FALSE)</f>
        <v>2520697</v>
      </c>
      <c r="F74" s="21">
        <f>VLOOKUP($A74,[1]All!$C$3:$Z$180,8,FALSE)</f>
        <v>0</v>
      </c>
      <c r="G74" s="21">
        <f>VLOOKUP($A74,[1]All!$C$3:$Z$180,11,FALSE)</f>
        <v>755245</v>
      </c>
      <c r="H74" s="21">
        <f>VLOOKUP($A74,[1]All!$C$3:$Z$180,14,FALSE)</f>
        <v>0</v>
      </c>
      <c r="I74" s="21">
        <f>VLOOKUP($A74,[1]All!$C$3:$Z$180,17,FALSE)</f>
        <v>0</v>
      </c>
      <c r="J74" s="21">
        <f>VLOOKUP($A74,[1]All!$C$3:$Z$180,20,FALSE)</f>
        <v>1765452</v>
      </c>
      <c r="K74" s="21">
        <f t="shared" si="1"/>
        <v>2520697</v>
      </c>
    </row>
    <row r="75" spans="1:11" ht="15" customHeight="1" x14ac:dyDescent="0.2">
      <c r="A75" s="18">
        <v>69</v>
      </c>
      <c r="B75" s="19" t="str">
        <f>IF(VLOOKUP($A75,[1]All!$C$3:$Z$180,24,FALSE)&gt;0,"*","")</f>
        <v/>
      </c>
      <c r="C75" s="20" t="s">
        <v>84</v>
      </c>
      <c r="D75" s="21">
        <f>VLOOKUP($A75,[1]All!$C$3:$Z$180,5,FALSE)</f>
        <v>19823611</v>
      </c>
      <c r="F75" s="21">
        <f>VLOOKUP($A75,[1]All!$C$3:$Z$180,8,FALSE)</f>
        <v>0</v>
      </c>
      <c r="G75" s="21">
        <f>VLOOKUP($A75,[1]All!$C$3:$Z$180,11,FALSE)</f>
        <v>6279961</v>
      </c>
      <c r="H75" s="21">
        <f>VLOOKUP($A75,[1]All!$C$3:$Z$180,14,FALSE)</f>
        <v>196076</v>
      </c>
      <c r="I75" s="21">
        <f>VLOOKUP($A75,[1]All!$C$3:$Z$180,17,FALSE)</f>
        <v>0</v>
      </c>
      <c r="J75" s="21">
        <f>VLOOKUP($A75,[1]All!$C$3:$Z$180,20,FALSE)</f>
        <v>13347574</v>
      </c>
      <c r="K75" s="21">
        <f t="shared" si="1"/>
        <v>19823611</v>
      </c>
    </row>
    <row r="76" spans="1:11" ht="15" customHeight="1" x14ac:dyDescent="0.2">
      <c r="A76" s="22">
        <v>396</v>
      </c>
      <c r="B76" s="23"/>
      <c r="C76" s="24" t="s">
        <v>85</v>
      </c>
      <c r="D76" s="25">
        <v>52723115</v>
      </c>
      <c r="F76" s="25">
        <v>1658870</v>
      </c>
      <c r="G76" s="25">
        <v>504146</v>
      </c>
      <c r="H76" s="25">
        <v>0</v>
      </c>
      <c r="I76" s="25">
        <v>1210375</v>
      </c>
      <c r="J76" s="25">
        <v>49349726</v>
      </c>
      <c r="K76" s="25">
        <v>52723117</v>
      </c>
    </row>
    <row r="77" spans="1:11" ht="15" customHeight="1" thickBot="1" x14ac:dyDescent="0.25">
      <c r="A77" s="26"/>
      <c r="B77" s="27"/>
      <c r="C77" s="28" t="s">
        <v>86</v>
      </c>
      <c r="D77" s="29">
        <f>SUM(D7:D76)</f>
        <v>3363525046</v>
      </c>
      <c r="F77" s="29">
        <f t="shared" ref="F77:K77" si="2">SUM(F7:F76)</f>
        <v>97632545</v>
      </c>
      <c r="G77" s="29">
        <f t="shared" si="2"/>
        <v>1383618453</v>
      </c>
      <c r="H77" s="29">
        <f t="shared" si="2"/>
        <v>428737158</v>
      </c>
      <c r="I77" s="29">
        <f t="shared" si="2"/>
        <v>556099796</v>
      </c>
      <c r="J77" s="29">
        <f t="shared" si="2"/>
        <v>928609962</v>
      </c>
      <c r="K77" s="29">
        <f t="shared" si="2"/>
        <v>3394697914</v>
      </c>
    </row>
    <row r="78" spans="1:11" ht="8.25" customHeight="1" thickTop="1" x14ac:dyDescent="0.2">
      <c r="A78" s="30"/>
      <c r="B78" s="31"/>
      <c r="C78" s="32"/>
      <c r="D78" s="32"/>
      <c r="F78" s="32"/>
      <c r="G78" s="32"/>
      <c r="H78" s="32"/>
      <c r="I78" s="32"/>
      <c r="J78" s="32"/>
      <c r="K78" s="32"/>
    </row>
    <row r="79" spans="1:11" ht="15" customHeight="1" x14ac:dyDescent="0.2">
      <c r="A79" s="18">
        <v>318001</v>
      </c>
      <c r="B79" s="19"/>
      <c r="C79" s="20" t="s">
        <v>87</v>
      </c>
      <c r="D79" s="21">
        <f>VLOOKUP($A79,[1]All!$C$3:$Z$180,5,FALSE)</f>
        <v>5076966</v>
      </c>
      <c r="F79" s="21">
        <f>VLOOKUP($A79,[1]All!$C$3:$Z$180,8,FALSE)</f>
        <v>0</v>
      </c>
      <c r="G79" s="21">
        <f>VLOOKUP($A79,[1]All!$C$3:$Z$180,11,FALSE)</f>
        <v>5076966</v>
      </c>
      <c r="H79" s="21">
        <f>VLOOKUP($A79,[1]All!$C$3:$Z$180,14,FALSE)</f>
        <v>0</v>
      </c>
      <c r="I79" s="21">
        <f>VLOOKUP($A79,[1]All!$C$3:$Z$180,17,FALSE)</f>
        <v>0</v>
      </c>
      <c r="J79" s="21">
        <f>VLOOKUP($A79,[1]All!$C$3:$Z$180,20,FALSE)</f>
        <v>0</v>
      </c>
      <c r="K79" s="21">
        <f t="shared" ref="K79:K81" si="3">SUM(F79:J79)</f>
        <v>5076966</v>
      </c>
    </row>
    <row r="80" spans="1:11" ht="15" customHeight="1" x14ac:dyDescent="0.2">
      <c r="A80" s="18">
        <v>319001</v>
      </c>
      <c r="B80" s="19"/>
      <c r="C80" s="20" t="s">
        <v>88</v>
      </c>
      <c r="D80" s="21">
        <f>VLOOKUP($A80,[1]All!$C$3:$Z$180,5,FALSE)</f>
        <v>435371</v>
      </c>
      <c r="F80" s="21">
        <f>VLOOKUP($A80,[1]All!$C$3:$Z$180,8,FALSE)</f>
        <v>0</v>
      </c>
      <c r="G80" s="21">
        <f>VLOOKUP($A80,[1]All!$C$3:$Z$180,11,FALSE)</f>
        <v>0</v>
      </c>
      <c r="H80" s="21">
        <f>VLOOKUP($A80,[1]All!$C$3:$Z$180,14,FALSE)</f>
        <v>0</v>
      </c>
      <c r="I80" s="21">
        <f>VLOOKUP($A80,[1]All!$C$3:$Z$180,17,FALSE)</f>
        <v>435371</v>
      </c>
      <c r="J80" s="21">
        <f>VLOOKUP($A80,[1]All!$C$3:$Z$180,20,FALSE)</f>
        <v>0</v>
      </c>
      <c r="K80" s="21">
        <f t="shared" si="3"/>
        <v>435371</v>
      </c>
    </row>
    <row r="81" spans="1:11" ht="15" customHeight="1" x14ac:dyDescent="0.2">
      <c r="A81" s="22" t="s">
        <v>89</v>
      </c>
      <c r="B81" s="23"/>
      <c r="C81" s="24" t="s">
        <v>90</v>
      </c>
      <c r="D81" s="25">
        <f>VLOOKUP($A81,[1]All!$C$3:$Z$180,5,FALSE)</f>
        <v>0</v>
      </c>
      <c r="F81" s="25">
        <f>VLOOKUP($A81,[1]All!$C$3:$Z$180,8,FALSE)</f>
        <v>0</v>
      </c>
      <c r="G81" s="25">
        <f>VLOOKUP($A81,[1]All!$C$3:$Z$180,11,FALSE)</f>
        <v>0</v>
      </c>
      <c r="H81" s="25">
        <f>VLOOKUP($A81,[1]All!$C$3:$Z$180,14,FALSE)</f>
        <v>0</v>
      </c>
      <c r="I81" s="25">
        <f>VLOOKUP($A81,[1]All!$C$3:$Z$180,17,FALSE)</f>
        <v>0</v>
      </c>
      <c r="J81" s="25">
        <f>VLOOKUP($A81,[1]All!$C$3:$Z$180,20,FALSE)</f>
        <v>0</v>
      </c>
      <c r="K81" s="25">
        <f t="shared" si="3"/>
        <v>0</v>
      </c>
    </row>
    <row r="82" spans="1:11" ht="15" customHeight="1" thickBot="1" x14ac:dyDescent="0.25">
      <c r="A82" s="26"/>
      <c r="B82" s="27"/>
      <c r="C82" s="28" t="s">
        <v>91</v>
      </c>
      <c r="D82" s="29">
        <f>SUM(D79:D81)</f>
        <v>5512337</v>
      </c>
      <c r="F82" s="29">
        <f t="shared" ref="F82:K82" si="4">SUM(F79:F81)</f>
        <v>0</v>
      </c>
      <c r="G82" s="29">
        <f t="shared" si="4"/>
        <v>5076966</v>
      </c>
      <c r="H82" s="29">
        <f t="shared" si="4"/>
        <v>0</v>
      </c>
      <c r="I82" s="29">
        <f t="shared" si="4"/>
        <v>435371</v>
      </c>
      <c r="J82" s="29">
        <f t="shared" si="4"/>
        <v>0</v>
      </c>
      <c r="K82" s="29">
        <f t="shared" si="4"/>
        <v>5512337</v>
      </c>
    </row>
    <row r="83" spans="1:11" ht="8.25" customHeight="1" thickTop="1" x14ac:dyDescent="0.2">
      <c r="A83" s="30"/>
      <c r="B83" s="31"/>
      <c r="C83" s="32"/>
      <c r="D83" s="32"/>
      <c r="F83" s="32"/>
      <c r="G83" s="32"/>
      <c r="H83" s="32"/>
      <c r="I83" s="32"/>
      <c r="J83" s="32"/>
      <c r="K83" s="32"/>
    </row>
    <row r="84" spans="1:11" ht="15" customHeight="1" x14ac:dyDescent="0.2">
      <c r="A84" s="14">
        <v>321001</v>
      </c>
      <c r="B84" s="15"/>
      <c r="C84" s="16" t="s">
        <v>92</v>
      </c>
      <c r="D84" s="17">
        <f>VLOOKUP($A84,[1]All!$C$3:$Z$180,5,FALSE)</f>
        <v>2610508</v>
      </c>
      <c r="F84" s="17">
        <f>VLOOKUP($A84,[1]All!$C$3:$Z$180,8,FALSE)</f>
        <v>0</v>
      </c>
      <c r="G84" s="17">
        <f>VLOOKUP($A84,[1]All!$C$3:$Z$180,11,FALSE)</f>
        <v>151541</v>
      </c>
      <c r="H84" s="17">
        <f>VLOOKUP($A84,[1]All!$C$3:$Z$180,14,FALSE)</f>
        <v>0</v>
      </c>
      <c r="I84" s="17">
        <f>VLOOKUP($A84,[1]All!$C$3:$Z$180,17,FALSE)</f>
        <v>0</v>
      </c>
      <c r="J84" s="17">
        <f>VLOOKUP($A84,[1]All!$C$3:$Z$180,20,FALSE)</f>
        <v>2458967</v>
      </c>
      <c r="K84" s="17">
        <f t="shared" ref="K84:K123" si="5">SUM(F84:J84)</f>
        <v>2610508</v>
      </c>
    </row>
    <row r="85" spans="1:11" ht="15" customHeight="1" x14ac:dyDescent="0.2">
      <c r="A85" s="18">
        <v>329001</v>
      </c>
      <c r="B85" s="19"/>
      <c r="C85" s="20" t="s">
        <v>93</v>
      </c>
      <c r="D85" s="21">
        <f>VLOOKUP($A85,[1]All!$C$3:$Z$180,5,FALSE)</f>
        <v>1502431</v>
      </c>
      <c r="F85" s="21">
        <f>VLOOKUP($A85,[1]All!$C$3:$Z$180,8,FALSE)</f>
        <v>0</v>
      </c>
      <c r="G85" s="21">
        <f>VLOOKUP($A85,[1]All!$C$3:$Z$180,11,FALSE)</f>
        <v>0</v>
      </c>
      <c r="H85" s="21">
        <f>VLOOKUP($A85,[1]All!$C$3:$Z$180,14,FALSE)</f>
        <v>0</v>
      </c>
      <c r="I85" s="21">
        <f>VLOOKUP($A85,[1]All!$C$3:$Z$180,17,FALSE)</f>
        <v>0</v>
      </c>
      <c r="J85" s="21">
        <f>VLOOKUP($A85,[1]All!$C$3:$Z$180,20,FALSE)</f>
        <v>1502431</v>
      </c>
      <c r="K85" s="21">
        <f t="shared" si="5"/>
        <v>1502431</v>
      </c>
    </row>
    <row r="86" spans="1:11" ht="15" customHeight="1" x14ac:dyDescent="0.2">
      <c r="A86" s="18">
        <v>331001</v>
      </c>
      <c r="B86" s="19"/>
      <c r="C86" s="20" t="s">
        <v>94</v>
      </c>
      <c r="D86" s="21">
        <f>VLOOKUP($A86,[1]All!$C$3:$Z$180,5,FALSE)</f>
        <v>6400618</v>
      </c>
      <c r="F86" s="21">
        <f>VLOOKUP($A86,[1]All!$C$3:$Z$180,8,FALSE)</f>
        <v>0</v>
      </c>
      <c r="G86" s="21">
        <f>VLOOKUP($A86,[1]All!$C$3:$Z$180,11,FALSE)</f>
        <v>0</v>
      </c>
      <c r="H86" s="21">
        <f>VLOOKUP($A86,[1]All!$C$3:$Z$180,14,FALSE)</f>
        <v>0</v>
      </c>
      <c r="I86" s="21">
        <f>VLOOKUP($A86,[1]All!$C$3:$Z$180,17,FALSE)</f>
        <v>0</v>
      </c>
      <c r="J86" s="21">
        <f>VLOOKUP($A86,[1]All!$C$3:$Z$180,20,FALSE)</f>
        <v>6400618</v>
      </c>
      <c r="K86" s="21">
        <f t="shared" si="5"/>
        <v>6400618</v>
      </c>
    </row>
    <row r="87" spans="1:11" ht="15" customHeight="1" x14ac:dyDescent="0.2">
      <c r="A87" s="18">
        <v>333001</v>
      </c>
      <c r="B87" s="19"/>
      <c r="C87" s="20" t="s">
        <v>95</v>
      </c>
      <c r="D87" s="21">
        <f>VLOOKUP($A87,[1]All!$C$3:$Z$180,5,FALSE)</f>
        <v>5946120</v>
      </c>
      <c r="F87" s="21">
        <f>VLOOKUP($A87,[1]All!$C$3:$Z$180,8,FALSE)</f>
        <v>19756</v>
      </c>
      <c r="G87" s="21">
        <f>VLOOKUP($A87,[1]All!$C$3:$Z$180,11,FALSE)</f>
        <v>0</v>
      </c>
      <c r="H87" s="21">
        <f>VLOOKUP($A87,[1]All!$C$3:$Z$180,14,FALSE)</f>
        <v>5049235</v>
      </c>
      <c r="I87" s="21">
        <f>VLOOKUP($A87,[1]All!$C$3:$Z$180,17,FALSE)</f>
        <v>0</v>
      </c>
      <c r="J87" s="21">
        <f>VLOOKUP($A87,[1]All!$C$3:$Z$180,20,FALSE)</f>
        <v>877129</v>
      </c>
      <c r="K87" s="21">
        <f t="shared" si="5"/>
        <v>5946120</v>
      </c>
    </row>
    <row r="88" spans="1:11" ht="15" customHeight="1" x14ac:dyDescent="0.2">
      <c r="A88" s="22">
        <v>336001</v>
      </c>
      <c r="B88" s="23"/>
      <c r="C88" s="24" t="s">
        <v>96</v>
      </c>
      <c r="D88" s="25">
        <f>VLOOKUP($A88,[1]All!$C$3:$Z$180,5,FALSE)</f>
        <v>8089626</v>
      </c>
      <c r="F88" s="25">
        <f>VLOOKUP($A88,[1]All!$C$3:$Z$180,8,FALSE)</f>
        <v>0</v>
      </c>
      <c r="G88" s="25">
        <f>VLOOKUP($A88,[1]All!$C$3:$Z$180,11,FALSE)</f>
        <v>0</v>
      </c>
      <c r="H88" s="25">
        <f>VLOOKUP($A88,[1]All!$C$3:$Z$180,14,FALSE)</f>
        <v>0</v>
      </c>
      <c r="I88" s="25">
        <f>VLOOKUP($A88,[1]All!$C$3:$Z$180,17,FALSE)</f>
        <v>0</v>
      </c>
      <c r="J88" s="25">
        <f>VLOOKUP($A88,[1]All!$C$3:$Z$180,20,FALSE)</f>
        <v>8089626</v>
      </c>
      <c r="K88" s="25">
        <f t="shared" si="5"/>
        <v>8089626</v>
      </c>
    </row>
    <row r="89" spans="1:11" ht="15" customHeight="1" x14ac:dyDescent="0.2">
      <c r="A89" s="14">
        <v>337001</v>
      </c>
      <c r="B89" s="15"/>
      <c r="C89" s="16" t="s">
        <v>97</v>
      </c>
      <c r="D89" s="17">
        <f>VLOOKUP($A89,[1]All!$C$3:$Z$180,5,FALSE)</f>
        <v>9092006</v>
      </c>
      <c r="F89" s="17">
        <f>VLOOKUP($A89,[1]All!$C$3:$Z$180,8,FALSE)</f>
        <v>0</v>
      </c>
      <c r="G89" s="17">
        <f>VLOOKUP($A89,[1]All!$C$3:$Z$180,11,FALSE)</f>
        <v>0</v>
      </c>
      <c r="H89" s="17">
        <f>VLOOKUP($A89,[1]All!$C$3:$Z$180,14,FALSE)</f>
        <v>0</v>
      </c>
      <c r="I89" s="17">
        <f>VLOOKUP($A89,[1]All!$C$3:$Z$180,17,FALSE)</f>
        <v>194369</v>
      </c>
      <c r="J89" s="17">
        <f>VLOOKUP($A89,[1]All!$C$3:$Z$180,20,FALSE)</f>
        <v>8897637</v>
      </c>
      <c r="K89" s="17">
        <f t="shared" si="5"/>
        <v>9092006</v>
      </c>
    </row>
    <row r="90" spans="1:11" ht="15" customHeight="1" x14ac:dyDescent="0.2">
      <c r="A90" s="18">
        <v>339001</v>
      </c>
      <c r="B90" s="19"/>
      <c r="C90" s="20" t="s">
        <v>98</v>
      </c>
      <c r="D90" s="21">
        <f>VLOOKUP($A90,[1]All!$C$3:$Z$180,5,FALSE)</f>
        <v>189134</v>
      </c>
      <c r="F90" s="21">
        <f>VLOOKUP($A90,[1]All!$C$3:$Z$180,8,FALSE)</f>
        <v>0</v>
      </c>
      <c r="G90" s="21">
        <f>VLOOKUP($A90,[1]All!$C$3:$Z$180,11,FALSE)</f>
        <v>0</v>
      </c>
      <c r="H90" s="21">
        <f>VLOOKUP($A90,[1]All!$C$3:$Z$180,14,FALSE)</f>
        <v>0</v>
      </c>
      <c r="I90" s="21">
        <f>VLOOKUP($A90,[1]All!$C$3:$Z$180,17,FALSE)</f>
        <v>0</v>
      </c>
      <c r="J90" s="21">
        <f>VLOOKUP($A90,[1]All!$C$3:$Z$180,20,FALSE)</f>
        <v>189134</v>
      </c>
      <c r="K90" s="21">
        <f t="shared" si="5"/>
        <v>189134</v>
      </c>
    </row>
    <row r="91" spans="1:11" ht="15" customHeight="1" x14ac:dyDescent="0.2">
      <c r="A91" s="18">
        <v>340001</v>
      </c>
      <c r="B91" s="19"/>
      <c r="C91" s="20" t="s">
        <v>99</v>
      </c>
      <c r="D91" s="21">
        <f>VLOOKUP($A91,[1]All!$C$3:$Z$180,5,FALSE)</f>
        <v>575101</v>
      </c>
      <c r="F91" s="21">
        <f>VLOOKUP($A91,[1]All!$C$3:$Z$180,8,FALSE)</f>
        <v>0</v>
      </c>
      <c r="G91" s="21">
        <f>VLOOKUP($A91,[1]All!$C$3:$Z$180,11,FALSE)</f>
        <v>0</v>
      </c>
      <c r="H91" s="21">
        <f>VLOOKUP($A91,[1]All!$C$3:$Z$180,14,FALSE)</f>
        <v>0</v>
      </c>
      <c r="I91" s="21">
        <f>VLOOKUP($A91,[1]All!$C$3:$Z$180,17,FALSE)</f>
        <v>0</v>
      </c>
      <c r="J91" s="21">
        <f>VLOOKUP($A91,[1]All!$C$3:$Z$180,20,FALSE)</f>
        <v>575101</v>
      </c>
      <c r="K91" s="21">
        <f t="shared" si="5"/>
        <v>575101</v>
      </c>
    </row>
    <row r="92" spans="1:11" ht="15" customHeight="1" x14ac:dyDescent="0.2">
      <c r="A92" s="18">
        <v>341001</v>
      </c>
      <c r="B92" s="19"/>
      <c r="C92" s="20" t="s">
        <v>100</v>
      </c>
      <c r="D92" s="21">
        <f>VLOOKUP($A92,[1]All!$C$3:$Z$180,5,FALSE)</f>
        <v>5744733</v>
      </c>
      <c r="F92" s="21">
        <f>VLOOKUP($A92,[1]All!$C$3:$Z$180,8,FALSE)</f>
        <v>0</v>
      </c>
      <c r="G92" s="21">
        <f>VLOOKUP($A92,[1]All!$C$3:$Z$180,11,FALSE)</f>
        <v>2013097</v>
      </c>
      <c r="H92" s="21">
        <f>VLOOKUP($A92,[1]All!$C$3:$Z$180,14,FALSE)</f>
        <v>2390220</v>
      </c>
      <c r="I92" s="21">
        <f>VLOOKUP($A92,[1]All!$C$3:$Z$180,17,FALSE)</f>
        <v>0</v>
      </c>
      <c r="J92" s="21">
        <f>VLOOKUP($A92,[1]All!$C$3:$Z$180,20,FALSE)</f>
        <v>1341416</v>
      </c>
      <c r="K92" s="21">
        <f t="shared" si="5"/>
        <v>5744733</v>
      </c>
    </row>
    <row r="93" spans="1:11" ht="15" customHeight="1" x14ac:dyDescent="0.2">
      <c r="A93" s="22">
        <v>343001</v>
      </c>
      <c r="B93" s="23"/>
      <c r="C93" s="24" t="s">
        <v>101</v>
      </c>
      <c r="D93" s="25">
        <f>VLOOKUP($A93,[1]All!$C$3:$Z$180,5,FALSE)</f>
        <v>7823831</v>
      </c>
      <c r="F93" s="25">
        <f>VLOOKUP($A93,[1]All!$C$3:$Z$180,8,FALSE)</f>
        <v>0</v>
      </c>
      <c r="G93" s="25">
        <f>VLOOKUP($A93,[1]All!$C$3:$Z$180,11,FALSE)</f>
        <v>0</v>
      </c>
      <c r="H93" s="25">
        <f>VLOOKUP($A93,[1]All!$C$3:$Z$180,14,FALSE)</f>
        <v>0</v>
      </c>
      <c r="I93" s="25">
        <f>VLOOKUP($A93,[1]All!$C$3:$Z$180,17,FALSE)</f>
        <v>0</v>
      </c>
      <c r="J93" s="25">
        <f>VLOOKUP($A93,[1]All!$C$3:$Z$180,20,FALSE)</f>
        <v>7823831</v>
      </c>
      <c r="K93" s="25">
        <f t="shared" si="5"/>
        <v>7823831</v>
      </c>
    </row>
    <row r="94" spans="1:11" ht="15" customHeight="1" x14ac:dyDescent="0.2">
      <c r="A94" s="14">
        <v>344001</v>
      </c>
      <c r="B94" s="15"/>
      <c r="C94" s="16" t="s">
        <v>102</v>
      </c>
      <c r="D94" s="17">
        <f>VLOOKUP($A94,[1]All!$C$3:$Z$180,5,FALSE)</f>
        <v>841404</v>
      </c>
      <c r="F94" s="17">
        <f>VLOOKUP($A94,[1]All!$C$3:$Z$180,8,FALSE)</f>
        <v>0</v>
      </c>
      <c r="G94" s="17">
        <f>VLOOKUP($A94,[1]All!$C$3:$Z$180,11,FALSE)</f>
        <v>0</v>
      </c>
      <c r="H94" s="17">
        <f>VLOOKUP($A94,[1]All!$C$3:$Z$180,14,FALSE)</f>
        <v>0</v>
      </c>
      <c r="I94" s="17">
        <f>VLOOKUP($A94,[1]All!$C$3:$Z$180,17,FALSE)</f>
        <v>0</v>
      </c>
      <c r="J94" s="17">
        <f>VLOOKUP($A94,[1]All!$C$3:$Z$180,20,FALSE)</f>
        <v>841404</v>
      </c>
      <c r="K94" s="17">
        <f t="shared" si="5"/>
        <v>841404</v>
      </c>
    </row>
    <row r="95" spans="1:11" ht="15" customHeight="1" x14ac:dyDescent="0.2">
      <c r="A95" s="18">
        <v>345001</v>
      </c>
      <c r="B95" s="19"/>
      <c r="C95" s="20" t="s">
        <v>103</v>
      </c>
      <c r="D95" s="21">
        <f>VLOOKUP($A95,[1]All!$C$3:$Z$180,5,FALSE)</f>
        <v>4375371</v>
      </c>
      <c r="F95" s="21">
        <f>VLOOKUP($A95,[1]All!$C$3:$Z$180,8,FALSE)</f>
        <v>0</v>
      </c>
      <c r="G95" s="21">
        <f>VLOOKUP($A95,[1]All!$C$3:$Z$180,11,FALSE)</f>
        <v>0</v>
      </c>
      <c r="H95" s="21">
        <f>VLOOKUP($A95,[1]All!$C$3:$Z$180,14,FALSE)</f>
        <v>0</v>
      </c>
      <c r="I95" s="21">
        <f>VLOOKUP($A95,[1]All!$C$3:$Z$180,17,FALSE)</f>
        <v>0</v>
      </c>
      <c r="J95" s="21">
        <f>VLOOKUP($A95,[1]All!$C$3:$Z$180,20,FALSE)</f>
        <v>5156542</v>
      </c>
      <c r="K95" s="21">
        <f t="shared" si="5"/>
        <v>5156542</v>
      </c>
    </row>
    <row r="96" spans="1:11" ht="15" customHeight="1" x14ac:dyDescent="0.2">
      <c r="A96" s="18">
        <v>346001</v>
      </c>
      <c r="B96" s="19"/>
      <c r="C96" s="20" t="s">
        <v>104</v>
      </c>
      <c r="D96" s="21">
        <f>VLOOKUP($A96,[1]All!$C$3:$Z$180,5,FALSE)</f>
        <v>4976047</v>
      </c>
      <c r="F96" s="21">
        <f>VLOOKUP($A96,[1]All!$C$3:$Z$180,8,FALSE)</f>
        <v>1405742</v>
      </c>
      <c r="G96" s="21">
        <f>VLOOKUP($A96,[1]All!$C$3:$Z$180,11,FALSE)</f>
        <v>0</v>
      </c>
      <c r="H96" s="21">
        <f>VLOOKUP($A96,[1]All!$C$3:$Z$180,14,FALSE)</f>
        <v>0</v>
      </c>
      <c r="I96" s="21">
        <f>VLOOKUP($A96,[1]All!$C$3:$Z$180,17,FALSE)</f>
        <v>0</v>
      </c>
      <c r="J96" s="21">
        <f>VLOOKUP($A96,[1]All!$C$3:$Z$180,20,FALSE)</f>
        <v>3570305</v>
      </c>
      <c r="K96" s="21">
        <f t="shared" si="5"/>
        <v>4976047</v>
      </c>
    </row>
    <row r="97" spans="1:11" ht="15" customHeight="1" x14ac:dyDescent="0.2">
      <c r="A97" s="18">
        <v>347001</v>
      </c>
      <c r="B97" s="19"/>
      <c r="C97" s="20" t="s">
        <v>105</v>
      </c>
      <c r="D97" s="21">
        <f>VLOOKUP($A97,[1]All!$C$3:$Z$180,5,FALSE)</f>
        <v>4447949</v>
      </c>
      <c r="F97" s="21">
        <f>VLOOKUP($A97,[1]All!$C$3:$Z$180,8,FALSE)</f>
        <v>0</v>
      </c>
      <c r="G97" s="21">
        <f>VLOOKUP($A97,[1]All!$C$3:$Z$180,11,FALSE)</f>
        <v>8140</v>
      </c>
      <c r="H97" s="21">
        <f>VLOOKUP($A97,[1]All!$C$3:$Z$180,14,FALSE)</f>
        <v>0</v>
      </c>
      <c r="I97" s="21">
        <f>VLOOKUP($A97,[1]All!$C$3:$Z$180,17,FALSE)</f>
        <v>0</v>
      </c>
      <c r="J97" s="21">
        <f>VLOOKUP($A97,[1]All!$C$3:$Z$180,20,FALSE)</f>
        <v>4439809</v>
      </c>
      <c r="K97" s="21">
        <f t="shared" si="5"/>
        <v>4447949</v>
      </c>
    </row>
    <row r="98" spans="1:11" ht="15" customHeight="1" x14ac:dyDescent="0.2">
      <c r="A98" s="22">
        <v>348001</v>
      </c>
      <c r="B98" s="23"/>
      <c r="C98" s="24" t="s">
        <v>106</v>
      </c>
      <c r="D98" s="25">
        <f>VLOOKUP($A98,[1]All!$C$3:$Z$180,5,FALSE)</f>
        <v>5868825</v>
      </c>
      <c r="F98" s="25">
        <f>VLOOKUP($A98,[1]All!$C$3:$Z$180,8,FALSE)</f>
        <v>0</v>
      </c>
      <c r="G98" s="25">
        <f>VLOOKUP($A98,[1]All!$C$3:$Z$180,11,FALSE)</f>
        <v>3588834</v>
      </c>
      <c r="H98" s="25">
        <f>VLOOKUP($A98,[1]All!$C$3:$Z$180,14,FALSE)</f>
        <v>0</v>
      </c>
      <c r="I98" s="25">
        <f>VLOOKUP($A98,[1]All!$C$3:$Z$180,17,FALSE)</f>
        <v>0</v>
      </c>
      <c r="J98" s="25">
        <f>VLOOKUP($A98,[1]All!$C$3:$Z$180,20,FALSE)</f>
        <v>2279991</v>
      </c>
      <c r="K98" s="25">
        <f t="shared" si="5"/>
        <v>5868825</v>
      </c>
    </row>
    <row r="99" spans="1:11" ht="15" customHeight="1" x14ac:dyDescent="0.2">
      <c r="A99" s="14" t="s">
        <v>107</v>
      </c>
      <c r="B99" s="15"/>
      <c r="C99" s="16" t="s">
        <v>108</v>
      </c>
      <c r="D99" s="17">
        <f>VLOOKUP($A99,[1]All!$C$3:$Z$180,5,FALSE)</f>
        <v>248321</v>
      </c>
      <c r="F99" s="17">
        <f>VLOOKUP($A99,[1]All!$C$3:$Z$180,8,FALSE)</f>
        <v>0</v>
      </c>
      <c r="G99" s="17">
        <f>VLOOKUP($A99,[1]All!$C$3:$Z$180,11,FALSE)</f>
        <v>1910</v>
      </c>
      <c r="H99" s="17">
        <f>VLOOKUP($A99,[1]All!$C$3:$Z$180,14,FALSE)</f>
        <v>0</v>
      </c>
      <c r="I99" s="17">
        <f>VLOOKUP($A99,[1]All!$C$3:$Z$180,17,FALSE)</f>
        <v>0</v>
      </c>
      <c r="J99" s="17">
        <f>VLOOKUP($A99,[1]All!$C$3:$Z$180,20,FALSE)</f>
        <v>246411</v>
      </c>
      <c r="K99" s="17">
        <f t="shared" si="5"/>
        <v>248321</v>
      </c>
    </row>
    <row r="100" spans="1:11" ht="15" customHeight="1" x14ac:dyDescent="0.2">
      <c r="A100" s="18" t="s">
        <v>109</v>
      </c>
      <c r="B100" s="19"/>
      <c r="C100" s="20" t="s">
        <v>110</v>
      </c>
      <c r="D100" s="21">
        <f>VLOOKUP($A100,[1]All!$C$3:$Z$180,5,FALSE)</f>
        <v>282597</v>
      </c>
      <c r="F100" s="21">
        <f>VLOOKUP($A100,[1]All!$C$3:$Z$180,8,FALSE)</f>
        <v>0</v>
      </c>
      <c r="G100" s="21">
        <f>VLOOKUP($A100,[1]All!$C$3:$Z$180,11,FALSE)</f>
        <v>0</v>
      </c>
      <c r="H100" s="21">
        <f>VLOOKUP($A100,[1]All!$C$3:$Z$180,14,FALSE)</f>
        <v>0</v>
      </c>
      <c r="I100" s="21">
        <f>VLOOKUP($A100,[1]All!$C$3:$Z$180,17,FALSE)</f>
        <v>0</v>
      </c>
      <c r="J100" s="21">
        <f>VLOOKUP($A100,[1]All!$C$3:$Z$180,20,FALSE)</f>
        <v>282597</v>
      </c>
      <c r="K100" s="21">
        <f t="shared" si="5"/>
        <v>282597</v>
      </c>
    </row>
    <row r="101" spans="1:11" ht="15" customHeight="1" x14ac:dyDescent="0.2">
      <c r="A101" s="18" t="s">
        <v>111</v>
      </c>
      <c r="B101" s="19"/>
      <c r="C101" s="20" t="s">
        <v>112</v>
      </c>
      <c r="D101" s="21">
        <f>VLOOKUP($A101,[1]All!$C$3:$Z$180,5,FALSE)</f>
        <v>3670125</v>
      </c>
      <c r="F101" s="21">
        <f>VLOOKUP($A101,[1]All!$C$3:$Z$180,8,FALSE)</f>
        <v>0</v>
      </c>
      <c r="G101" s="21">
        <f>VLOOKUP($A101,[1]All!$C$3:$Z$180,11,FALSE)</f>
        <v>145222</v>
      </c>
      <c r="H101" s="21">
        <f>VLOOKUP($A101,[1]All!$C$3:$Z$180,14,FALSE)</f>
        <v>540742</v>
      </c>
      <c r="I101" s="21">
        <f>VLOOKUP($A101,[1]All!$C$3:$Z$180,17,FALSE)</f>
        <v>0</v>
      </c>
      <c r="J101" s="21">
        <f>VLOOKUP($A101,[1]All!$C$3:$Z$180,20,FALSE)</f>
        <v>2984161</v>
      </c>
      <c r="K101" s="21">
        <f t="shared" si="5"/>
        <v>3670125</v>
      </c>
    </row>
    <row r="102" spans="1:11" ht="15" customHeight="1" x14ac:dyDescent="0.2">
      <c r="A102" s="18" t="s">
        <v>113</v>
      </c>
      <c r="B102" s="19"/>
      <c r="C102" s="20" t="s">
        <v>114</v>
      </c>
      <c r="D102" s="21">
        <f>VLOOKUP($A102,[1]All!$C$3:$Z$180,5,FALSE)</f>
        <v>285674</v>
      </c>
      <c r="F102" s="21">
        <f>VLOOKUP($A102,[1]All!$C$3:$Z$180,8,FALSE)</f>
        <v>0</v>
      </c>
      <c r="G102" s="21">
        <f>VLOOKUP($A102,[1]All!$C$3:$Z$180,11,FALSE)</f>
        <v>0</v>
      </c>
      <c r="H102" s="21">
        <f>VLOOKUP($A102,[1]All!$C$3:$Z$180,14,FALSE)</f>
        <v>0</v>
      </c>
      <c r="I102" s="21">
        <f>VLOOKUP($A102,[1]All!$C$3:$Z$180,17,FALSE)</f>
        <v>0</v>
      </c>
      <c r="J102" s="21">
        <f>VLOOKUP($A102,[1]All!$C$3:$Z$180,20,FALSE)</f>
        <v>285674</v>
      </c>
      <c r="K102" s="21">
        <f t="shared" si="5"/>
        <v>285674</v>
      </c>
    </row>
    <row r="103" spans="1:11" ht="15" customHeight="1" x14ac:dyDescent="0.2">
      <c r="A103" s="22" t="s">
        <v>115</v>
      </c>
      <c r="B103" s="23"/>
      <c r="C103" s="24" t="s">
        <v>116</v>
      </c>
      <c r="D103" s="25">
        <f>VLOOKUP($A103,[1]All!$C$3:$Z$180,5,FALSE)</f>
        <v>96937</v>
      </c>
      <c r="F103" s="25">
        <f>VLOOKUP($A103,[1]All!$C$3:$Z$180,8,FALSE)</f>
        <v>0</v>
      </c>
      <c r="G103" s="25">
        <f>VLOOKUP($A103,[1]All!$C$3:$Z$180,11,FALSE)</f>
        <v>0</v>
      </c>
      <c r="H103" s="25">
        <f>VLOOKUP($A103,[1]All!$C$3:$Z$180,14,FALSE)</f>
        <v>0</v>
      </c>
      <c r="I103" s="25">
        <f>VLOOKUP($A103,[1]All!$C$3:$Z$180,17,FALSE)</f>
        <v>0</v>
      </c>
      <c r="J103" s="25">
        <f>VLOOKUP($A103,[1]All!$C$3:$Z$180,20,FALSE)</f>
        <v>96937</v>
      </c>
      <c r="K103" s="25">
        <f t="shared" si="5"/>
        <v>96937</v>
      </c>
    </row>
    <row r="104" spans="1:11" ht="15" customHeight="1" x14ac:dyDescent="0.2">
      <c r="A104" s="14" t="s">
        <v>117</v>
      </c>
      <c r="B104" s="15"/>
      <c r="C104" s="16" t="s">
        <v>118</v>
      </c>
      <c r="D104" s="17">
        <f>VLOOKUP($A104,[1]All!$C$3:$Z$180,5,FALSE)</f>
        <v>-266063</v>
      </c>
      <c r="F104" s="17">
        <f>VLOOKUP($A104,[1]All!$C$3:$Z$180,8,FALSE)</f>
        <v>0</v>
      </c>
      <c r="G104" s="17">
        <f>VLOOKUP($A104,[1]All!$C$3:$Z$180,11,FALSE)</f>
        <v>0</v>
      </c>
      <c r="H104" s="17">
        <f>VLOOKUP($A104,[1]All!$C$3:$Z$180,14,FALSE)</f>
        <v>0</v>
      </c>
      <c r="I104" s="17">
        <f>VLOOKUP($A104,[1]All!$C$3:$Z$180,17,FALSE)</f>
        <v>0</v>
      </c>
      <c r="J104" s="17">
        <f>VLOOKUP($A104,[1]All!$C$3:$Z$180,20,FALSE)</f>
        <v>-266063</v>
      </c>
      <c r="K104" s="17">
        <f t="shared" si="5"/>
        <v>-266063</v>
      </c>
    </row>
    <row r="105" spans="1:11" ht="15" customHeight="1" x14ac:dyDescent="0.2">
      <c r="A105" s="18" t="s">
        <v>119</v>
      </c>
      <c r="B105" s="19"/>
      <c r="C105" s="20" t="s">
        <v>120</v>
      </c>
      <c r="D105" s="21">
        <f>VLOOKUP($A105,[1]All!$C$3:$Z$180,5,FALSE)</f>
        <v>-139577</v>
      </c>
      <c r="F105" s="21">
        <f>VLOOKUP($A105,[1]All!$C$3:$Z$180,8,FALSE)</f>
        <v>0</v>
      </c>
      <c r="G105" s="21">
        <f>VLOOKUP($A105,[1]All!$C$3:$Z$180,11,FALSE)</f>
        <v>0</v>
      </c>
      <c r="H105" s="21">
        <f>VLOOKUP($A105,[1]All!$C$3:$Z$180,14,FALSE)</f>
        <v>0</v>
      </c>
      <c r="I105" s="21">
        <f>VLOOKUP($A105,[1]All!$C$3:$Z$180,17,FALSE)</f>
        <v>0</v>
      </c>
      <c r="J105" s="21">
        <f>VLOOKUP($A105,[1]All!$C$3:$Z$180,20,FALSE)</f>
        <v>-139577</v>
      </c>
      <c r="K105" s="21">
        <f t="shared" si="5"/>
        <v>-139577</v>
      </c>
    </row>
    <row r="106" spans="1:11" ht="15" customHeight="1" x14ac:dyDescent="0.2">
      <c r="A106" s="18" t="s">
        <v>121</v>
      </c>
      <c r="B106" s="19"/>
      <c r="C106" s="20" t="s">
        <v>122</v>
      </c>
      <c r="D106" s="21">
        <f>VLOOKUP($A106,[1]All!$C$3:$Z$180,5,FALSE)</f>
        <v>170603</v>
      </c>
      <c r="F106" s="21">
        <f>VLOOKUP($A106,[1]All!$C$3:$Z$180,8,FALSE)</f>
        <v>0</v>
      </c>
      <c r="G106" s="21">
        <f>VLOOKUP($A106,[1]All!$C$3:$Z$180,11,FALSE)</f>
        <v>-2407</v>
      </c>
      <c r="H106" s="21">
        <f>VLOOKUP($A106,[1]All!$C$3:$Z$180,14,FALSE)</f>
        <v>0</v>
      </c>
      <c r="I106" s="21">
        <f>VLOOKUP($A106,[1]All!$C$3:$Z$180,17,FALSE)</f>
        <v>0</v>
      </c>
      <c r="J106" s="21">
        <f>VLOOKUP($A106,[1]All!$C$3:$Z$180,20,FALSE)</f>
        <v>173010</v>
      </c>
      <c r="K106" s="21">
        <f t="shared" si="5"/>
        <v>170603</v>
      </c>
    </row>
    <row r="107" spans="1:11" ht="15" customHeight="1" x14ac:dyDescent="0.2">
      <c r="A107" s="18" t="s">
        <v>123</v>
      </c>
      <c r="B107" s="19"/>
      <c r="C107" s="20" t="s">
        <v>124</v>
      </c>
      <c r="D107" s="21">
        <f>VLOOKUP($A107,[1]All!$C$3:$Z$180,5,FALSE)</f>
        <v>18019</v>
      </c>
      <c r="F107" s="21">
        <f>VLOOKUP($A107,[1]All!$C$3:$Z$180,8,FALSE)</f>
        <v>0</v>
      </c>
      <c r="G107" s="21">
        <f>VLOOKUP($A107,[1]All!$C$3:$Z$180,11,FALSE)</f>
        <v>0</v>
      </c>
      <c r="H107" s="21">
        <f>VLOOKUP($A107,[1]All!$C$3:$Z$180,14,FALSE)</f>
        <v>0</v>
      </c>
      <c r="I107" s="21">
        <f>VLOOKUP($A107,[1]All!$C$3:$Z$180,17,FALSE)</f>
        <v>0</v>
      </c>
      <c r="J107" s="21">
        <f>VLOOKUP($A107,[1]All!$C$3:$Z$180,20,FALSE)</f>
        <v>18019</v>
      </c>
      <c r="K107" s="21">
        <f t="shared" si="5"/>
        <v>18019</v>
      </c>
    </row>
    <row r="108" spans="1:11" ht="15" customHeight="1" x14ac:dyDescent="0.2">
      <c r="A108" s="22" t="s">
        <v>125</v>
      </c>
      <c r="B108" s="23"/>
      <c r="C108" s="24" t="s">
        <v>126</v>
      </c>
      <c r="D108" s="25">
        <f>VLOOKUP($A108,[1]All!$C$3:$Z$180,5,FALSE)</f>
        <v>390144</v>
      </c>
      <c r="F108" s="25">
        <f>VLOOKUP($A108,[1]All!$C$3:$Z$180,8,FALSE)</f>
        <v>0</v>
      </c>
      <c r="G108" s="25">
        <f>VLOOKUP($A108,[1]All!$C$3:$Z$180,11,FALSE)</f>
        <v>0</v>
      </c>
      <c r="H108" s="25">
        <f>VLOOKUP($A108,[1]All!$C$3:$Z$180,14,FALSE)</f>
        <v>0</v>
      </c>
      <c r="I108" s="25">
        <f>VLOOKUP($A108,[1]All!$C$3:$Z$180,17,FALSE)</f>
        <v>0</v>
      </c>
      <c r="J108" s="25">
        <f>VLOOKUP($A108,[1]All!$C$3:$Z$180,20,FALSE)</f>
        <v>390144</v>
      </c>
      <c r="K108" s="25">
        <f t="shared" si="5"/>
        <v>390144</v>
      </c>
    </row>
    <row r="109" spans="1:11" ht="15" customHeight="1" x14ac:dyDescent="0.2">
      <c r="A109" s="14" t="s">
        <v>127</v>
      </c>
      <c r="B109" s="15"/>
      <c r="C109" s="16" t="s">
        <v>128</v>
      </c>
      <c r="D109" s="17">
        <f>VLOOKUP($A109,[1]All!$C$3:$Z$180,5,FALSE)</f>
        <v>23817</v>
      </c>
      <c r="F109" s="17">
        <f>VLOOKUP($A109,[1]All!$C$3:$Z$180,8,FALSE)</f>
        <v>22967</v>
      </c>
      <c r="G109" s="17">
        <f>VLOOKUP($A109,[1]All!$C$3:$Z$180,11,FALSE)</f>
        <v>0</v>
      </c>
      <c r="H109" s="17">
        <f>VLOOKUP($A109,[1]All!$C$3:$Z$180,14,FALSE)</f>
        <v>0</v>
      </c>
      <c r="I109" s="17">
        <f>VLOOKUP($A109,[1]All!$C$3:$Z$180,17,FALSE)</f>
        <v>0</v>
      </c>
      <c r="J109" s="17">
        <f>VLOOKUP($A109,[1]All!$C$3:$Z$180,20,FALSE)</f>
        <v>850</v>
      </c>
      <c r="K109" s="17">
        <f t="shared" si="5"/>
        <v>23817</v>
      </c>
    </row>
    <row r="110" spans="1:11" ht="15" customHeight="1" x14ac:dyDescent="0.2">
      <c r="A110" s="18" t="s">
        <v>129</v>
      </c>
      <c r="B110" s="19"/>
      <c r="C110" s="20" t="s">
        <v>130</v>
      </c>
      <c r="D110" s="21">
        <f>VLOOKUP($A110,[1]All!$C$3:$Z$180,5,FALSE)</f>
        <v>1014165</v>
      </c>
      <c r="F110" s="21">
        <f>VLOOKUP($A110,[1]All!$C$3:$Z$180,8,FALSE)</f>
        <v>0</v>
      </c>
      <c r="G110" s="21">
        <f>VLOOKUP($A110,[1]All!$C$3:$Z$180,11,FALSE)</f>
        <v>13250</v>
      </c>
      <c r="H110" s="21">
        <f>VLOOKUP($A110,[1]All!$C$3:$Z$180,14,FALSE)</f>
        <v>0</v>
      </c>
      <c r="I110" s="21">
        <f>VLOOKUP($A110,[1]All!$C$3:$Z$180,17,FALSE)</f>
        <v>0</v>
      </c>
      <c r="J110" s="21">
        <f>VLOOKUP($A110,[1]All!$C$3:$Z$180,20,FALSE)</f>
        <v>1000915</v>
      </c>
      <c r="K110" s="21">
        <f t="shared" si="5"/>
        <v>1014165</v>
      </c>
    </row>
    <row r="111" spans="1:11" ht="15" customHeight="1" x14ac:dyDescent="0.2">
      <c r="A111" s="18" t="s">
        <v>131</v>
      </c>
      <c r="B111" s="19"/>
      <c r="C111" s="20" t="s">
        <v>132</v>
      </c>
      <c r="D111" s="21">
        <f>VLOOKUP($A111,[1]All!$C$3:$Z$180,5,FALSE)</f>
        <v>-830082</v>
      </c>
      <c r="F111" s="21">
        <f>VLOOKUP($A111,[1]All!$C$3:$Z$180,8,FALSE)</f>
        <v>7583</v>
      </c>
      <c r="G111" s="21">
        <f>VLOOKUP($A111,[1]All!$C$3:$Z$180,11,FALSE)</f>
        <v>0</v>
      </c>
      <c r="H111" s="21">
        <f>VLOOKUP($A111,[1]All!$C$3:$Z$180,14,FALSE)</f>
        <v>0</v>
      </c>
      <c r="I111" s="21">
        <f>VLOOKUP($A111,[1]All!$C$3:$Z$180,17,FALSE)</f>
        <v>0</v>
      </c>
      <c r="J111" s="21">
        <f>VLOOKUP($A111,[1]All!$C$3:$Z$180,20,FALSE)</f>
        <v>-837665</v>
      </c>
      <c r="K111" s="21">
        <f t="shared" si="5"/>
        <v>-830082</v>
      </c>
    </row>
    <row r="112" spans="1:11" ht="15" customHeight="1" x14ac:dyDescent="0.2">
      <c r="A112" s="18" t="s">
        <v>133</v>
      </c>
      <c r="B112" s="19"/>
      <c r="C112" s="20" t="s">
        <v>134</v>
      </c>
      <c r="D112" s="21">
        <f>VLOOKUP($A112,[1]All!$C$3:$Z$180,5,FALSE)</f>
        <v>134554</v>
      </c>
      <c r="F112" s="21">
        <f>VLOOKUP($A112,[1]All!$C$3:$Z$180,8,FALSE)</f>
        <v>0</v>
      </c>
      <c r="G112" s="21">
        <f>VLOOKUP($A112,[1]All!$C$3:$Z$180,11,FALSE)</f>
        <v>0</v>
      </c>
      <c r="H112" s="21">
        <f>VLOOKUP($A112,[1]All!$C$3:$Z$180,14,FALSE)</f>
        <v>0</v>
      </c>
      <c r="I112" s="21">
        <f>VLOOKUP($A112,[1]All!$C$3:$Z$180,17,FALSE)</f>
        <v>35000</v>
      </c>
      <c r="J112" s="21">
        <f>VLOOKUP($A112,[1]All!$C$3:$Z$180,20,FALSE)</f>
        <v>99554</v>
      </c>
      <c r="K112" s="21">
        <f t="shared" si="5"/>
        <v>134554</v>
      </c>
    </row>
    <row r="113" spans="1:11" ht="15" customHeight="1" x14ac:dyDescent="0.2">
      <c r="A113" s="22" t="s">
        <v>135</v>
      </c>
      <c r="B113" s="23"/>
      <c r="C113" s="24" t="s">
        <v>136</v>
      </c>
      <c r="D113" s="25">
        <f>VLOOKUP($A113,[1]All!$C$3:$Z$180,5,FALSE)</f>
        <v>1407589</v>
      </c>
      <c r="F113" s="25">
        <f>VLOOKUP($A113,[1]All!$C$3:$Z$180,8,FALSE)</f>
        <v>0</v>
      </c>
      <c r="G113" s="25">
        <f>VLOOKUP($A113,[1]All!$C$3:$Z$180,11,FALSE)</f>
        <v>0</v>
      </c>
      <c r="H113" s="25">
        <f>VLOOKUP($A113,[1]All!$C$3:$Z$180,14,FALSE)</f>
        <v>0</v>
      </c>
      <c r="I113" s="25">
        <f>VLOOKUP($A113,[1]All!$C$3:$Z$180,17,FALSE)</f>
        <v>0</v>
      </c>
      <c r="J113" s="25">
        <f>VLOOKUP($A113,[1]All!$C$3:$Z$180,20,FALSE)</f>
        <v>1407589</v>
      </c>
      <c r="K113" s="25">
        <f t="shared" si="5"/>
        <v>1407589</v>
      </c>
    </row>
    <row r="114" spans="1:11" ht="15" customHeight="1" x14ac:dyDescent="0.2">
      <c r="A114" s="14" t="s">
        <v>137</v>
      </c>
      <c r="B114" s="15"/>
      <c r="C114" s="16" t="s">
        <v>138</v>
      </c>
      <c r="D114" s="17">
        <f>VLOOKUP($A114,[1]All!$C$3:$Z$180,5,FALSE)</f>
        <v>626543</v>
      </c>
      <c r="F114" s="17">
        <f>VLOOKUP($A114,[1]All!$C$3:$Z$180,8,FALSE)</f>
        <v>60682</v>
      </c>
      <c r="G114" s="17">
        <f>VLOOKUP($A114,[1]All!$C$3:$Z$180,11,FALSE)</f>
        <v>0</v>
      </c>
      <c r="H114" s="17">
        <f>VLOOKUP($A114,[1]All!$C$3:$Z$180,14,FALSE)</f>
        <v>0</v>
      </c>
      <c r="I114" s="17">
        <f>VLOOKUP($A114,[1]All!$C$3:$Z$180,17,FALSE)</f>
        <v>0</v>
      </c>
      <c r="J114" s="17">
        <f>VLOOKUP($A114,[1]All!$C$3:$Z$180,20,FALSE)</f>
        <v>565861</v>
      </c>
      <c r="K114" s="17">
        <f t="shared" si="5"/>
        <v>626543</v>
      </c>
    </row>
    <row r="115" spans="1:11" ht="15" customHeight="1" x14ac:dyDescent="0.2">
      <c r="A115" s="18" t="s">
        <v>139</v>
      </c>
      <c r="B115" s="19"/>
      <c r="C115" s="20" t="s">
        <v>140</v>
      </c>
      <c r="D115" s="21">
        <f>VLOOKUP($A115,[1]All!$C$3:$Z$180,5,FALSE)</f>
        <v>1976331</v>
      </c>
      <c r="F115" s="21">
        <f>VLOOKUP($A115,[1]All!$C$3:$Z$180,8,FALSE)</f>
        <v>0</v>
      </c>
      <c r="G115" s="21">
        <f>VLOOKUP($A115,[1]All!$C$3:$Z$180,11,FALSE)</f>
        <v>0</v>
      </c>
      <c r="H115" s="21">
        <f>VLOOKUP($A115,[1]All!$C$3:$Z$180,14,FALSE)</f>
        <v>0</v>
      </c>
      <c r="I115" s="21">
        <f>VLOOKUP($A115,[1]All!$C$3:$Z$180,17,FALSE)</f>
        <v>0</v>
      </c>
      <c r="J115" s="21">
        <f>VLOOKUP($A115,[1]All!$C$3:$Z$180,20,FALSE)</f>
        <v>1976331</v>
      </c>
      <c r="K115" s="21">
        <f t="shared" si="5"/>
        <v>1976331</v>
      </c>
    </row>
    <row r="116" spans="1:11" ht="15" customHeight="1" x14ac:dyDescent="0.2">
      <c r="A116" s="18" t="s">
        <v>141</v>
      </c>
      <c r="B116" s="19"/>
      <c r="C116" s="20" t="s">
        <v>142</v>
      </c>
      <c r="D116" s="21">
        <f>VLOOKUP($A116,[1]All!$C$3:$Z$180,5,FALSE)</f>
        <v>12060</v>
      </c>
      <c r="F116" s="21">
        <f>VLOOKUP($A116,[1]All!$C$3:$Z$180,8,FALSE)</f>
        <v>12060</v>
      </c>
      <c r="G116" s="21">
        <f>VLOOKUP($A116,[1]All!$C$3:$Z$180,11,FALSE)</f>
        <v>0</v>
      </c>
      <c r="H116" s="21">
        <f>VLOOKUP($A116,[1]All!$C$3:$Z$180,14,FALSE)</f>
        <v>0</v>
      </c>
      <c r="I116" s="21">
        <f>VLOOKUP($A116,[1]All!$C$3:$Z$180,17,FALSE)</f>
        <v>0</v>
      </c>
      <c r="J116" s="21">
        <f>VLOOKUP($A116,[1]All!$C$3:$Z$180,20,FALSE)</f>
        <v>0</v>
      </c>
      <c r="K116" s="21">
        <f t="shared" si="5"/>
        <v>12060</v>
      </c>
    </row>
    <row r="117" spans="1:11" ht="15" customHeight="1" x14ac:dyDescent="0.2">
      <c r="A117" s="18" t="s">
        <v>143</v>
      </c>
      <c r="B117" s="19"/>
      <c r="C117" s="20" t="s">
        <v>144</v>
      </c>
      <c r="D117" s="21">
        <f>VLOOKUP($A117,[1]All!$C$3:$Z$180,5,FALSE)</f>
        <v>1333525</v>
      </c>
      <c r="F117" s="21">
        <f>VLOOKUP($A117,[1]All!$C$3:$Z$180,8,FALSE)</f>
        <v>0</v>
      </c>
      <c r="G117" s="21">
        <f>VLOOKUP($A117,[1]All!$C$3:$Z$180,11,FALSE)</f>
        <v>161757</v>
      </c>
      <c r="H117" s="21">
        <f>VLOOKUP($A117,[1]All!$C$3:$Z$180,14,FALSE)</f>
        <v>0</v>
      </c>
      <c r="I117" s="21">
        <f>VLOOKUP($A117,[1]All!$C$3:$Z$180,17,FALSE)</f>
        <v>0</v>
      </c>
      <c r="J117" s="21">
        <f>VLOOKUP($A117,[1]All!$C$3:$Z$180,20,FALSE)</f>
        <v>1171768</v>
      </c>
      <c r="K117" s="21">
        <f t="shared" si="5"/>
        <v>1333525</v>
      </c>
    </row>
    <row r="118" spans="1:11" ht="15" customHeight="1" x14ac:dyDescent="0.2">
      <c r="A118" s="22" t="s">
        <v>145</v>
      </c>
      <c r="B118" s="23"/>
      <c r="C118" s="24" t="s">
        <v>146</v>
      </c>
      <c r="D118" s="25">
        <f>VLOOKUP($A118,[1]All!$C$3:$Z$180,5,FALSE)</f>
        <v>442190</v>
      </c>
      <c r="F118" s="25">
        <f>VLOOKUP($A118,[1]All!$C$3:$Z$180,8,FALSE)</f>
        <v>0</v>
      </c>
      <c r="G118" s="25">
        <f>VLOOKUP($A118,[1]All!$C$3:$Z$180,11,FALSE)</f>
        <v>0</v>
      </c>
      <c r="H118" s="25">
        <f>VLOOKUP($A118,[1]All!$C$3:$Z$180,14,FALSE)</f>
        <v>0</v>
      </c>
      <c r="I118" s="25">
        <f>VLOOKUP($A118,[1]All!$C$3:$Z$180,17,FALSE)</f>
        <v>0</v>
      </c>
      <c r="J118" s="25">
        <f>VLOOKUP($A118,[1]All!$C$3:$Z$180,20,FALSE)</f>
        <v>442190</v>
      </c>
      <c r="K118" s="25">
        <f t="shared" si="5"/>
        <v>442190</v>
      </c>
    </row>
    <row r="119" spans="1:11" ht="15" customHeight="1" x14ac:dyDescent="0.2">
      <c r="A119" s="14" t="s">
        <v>147</v>
      </c>
      <c r="B119" s="15"/>
      <c r="C119" s="16" t="s">
        <v>148</v>
      </c>
      <c r="D119" s="17">
        <f>VLOOKUP($A119,[1]All!$C$3:$Z$180,5,FALSE)</f>
        <v>7235573</v>
      </c>
      <c r="F119" s="17">
        <f>VLOOKUP($A119,[1]All!$C$3:$Z$180,8,FALSE)</f>
        <v>0</v>
      </c>
      <c r="G119" s="17">
        <f>VLOOKUP($A119,[1]All!$C$3:$Z$180,11,FALSE)</f>
        <v>0</v>
      </c>
      <c r="H119" s="17">
        <f>VLOOKUP($A119,[1]All!$C$3:$Z$180,14,FALSE)</f>
        <v>0</v>
      </c>
      <c r="I119" s="17">
        <f>VLOOKUP($A119,[1]All!$C$3:$Z$180,17,FALSE)</f>
        <v>0</v>
      </c>
      <c r="J119" s="17">
        <f>VLOOKUP($A119,[1]All!$C$3:$Z$180,20,FALSE)</f>
        <v>7235573</v>
      </c>
      <c r="K119" s="17">
        <f t="shared" si="5"/>
        <v>7235573</v>
      </c>
    </row>
    <row r="120" spans="1:11" ht="15" customHeight="1" x14ac:dyDescent="0.2">
      <c r="A120" s="18" t="s">
        <v>149</v>
      </c>
      <c r="B120" s="19"/>
      <c r="C120" s="20" t="s">
        <v>150</v>
      </c>
      <c r="D120" s="21">
        <f>VLOOKUP($A120,[1]All!$C$3:$Z$180,5,FALSE)</f>
        <v>2755615</v>
      </c>
      <c r="F120" s="21">
        <f>VLOOKUP($A120,[1]All!$C$3:$Z$180,8,FALSE)</f>
        <v>2208217</v>
      </c>
      <c r="G120" s="21">
        <f>VLOOKUP($A120,[1]All!$C$3:$Z$180,11,FALSE)</f>
        <v>0</v>
      </c>
      <c r="H120" s="21">
        <f>VLOOKUP($A120,[1]All!$C$3:$Z$180,14,FALSE)</f>
        <v>0</v>
      </c>
      <c r="I120" s="21">
        <f>VLOOKUP($A120,[1]All!$C$3:$Z$180,17,FALSE)</f>
        <v>0</v>
      </c>
      <c r="J120" s="21">
        <f>VLOOKUP($A120,[1]All!$C$3:$Z$180,20,FALSE)</f>
        <v>547398</v>
      </c>
      <c r="K120" s="21">
        <f t="shared" si="5"/>
        <v>2755615</v>
      </c>
    </row>
    <row r="121" spans="1:11" ht="15" customHeight="1" x14ac:dyDescent="0.2">
      <c r="A121" s="18" t="s">
        <v>151</v>
      </c>
      <c r="B121" s="19"/>
      <c r="C121" s="20" t="s">
        <v>152</v>
      </c>
      <c r="D121" s="21">
        <f>VLOOKUP($A121,[1]All!$C$3:$Z$180,5,FALSE)</f>
        <v>444686</v>
      </c>
      <c r="F121" s="21">
        <f>VLOOKUP($A121,[1]All!$C$3:$Z$180,8,FALSE)</f>
        <v>0</v>
      </c>
      <c r="G121" s="21">
        <f>VLOOKUP($A121,[1]All!$C$3:$Z$180,11,FALSE)</f>
        <v>0</v>
      </c>
      <c r="H121" s="21">
        <f>VLOOKUP($A121,[1]All!$C$3:$Z$180,14,FALSE)</f>
        <v>0</v>
      </c>
      <c r="I121" s="21">
        <f>VLOOKUP($A121,[1]All!$C$3:$Z$180,17,FALSE)</f>
        <v>0</v>
      </c>
      <c r="J121" s="21">
        <f>VLOOKUP($A121,[1]All!$C$3:$Z$180,20,FALSE)</f>
        <v>444686</v>
      </c>
      <c r="K121" s="21">
        <f t="shared" si="5"/>
        <v>444686</v>
      </c>
    </row>
    <row r="122" spans="1:11" ht="15" customHeight="1" x14ac:dyDescent="0.2">
      <c r="A122" s="18" t="s">
        <v>153</v>
      </c>
      <c r="B122" s="19"/>
      <c r="C122" s="20" t="s">
        <v>154</v>
      </c>
      <c r="D122" s="21">
        <f>VLOOKUP($A122,[1]All!$C$3:$Z$180,5,FALSE)</f>
        <v>-108394</v>
      </c>
      <c r="F122" s="21">
        <f>VLOOKUP($A122,[1]All!$C$3:$Z$180,8,FALSE)</f>
        <v>0</v>
      </c>
      <c r="G122" s="21">
        <f>VLOOKUP($A122,[1]All!$C$3:$Z$180,11,FALSE)</f>
        <v>0</v>
      </c>
      <c r="H122" s="21">
        <f>VLOOKUP($A122,[1]All!$C$3:$Z$180,14,FALSE)</f>
        <v>0</v>
      </c>
      <c r="I122" s="21">
        <f>VLOOKUP($A122,[1]All!$C$3:$Z$180,17,FALSE)</f>
        <v>0</v>
      </c>
      <c r="J122" s="21">
        <f>VLOOKUP($A122,[1]All!$C$3:$Z$180,20,FALSE)</f>
        <v>-108394</v>
      </c>
      <c r="K122" s="21">
        <f t="shared" si="5"/>
        <v>-108394</v>
      </c>
    </row>
    <row r="123" spans="1:11" ht="15" customHeight="1" x14ac:dyDescent="0.2">
      <c r="A123" s="22" t="s">
        <v>155</v>
      </c>
      <c r="B123" s="23"/>
      <c r="C123" s="24" t="s">
        <v>156</v>
      </c>
      <c r="D123" s="25">
        <f>VLOOKUP($A123,[1]All!$C$3:$Z$180,5,FALSE)</f>
        <v>196782</v>
      </c>
      <c r="F123" s="25">
        <f>VLOOKUP($A123,[1]All!$C$3:$Z$180,8,FALSE)</f>
        <v>0</v>
      </c>
      <c r="G123" s="25">
        <f>VLOOKUP($A123,[1]All!$C$3:$Z$180,11,FALSE)</f>
        <v>0</v>
      </c>
      <c r="H123" s="25">
        <f>VLOOKUP($A123,[1]All!$C$3:$Z$180,14,FALSE)</f>
        <v>0</v>
      </c>
      <c r="I123" s="25">
        <f>VLOOKUP($A123,[1]All!$C$3:$Z$180,17,FALSE)</f>
        <v>0</v>
      </c>
      <c r="J123" s="25">
        <f>VLOOKUP($A123,[1]All!$C$3:$Z$180,20,FALSE)</f>
        <v>196782</v>
      </c>
      <c r="K123" s="25">
        <f t="shared" si="5"/>
        <v>196782</v>
      </c>
    </row>
    <row r="124" spans="1:11" ht="15" customHeight="1" thickBot="1" x14ac:dyDescent="0.25">
      <c r="A124" s="26"/>
      <c r="B124" s="27"/>
      <c r="C124" s="28" t="s">
        <v>157</v>
      </c>
      <c r="D124" s="29">
        <f>SUM(D84:D123)</f>
        <v>89905438</v>
      </c>
      <c r="F124" s="29">
        <f t="shared" ref="F124:K124" si="6">SUM(F84:F123)</f>
        <v>3737007</v>
      </c>
      <c r="G124" s="29">
        <f t="shared" si="6"/>
        <v>6081344</v>
      </c>
      <c r="H124" s="29">
        <f t="shared" si="6"/>
        <v>7980197</v>
      </c>
      <c r="I124" s="29">
        <f t="shared" si="6"/>
        <v>229369</v>
      </c>
      <c r="J124" s="29">
        <f t="shared" si="6"/>
        <v>72658692</v>
      </c>
      <c r="K124" s="29">
        <f t="shared" si="6"/>
        <v>90686609</v>
      </c>
    </row>
    <row r="125" spans="1:11" ht="8.25" customHeight="1" thickTop="1" x14ac:dyDescent="0.2">
      <c r="A125" s="30"/>
      <c r="B125" s="31"/>
      <c r="C125" s="32"/>
      <c r="D125" s="32"/>
      <c r="F125" s="32"/>
      <c r="G125" s="32"/>
      <c r="H125" s="32"/>
      <c r="I125" s="32"/>
      <c r="J125" s="32"/>
      <c r="K125" s="32"/>
    </row>
    <row r="126" spans="1:11" ht="15" customHeight="1" x14ac:dyDescent="0.2">
      <c r="A126" s="14" t="s">
        <v>158</v>
      </c>
      <c r="B126" s="15"/>
      <c r="C126" s="16" t="s">
        <v>159</v>
      </c>
      <c r="D126" s="17">
        <f>VLOOKUP($A126,[1]All!$C$3:$Z$180,5,FALSE)</f>
        <v>669557</v>
      </c>
      <c r="F126" s="17">
        <f>VLOOKUP($A126,[1]All!$C$3:$Z$180,8,FALSE)</f>
        <v>0</v>
      </c>
      <c r="G126" s="17">
        <f>VLOOKUP($A126,[1]All!$C$3:$Z$180,11,FALSE)</f>
        <v>0</v>
      </c>
      <c r="H126" s="17">
        <f>VLOOKUP($A126,[1]All!$C$3:$Z$180,14,FALSE)</f>
        <v>0</v>
      </c>
      <c r="I126" s="17">
        <f>VLOOKUP($A126,[1]All!$C$3:$Z$180,17,FALSE)</f>
        <v>0</v>
      </c>
      <c r="J126" s="17">
        <f>VLOOKUP($A126,[1]All!$C$3:$Z$180,20,FALSE)</f>
        <v>669557</v>
      </c>
      <c r="K126" s="17">
        <f t="shared" ref="K126:K130" si="7">SUM(F126:J126)</f>
        <v>669557</v>
      </c>
    </row>
    <row r="127" spans="1:11" ht="15" customHeight="1" x14ac:dyDescent="0.2">
      <c r="A127" s="18" t="s">
        <v>160</v>
      </c>
      <c r="B127" s="19"/>
      <c r="C127" s="20" t="s">
        <v>161</v>
      </c>
      <c r="D127" s="21">
        <f>VLOOKUP($A127,[1]All!$C$3:$Z$180,5,FALSE)</f>
        <v>2256944</v>
      </c>
      <c r="F127" s="21">
        <f>VLOOKUP($A127,[1]All!$C$3:$Z$180,8,FALSE)</f>
        <v>0</v>
      </c>
      <c r="G127" s="21">
        <f>VLOOKUP($A127,[1]All!$C$3:$Z$180,11,FALSE)</f>
        <v>67031</v>
      </c>
      <c r="H127" s="21">
        <f>VLOOKUP($A127,[1]All!$C$3:$Z$180,14,FALSE)</f>
        <v>0</v>
      </c>
      <c r="I127" s="21">
        <f>VLOOKUP($A127,[1]All!$C$3:$Z$180,17,FALSE)</f>
        <v>0</v>
      </c>
      <c r="J127" s="21">
        <f>VLOOKUP($A127,[1]All!$C$3:$Z$180,20,FALSE)</f>
        <v>2189913</v>
      </c>
      <c r="K127" s="21">
        <f t="shared" si="7"/>
        <v>2256944</v>
      </c>
    </row>
    <row r="128" spans="1:11" ht="15" customHeight="1" x14ac:dyDescent="0.2">
      <c r="A128" s="18" t="s">
        <v>162</v>
      </c>
      <c r="B128" s="19"/>
      <c r="C128" s="20" t="s">
        <v>163</v>
      </c>
      <c r="D128" s="21">
        <f>VLOOKUP($A128,[1]All!$C$3:$Z$180,5,FALSE)</f>
        <v>7027508</v>
      </c>
      <c r="F128" s="21">
        <f>VLOOKUP($A128,[1]All!$C$3:$Z$180,8,FALSE)</f>
        <v>0</v>
      </c>
      <c r="G128" s="21">
        <f>VLOOKUP($A128,[1]All!$C$3:$Z$180,11,FALSE)</f>
        <v>353579</v>
      </c>
      <c r="H128" s="21">
        <f>VLOOKUP($A128,[1]All!$C$3:$Z$180,14,FALSE)</f>
        <v>0</v>
      </c>
      <c r="I128" s="21">
        <f>VLOOKUP($A128,[1]All!$C$3:$Z$180,17,FALSE)</f>
        <v>0</v>
      </c>
      <c r="J128" s="21">
        <f>VLOOKUP($A128,[1]All!$C$3:$Z$180,20,FALSE)</f>
        <v>6673929</v>
      </c>
      <c r="K128" s="21">
        <f t="shared" si="7"/>
        <v>7027508</v>
      </c>
    </row>
    <row r="129" spans="1:11" ht="15" customHeight="1" x14ac:dyDescent="0.2">
      <c r="A129" s="18" t="s">
        <v>164</v>
      </c>
      <c r="B129" s="19"/>
      <c r="C129" s="20" t="s">
        <v>165</v>
      </c>
      <c r="D129" s="21">
        <f>VLOOKUP($A129,[1]All!$C$3:$Z$180,5,FALSE)</f>
        <v>1720575</v>
      </c>
      <c r="F129" s="21">
        <f>VLOOKUP($A129,[1]All!$C$3:$Z$180,8,FALSE)</f>
        <v>0</v>
      </c>
      <c r="G129" s="21">
        <f>VLOOKUP($A129,[1]All!$C$3:$Z$180,11,FALSE)</f>
        <v>0</v>
      </c>
      <c r="H129" s="21">
        <f>VLOOKUP($A129,[1]All!$C$3:$Z$180,14,FALSE)</f>
        <v>0</v>
      </c>
      <c r="I129" s="21">
        <f>VLOOKUP($A129,[1]All!$C$3:$Z$180,17,FALSE)</f>
        <v>500000</v>
      </c>
      <c r="J129" s="21">
        <f>VLOOKUP($A129,[1]All!$C$3:$Z$180,20,FALSE)</f>
        <v>1220575</v>
      </c>
      <c r="K129" s="21">
        <f t="shared" si="7"/>
        <v>1720575</v>
      </c>
    </row>
    <row r="130" spans="1:11" ht="15" customHeight="1" x14ac:dyDescent="0.2">
      <c r="A130" s="22" t="s">
        <v>166</v>
      </c>
      <c r="B130" s="23"/>
      <c r="C130" s="24" t="s">
        <v>167</v>
      </c>
      <c r="D130" s="25">
        <f>VLOOKUP($A130,[1]All!$C$3:$Z$180,5,FALSE)</f>
        <v>439728</v>
      </c>
      <c r="F130" s="25">
        <f>VLOOKUP($A130,[1]All!$C$3:$Z$180,8,FALSE)</f>
        <v>0</v>
      </c>
      <c r="G130" s="25">
        <f>VLOOKUP($A130,[1]All!$C$3:$Z$180,11,FALSE)</f>
        <v>0</v>
      </c>
      <c r="H130" s="25">
        <f>VLOOKUP($A130,[1]All!$C$3:$Z$180,14,FALSE)</f>
        <v>0</v>
      </c>
      <c r="I130" s="25">
        <f>VLOOKUP($A130,[1]All!$C$3:$Z$180,17,FALSE)</f>
        <v>0</v>
      </c>
      <c r="J130" s="25">
        <f>VLOOKUP($A130,[1]All!$C$3:$Z$180,20,FALSE)</f>
        <v>439728</v>
      </c>
      <c r="K130" s="25">
        <f t="shared" si="7"/>
        <v>439728</v>
      </c>
    </row>
    <row r="131" spans="1:11" ht="15" customHeight="1" thickBot="1" x14ac:dyDescent="0.25">
      <c r="A131" s="26"/>
      <c r="B131" s="27"/>
      <c r="C131" s="28" t="s">
        <v>168</v>
      </c>
      <c r="D131" s="29">
        <f>SUM(D126:D130)</f>
        <v>12114312</v>
      </c>
      <c r="F131" s="29">
        <f t="shared" ref="F131:K131" si="8">SUM(F126:F130)</f>
        <v>0</v>
      </c>
      <c r="G131" s="29">
        <f t="shared" si="8"/>
        <v>420610</v>
      </c>
      <c r="H131" s="29">
        <f t="shared" si="8"/>
        <v>0</v>
      </c>
      <c r="I131" s="29">
        <f t="shared" si="8"/>
        <v>500000</v>
      </c>
      <c r="J131" s="29">
        <f t="shared" si="8"/>
        <v>11193702</v>
      </c>
      <c r="K131" s="29">
        <f t="shared" si="8"/>
        <v>12114312</v>
      </c>
    </row>
    <row r="132" spans="1:11" ht="8.25" customHeight="1" thickTop="1" x14ac:dyDescent="0.2">
      <c r="A132" s="30"/>
      <c r="B132" s="31"/>
      <c r="C132" s="32"/>
      <c r="D132" s="32"/>
      <c r="F132" s="32"/>
      <c r="G132" s="32"/>
      <c r="H132" s="32"/>
      <c r="I132" s="32"/>
      <c r="J132" s="32"/>
      <c r="K132" s="32"/>
    </row>
    <row r="133" spans="1:11" ht="15" customHeight="1" thickBot="1" x14ac:dyDescent="0.25">
      <c r="A133" s="26"/>
      <c r="B133" s="27"/>
      <c r="C133" s="28" t="s">
        <v>169</v>
      </c>
      <c r="D133" s="29">
        <f>SUM(D77,D82,D124,D131)</f>
        <v>3471057133</v>
      </c>
      <c r="F133" s="29">
        <f t="shared" ref="F133:K133" si="9">SUM(F77,F82,F124,F131)</f>
        <v>101369552</v>
      </c>
      <c r="G133" s="29">
        <f t="shared" si="9"/>
        <v>1395197373</v>
      </c>
      <c r="H133" s="29">
        <f t="shared" si="9"/>
        <v>436717355</v>
      </c>
      <c r="I133" s="29">
        <f t="shared" si="9"/>
        <v>557264536</v>
      </c>
      <c r="J133" s="29">
        <f t="shared" si="9"/>
        <v>1012462356</v>
      </c>
      <c r="K133" s="29">
        <f t="shared" si="9"/>
        <v>3503011172</v>
      </c>
    </row>
    <row r="134" spans="1:11" s="33" customFormat="1" ht="15" customHeight="1" thickTop="1" x14ac:dyDescent="0.2">
      <c r="A134" s="33" t="s">
        <v>170</v>
      </c>
      <c r="B134" s="34"/>
      <c r="E134"/>
    </row>
    <row r="135" spans="1:11" s="33" customFormat="1" ht="13.5" customHeight="1" x14ac:dyDescent="0.2">
      <c r="B135" s="34"/>
      <c r="E135"/>
    </row>
    <row r="141" spans="1:11" x14ac:dyDescent="0.2">
      <c r="C141" s="2"/>
    </row>
  </sheetData>
  <mergeCells count="7">
    <mergeCell ref="C1:M1"/>
    <mergeCell ref="D3:D5"/>
    <mergeCell ref="F3:K3"/>
    <mergeCell ref="F4:F5"/>
    <mergeCell ref="G4:J4"/>
    <mergeCell ref="K4:K6"/>
    <mergeCell ref="B6:C6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2019-06-13T13:32:51Z</cp:lastPrinted>
  <dcterms:created xsi:type="dcterms:W3CDTF">2019-06-13T13:08:55Z</dcterms:created>
  <dcterms:modified xsi:type="dcterms:W3CDTF">2019-06-13T13:35:50Z</dcterms:modified>
</cp:coreProperties>
</file>