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mf\EFS\MFPAdm\MFP Accountability_Resource Allocation_70% Instr\2017-18 AFR Data for Resource Alloc_70% Instr\FY2017-18 Resource Allocation\For Web\Debt Serivces\"/>
    </mc:Choice>
  </mc:AlternateContent>
  <bookViews>
    <workbookView xWindow="0" yWindow="0" windowWidth="24000" windowHeight="13500"/>
  </bookViews>
  <sheets>
    <sheet name="Sheet1" sheetId="1" r:id="rId1"/>
    <sheet name="AA0" sheetId="2" r:id="rId2"/>
    <sheet name="DH1" sheetId="3" r:id="rId3"/>
    <sheet name="DF1" sheetId="4" r:id="rId4"/>
    <sheet name="All" sheetId="5" r:id="rId5"/>
    <sheet name="Elem_Sec by LEA" sheetId="6" r:id="rId6"/>
    <sheet name="Headers" sheetId="7" r:id="rId7"/>
  </sheets>
  <definedNames>
    <definedName name="_xlnm._FilterDatabase" localSheetId="1" hidden="1">AA0!$A$1:$J$199</definedName>
    <definedName name="_xlnm._FilterDatabase" localSheetId="4" hidden="1">All!$A$2:$U$197</definedName>
    <definedName name="_xlnm._FilterDatabase" localSheetId="5" hidden="1">'Elem_Sec by LEA'!$B$11:$F$203</definedName>
    <definedName name="_xlnm._FilterDatabase" localSheetId="0" hidden="1">Sheet1!$A$125:$C$146</definedName>
    <definedName name="_xlnm.Print_Area" localSheetId="0">Sheet1!$A$1:$K$150</definedName>
    <definedName name="_xlnm.Print_Titles" localSheetId="0">Sheet1!$A:$C,Sheet1!$1:$4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4" l="1"/>
  <c r="F21" i="3"/>
  <c r="G21" i="3"/>
  <c r="H21" i="3"/>
  <c r="I21" i="3"/>
  <c r="J21" i="3"/>
  <c r="E21" i="3"/>
  <c r="K3" i="3"/>
  <c r="K4" i="3"/>
  <c r="K5" i="3"/>
  <c r="K7" i="3"/>
  <c r="K8" i="3"/>
  <c r="K9" i="3"/>
  <c r="K2" i="3"/>
  <c r="K199" i="2"/>
  <c r="K198" i="2"/>
  <c r="K197"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 r="W196" i="5" l="1"/>
  <c r="V196" i="5"/>
  <c r="W195" i="5"/>
  <c r="V195" i="5"/>
  <c r="W194" i="5"/>
  <c r="V194" i="5"/>
  <c r="W193" i="5"/>
  <c r="V193" i="5"/>
  <c r="W192" i="5"/>
  <c r="V192" i="5"/>
  <c r="W191" i="5"/>
  <c r="V191" i="5"/>
  <c r="W190" i="5"/>
  <c r="V190" i="5"/>
  <c r="W189" i="5"/>
  <c r="V189" i="5"/>
  <c r="W188" i="5"/>
  <c r="V188" i="5"/>
  <c r="W187" i="5"/>
  <c r="V187" i="5"/>
  <c r="W186" i="5"/>
  <c r="V186" i="5"/>
  <c r="W185" i="5"/>
  <c r="V185" i="5"/>
  <c r="W184" i="5"/>
  <c r="V184" i="5"/>
  <c r="W183" i="5"/>
  <c r="V183" i="5"/>
  <c r="W182" i="5"/>
  <c r="V182" i="5"/>
  <c r="W181" i="5"/>
  <c r="V181" i="5"/>
  <c r="W180" i="5"/>
  <c r="V180" i="5"/>
  <c r="W179" i="5"/>
  <c r="V179" i="5"/>
  <c r="W178" i="5"/>
  <c r="V178" i="5"/>
  <c r="W177" i="5"/>
  <c r="V177" i="5"/>
  <c r="W176" i="5"/>
  <c r="V176" i="5"/>
  <c r="W175" i="5"/>
  <c r="V175" i="5"/>
  <c r="W174" i="5"/>
  <c r="V174" i="5"/>
  <c r="W173" i="5"/>
  <c r="V173" i="5"/>
  <c r="W172" i="5"/>
  <c r="V172" i="5"/>
  <c r="W171" i="5"/>
  <c r="V171" i="5"/>
  <c r="W170" i="5"/>
  <c r="V170" i="5"/>
  <c r="W169" i="5"/>
  <c r="V169" i="5"/>
  <c r="W168" i="5"/>
  <c r="V168" i="5"/>
  <c r="W167" i="5"/>
  <c r="V167" i="5"/>
  <c r="W166" i="5"/>
  <c r="V166" i="5"/>
  <c r="W165" i="5"/>
  <c r="V165" i="5"/>
  <c r="W164" i="5"/>
  <c r="V164" i="5"/>
  <c r="W163" i="5"/>
  <c r="V163" i="5"/>
  <c r="W162" i="5"/>
  <c r="V162" i="5"/>
  <c r="W161" i="5"/>
  <c r="V161" i="5"/>
  <c r="W160" i="5"/>
  <c r="V160" i="5"/>
  <c r="W159" i="5"/>
  <c r="V159" i="5"/>
  <c r="W158" i="5"/>
  <c r="V158" i="5"/>
  <c r="W157" i="5"/>
  <c r="V157" i="5"/>
  <c r="W156" i="5"/>
  <c r="V156" i="5"/>
  <c r="W155" i="5"/>
  <c r="V155" i="5"/>
  <c r="W154" i="5"/>
  <c r="V154" i="5"/>
  <c r="W153" i="5"/>
  <c r="V153" i="5"/>
  <c r="W152" i="5"/>
  <c r="V152" i="5"/>
  <c r="W151" i="5"/>
  <c r="V151" i="5"/>
  <c r="W150" i="5"/>
  <c r="V150" i="5"/>
  <c r="W149" i="5"/>
  <c r="V149" i="5"/>
  <c r="W148" i="5"/>
  <c r="V148" i="5"/>
  <c r="W147" i="5"/>
  <c r="V147" i="5"/>
  <c r="W146" i="5"/>
  <c r="V146" i="5"/>
  <c r="W145" i="5"/>
  <c r="V145" i="5"/>
  <c r="W144" i="5"/>
  <c r="V144" i="5"/>
  <c r="W143" i="5"/>
  <c r="V143" i="5"/>
  <c r="W142" i="5"/>
  <c r="V142" i="5"/>
  <c r="W141" i="5"/>
  <c r="V141" i="5"/>
  <c r="W140" i="5"/>
  <c r="V140" i="5"/>
  <c r="W139" i="5"/>
  <c r="V139" i="5"/>
  <c r="W138" i="5"/>
  <c r="V138" i="5"/>
  <c r="W137" i="5"/>
  <c r="V137" i="5"/>
  <c r="W136" i="5"/>
  <c r="V136" i="5"/>
  <c r="W135" i="5"/>
  <c r="V135" i="5"/>
  <c r="W134" i="5"/>
  <c r="V134" i="5"/>
  <c r="W133" i="5"/>
  <c r="V133" i="5"/>
  <c r="W132" i="5"/>
  <c r="V132" i="5"/>
  <c r="W131" i="5"/>
  <c r="V131" i="5"/>
  <c r="W130" i="5"/>
  <c r="V130" i="5"/>
  <c r="W129" i="5"/>
  <c r="V129" i="5"/>
  <c r="W128" i="5"/>
  <c r="V128" i="5"/>
  <c r="W127" i="5"/>
  <c r="V127" i="5"/>
  <c r="W126" i="5"/>
  <c r="V126" i="5"/>
  <c r="W125" i="5"/>
  <c r="V125" i="5"/>
  <c r="W124" i="5"/>
  <c r="V124" i="5"/>
  <c r="W123" i="5"/>
  <c r="V123" i="5"/>
  <c r="W122" i="5"/>
  <c r="V122" i="5"/>
  <c r="W121" i="5"/>
  <c r="V121" i="5"/>
  <c r="W120" i="5"/>
  <c r="V120" i="5"/>
  <c r="W119" i="5"/>
  <c r="V119" i="5"/>
  <c r="W118" i="5"/>
  <c r="V118" i="5"/>
  <c r="W117" i="5"/>
  <c r="V117" i="5"/>
  <c r="W116" i="5"/>
  <c r="V116" i="5"/>
  <c r="W115" i="5"/>
  <c r="V115" i="5"/>
  <c r="W114" i="5"/>
  <c r="V114" i="5"/>
  <c r="W113" i="5"/>
  <c r="V113" i="5"/>
  <c r="W112" i="5"/>
  <c r="V112" i="5"/>
  <c r="W111" i="5"/>
  <c r="V111" i="5"/>
  <c r="W110" i="5"/>
  <c r="V110" i="5"/>
  <c r="W109" i="5"/>
  <c r="V109" i="5"/>
  <c r="W108" i="5"/>
  <c r="V108" i="5"/>
  <c r="W107" i="5"/>
  <c r="V107" i="5"/>
  <c r="W106" i="5"/>
  <c r="V106" i="5"/>
  <c r="W105" i="5"/>
  <c r="V105" i="5"/>
  <c r="W104" i="5"/>
  <c r="V104" i="5"/>
  <c r="W103" i="5"/>
  <c r="V103" i="5"/>
  <c r="W102" i="5"/>
  <c r="V102" i="5"/>
  <c r="W101" i="5"/>
  <c r="V101" i="5"/>
  <c r="W100" i="5"/>
  <c r="V100" i="5"/>
  <c r="W99" i="5"/>
  <c r="V99" i="5"/>
  <c r="W98" i="5"/>
  <c r="V98" i="5"/>
  <c r="W97" i="5"/>
  <c r="V97" i="5"/>
  <c r="W96" i="5"/>
  <c r="V96" i="5"/>
  <c r="W95" i="5"/>
  <c r="V95" i="5"/>
  <c r="W94" i="5"/>
  <c r="V94" i="5"/>
  <c r="W93" i="5"/>
  <c r="V93" i="5"/>
  <c r="W92" i="5"/>
  <c r="V92" i="5"/>
  <c r="W91" i="5"/>
  <c r="V91" i="5"/>
  <c r="W90" i="5"/>
  <c r="V90" i="5"/>
  <c r="W89" i="5"/>
  <c r="V89" i="5"/>
  <c r="W88" i="5"/>
  <c r="V88" i="5"/>
  <c r="W87" i="5"/>
  <c r="V87" i="5"/>
  <c r="W86" i="5"/>
  <c r="V86" i="5"/>
  <c r="W85" i="5"/>
  <c r="V85" i="5"/>
  <c r="W84" i="5"/>
  <c r="V84" i="5"/>
  <c r="W83" i="5"/>
  <c r="V83" i="5"/>
  <c r="W82" i="5"/>
  <c r="V82" i="5"/>
  <c r="W81" i="5"/>
  <c r="V81" i="5"/>
  <c r="V80" i="5"/>
  <c r="W79" i="5"/>
  <c r="V79" i="5"/>
  <c r="W78" i="5"/>
  <c r="V78" i="5"/>
  <c r="W77" i="5"/>
  <c r="V77" i="5"/>
  <c r="W76" i="5"/>
  <c r="V76" i="5"/>
  <c r="W75" i="5"/>
  <c r="V75" i="5"/>
  <c r="W74" i="5"/>
  <c r="V74" i="5"/>
  <c r="W73" i="5"/>
  <c r="V73" i="5"/>
  <c r="W72" i="5"/>
  <c r="V72" i="5"/>
  <c r="W71" i="5"/>
  <c r="V71" i="5"/>
  <c r="W70" i="5"/>
  <c r="V70" i="5"/>
  <c r="W69" i="5"/>
  <c r="V69" i="5"/>
  <c r="W68" i="5"/>
  <c r="V68" i="5"/>
  <c r="W67" i="5"/>
  <c r="V67" i="5"/>
  <c r="W66" i="5"/>
  <c r="V66" i="5"/>
  <c r="W65" i="5"/>
  <c r="V65" i="5"/>
  <c r="W64" i="5"/>
  <c r="V64" i="5"/>
  <c r="W63" i="5"/>
  <c r="V63" i="5"/>
  <c r="W62" i="5"/>
  <c r="V62" i="5"/>
  <c r="W61" i="5"/>
  <c r="V61" i="5"/>
  <c r="W60" i="5"/>
  <c r="V60" i="5"/>
  <c r="W59" i="5"/>
  <c r="V59" i="5"/>
  <c r="W58" i="5"/>
  <c r="V58" i="5"/>
  <c r="W57" i="5"/>
  <c r="V57" i="5"/>
  <c r="W56" i="5"/>
  <c r="V56" i="5"/>
  <c r="W55" i="5"/>
  <c r="V55" i="5"/>
  <c r="W54" i="5"/>
  <c r="V54" i="5"/>
  <c r="W53" i="5"/>
  <c r="V53" i="5"/>
  <c r="W52" i="5"/>
  <c r="V52" i="5"/>
  <c r="W51" i="5"/>
  <c r="V51" i="5"/>
  <c r="W50" i="5"/>
  <c r="V50" i="5"/>
  <c r="W49" i="5"/>
  <c r="V49" i="5"/>
  <c r="W48" i="5"/>
  <c r="V48" i="5"/>
  <c r="W47" i="5"/>
  <c r="V47" i="5"/>
  <c r="W46" i="5"/>
  <c r="V46" i="5"/>
  <c r="W45" i="5"/>
  <c r="V45" i="5"/>
  <c r="W44" i="5"/>
  <c r="V44" i="5"/>
  <c r="W43" i="5"/>
  <c r="V43" i="5"/>
  <c r="W42" i="5"/>
  <c r="V42" i="5"/>
  <c r="W41" i="5"/>
  <c r="V41" i="5"/>
  <c r="W40" i="5"/>
  <c r="V40" i="5"/>
  <c r="W39" i="5"/>
  <c r="V39" i="5"/>
  <c r="V38" i="5"/>
  <c r="W37" i="5"/>
  <c r="V37" i="5"/>
  <c r="W36" i="5"/>
  <c r="V36" i="5"/>
  <c r="W35" i="5"/>
  <c r="V35" i="5"/>
  <c r="W34" i="5"/>
  <c r="V34" i="5"/>
  <c r="W33" i="5"/>
  <c r="V33" i="5"/>
  <c r="W32" i="5"/>
  <c r="V32" i="5"/>
  <c r="W31" i="5"/>
  <c r="V31" i="5"/>
  <c r="V30" i="5"/>
  <c r="W29" i="5"/>
  <c r="V29" i="5"/>
  <c r="W28" i="5"/>
  <c r="V28" i="5"/>
  <c r="W27" i="5"/>
  <c r="V27" i="5"/>
  <c r="W26" i="5"/>
  <c r="V26" i="5"/>
  <c r="W25" i="5"/>
  <c r="V25" i="5"/>
  <c r="W24" i="5"/>
  <c r="V24" i="5"/>
  <c r="W23" i="5"/>
  <c r="V23" i="5"/>
  <c r="W22" i="5"/>
  <c r="V22" i="5"/>
  <c r="W21" i="5"/>
  <c r="V21" i="5"/>
  <c r="W20" i="5"/>
  <c r="V20" i="5"/>
  <c r="W19" i="5"/>
  <c r="V19" i="5"/>
  <c r="W18" i="5"/>
  <c r="V18" i="5"/>
  <c r="W17" i="5"/>
  <c r="V17" i="5"/>
  <c r="W16" i="5"/>
  <c r="V16" i="5"/>
  <c r="W15" i="5"/>
  <c r="V15" i="5"/>
  <c r="W14" i="5"/>
  <c r="V14" i="5"/>
  <c r="W13" i="5"/>
  <c r="V13" i="5"/>
  <c r="W12" i="5"/>
  <c r="V12" i="5"/>
  <c r="W11" i="5"/>
  <c r="V11" i="5"/>
  <c r="W10" i="5"/>
  <c r="V10" i="5"/>
  <c r="W9" i="5"/>
  <c r="V9" i="5"/>
  <c r="W8" i="5"/>
  <c r="V8" i="5"/>
  <c r="W7" i="5"/>
  <c r="V7" i="5"/>
  <c r="W6" i="5"/>
  <c r="V6" i="5"/>
  <c r="V5" i="5"/>
  <c r="W4" i="5"/>
  <c r="V4" i="5"/>
  <c r="W3" i="5"/>
  <c r="J26" i="4"/>
  <c r="I26" i="4"/>
  <c r="H26" i="4"/>
  <c r="G26" i="4"/>
  <c r="F26" i="4"/>
  <c r="E26" i="4"/>
  <c r="K9" i="4"/>
  <c r="K10" i="4"/>
  <c r="K11" i="4"/>
  <c r="K12" i="4"/>
  <c r="K26" i="4"/>
  <c r="K6" i="4"/>
  <c r="W80" i="5" s="1"/>
  <c r="K5" i="4"/>
  <c r="W38" i="5" s="1"/>
  <c r="K4" i="4"/>
  <c r="W30" i="5" s="1"/>
  <c r="K3" i="4"/>
  <c r="K2" i="4"/>
  <c r="W5" i="5" s="1"/>
  <c r="J24" i="3"/>
  <c r="I24" i="3"/>
  <c r="H24" i="3"/>
  <c r="G24" i="3"/>
  <c r="F24" i="3"/>
  <c r="E24" i="3"/>
  <c r="K24" i="3"/>
  <c r="K204" i="2"/>
  <c r="V3" i="5"/>
  <c r="E202" i="2"/>
  <c r="K23" i="4" l="1"/>
  <c r="X5" i="5"/>
  <c r="X7" i="5"/>
  <c r="X9" i="5"/>
  <c r="X11" i="5"/>
  <c r="X13" i="5"/>
  <c r="X15" i="5"/>
  <c r="X17" i="5"/>
  <c r="X19" i="5"/>
  <c r="X21" i="5"/>
  <c r="X23" i="5"/>
  <c r="X25" i="5"/>
  <c r="X69" i="5"/>
  <c r="X71" i="5"/>
  <c r="X73" i="5"/>
  <c r="X75" i="5"/>
  <c r="X77" i="5"/>
  <c r="X83" i="5"/>
  <c r="X87" i="5"/>
  <c r="X91" i="5"/>
  <c r="X93" i="5"/>
  <c r="X95" i="5"/>
  <c r="X97" i="5"/>
  <c r="X99" i="5"/>
  <c r="X101" i="5"/>
  <c r="X103" i="5"/>
  <c r="X105" i="5"/>
  <c r="X107" i="5"/>
  <c r="X113" i="5"/>
  <c r="X115" i="5"/>
  <c r="X121" i="5"/>
  <c r="X123" i="5"/>
  <c r="X129" i="5"/>
  <c r="X131" i="5"/>
  <c r="X137" i="5"/>
  <c r="X139" i="5"/>
  <c r="X141" i="5"/>
  <c r="X143" i="5"/>
  <c r="X147" i="5"/>
  <c r="X149" i="5"/>
  <c r="X151" i="5"/>
  <c r="X153" i="5"/>
  <c r="X155" i="5"/>
  <c r="X157" i="5"/>
  <c r="X159" i="5"/>
  <c r="X161" i="5"/>
  <c r="X163" i="5"/>
  <c r="X165" i="5"/>
  <c r="X167" i="5"/>
  <c r="X169" i="5"/>
  <c r="X171" i="5"/>
  <c r="X173" i="5"/>
  <c r="X175" i="5"/>
  <c r="X177" i="5"/>
  <c r="X179" i="5"/>
  <c r="X181" i="5"/>
  <c r="X183" i="5"/>
  <c r="X185" i="5"/>
  <c r="X187" i="5"/>
  <c r="X189" i="5"/>
  <c r="X191" i="5"/>
  <c r="X193" i="5"/>
  <c r="X195" i="5"/>
  <c r="W197" i="5"/>
  <c r="X112" i="5"/>
  <c r="X120" i="5"/>
  <c r="X128" i="5"/>
  <c r="X136" i="5"/>
  <c r="V197" i="5"/>
  <c r="X79" i="5"/>
  <c r="X81" i="5"/>
  <c r="X85" i="5"/>
  <c r="X89" i="5"/>
  <c r="X27" i="5"/>
  <c r="X31" i="5"/>
  <c r="X35" i="5"/>
  <c r="X29" i="5"/>
  <c r="X33" i="5"/>
  <c r="X145" i="5"/>
  <c r="X65" i="5"/>
  <c r="X43" i="5"/>
  <c r="X51" i="5"/>
  <c r="X59" i="5"/>
  <c r="X67" i="5"/>
  <c r="X70" i="5"/>
  <c r="X100" i="5"/>
  <c r="X118" i="5"/>
  <c r="X24" i="5"/>
  <c r="X49" i="5"/>
  <c r="X57" i="5"/>
  <c r="X140" i="5"/>
  <c r="X4" i="5"/>
  <c r="X6" i="5"/>
  <c r="X8" i="5"/>
  <c r="X10" i="5"/>
  <c r="X12" i="5"/>
  <c r="X14" i="5"/>
  <c r="X16" i="5"/>
  <c r="X18" i="5"/>
  <c r="X20" i="5"/>
  <c r="X22" i="5"/>
  <c r="X37" i="5"/>
  <c r="X45" i="5"/>
  <c r="X53" i="5"/>
  <c r="X61" i="5"/>
  <c r="X108" i="5"/>
  <c r="X111" i="5"/>
  <c r="X134" i="5"/>
  <c r="X41" i="5"/>
  <c r="X92" i="5"/>
  <c r="X39" i="5"/>
  <c r="X47" i="5"/>
  <c r="X55" i="5"/>
  <c r="X63" i="5"/>
  <c r="X84" i="5"/>
  <c r="X124" i="5"/>
  <c r="X127" i="5"/>
  <c r="X82" i="5"/>
  <c r="X90" i="5"/>
  <c r="X98" i="5"/>
  <c r="X106" i="5"/>
  <c r="X72" i="5"/>
  <c r="X74" i="5"/>
  <c r="X76" i="5"/>
  <c r="X78" i="5"/>
  <c r="X80" i="5"/>
  <c r="X88" i="5"/>
  <c r="X96" i="5"/>
  <c r="X104" i="5"/>
  <c r="X110" i="5"/>
  <c r="X116" i="5"/>
  <c r="X119" i="5"/>
  <c r="X126" i="5"/>
  <c r="X132" i="5"/>
  <c r="X135" i="5"/>
  <c r="X26" i="5"/>
  <c r="X28" i="5"/>
  <c r="X30" i="5"/>
  <c r="X32" i="5"/>
  <c r="X34" i="5"/>
  <c r="X36" i="5"/>
  <c r="X38" i="5"/>
  <c r="X40" i="5"/>
  <c r="X42" i="5"/>
  <c r="X44" i="5"/>
  <c r="X46" i="5"/>
  <c r="X48" i="5"/>
  <c r="X50" i="5"/>
  <c r="X52" i="5"/>
  <c r="X54" i="5"/>
  <c r="X56" i="5"/>
  <c r="X58" i="5"/>
  <c r="X60" i="5"/>
  <c r="X62" i="5"/>
  <c r="X64" i="5"/>
  <c r="X66" i="5"/>
  <c r="X68" i="5"/>
  <c r="X86" i="5"/>
  <c r="X94" i="5"/>
  <c r="X102" i="5"/>
  <c r="X142" i="5"/>
  <c r="X144" i="5"/>
  <c r="X109" i="5"/>
  <c r="X114" i="5"/>
  <c r="X117" i="5"/>
  <c r="X122" i="5"/>
  <c r="X125" i="5"/>
  <c r="X130" i="5"/>
  <c r="X133" i="5"/>
  <c r="X138" i="5"/>
  <c r="X146" i="5"/>
  <c r="X148" i="5"/>
  <c r="X150" i="5"/>
  <c r="X152" i="5"/>
  <c r="X154" i="5"/>
  <c r="X156" i="5"/>
  <c r="X158" i="5"/>
  <c r="X160" i="5"/>
  <c r="X162" i="5"/>
  <c r="X164" i="5"/>
  <c r="X166" i="5"/>
  <c r="X168" i="5"/>
  <c r="X170" i="5"/>
  <c r="X172" i="5"/>
  <c r="X174" i="5"/>
  <c r="X176" i="5"/>
  <c r="X178" i="5"/>
  <c r="X180" i="5"/>
  <c r="X182" i="5"/>
  <c r="X184" i="5"/>
  <c r="X186" i="5"/>
  <c r="X188" i="5"/>
  <c r="X190" i="5"/>
  <c r="X192" i="5"/>
  <c r="X194" i="5"/>
  <c r="X196" i="5"/>
  <c r="K28" i="4"/>
  <c r="R4" i="5"/>
  <c r="R5"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R3" i="5"/>
  <c r="O3"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L3" i="5"/>
  <c r="I3" i="5"/>
  <c r="F3" i="5"/>
  <c r="C3" i="5"/>
  <c r="R1" i="5"/>
  <c r="O1" i="5"/>
  <c r="L1" i="5"/>
  <c r="I1" i="5"/>
  <c r="F1" i="5"/>
  <c r="C1" i="5"/>
  <c r="Y7" i="5" l="1"/>
  <c r="AB7" i="5" s="1"/>
  <c r="Y11" i="5"/>
  <c r="AB11" i="5" s="1"/>
  <c r="Y15" i="5"/>
  <c r="AB15" i="5" s="1"/>
  <c r="Y19" i="5"/>
  <c r="AB19" i="5" s="1"/>
  <c r="Y23" i="5"/>
  <c r="AB23" i="5" s="1"/>
  <c r="Y27" i="5"/>
  <c r="AB27" i="5" s="1"/>
  <c r="Y31" i="5"/>
  <c r="AB31" i="5" s="1"/>
  <c r="Y35" i="5"/>
  <c r="AB35" i="5" s="1"/>
  <c r="Y39" i="5"/>
  <c r="AB39" i="5" s="1"/>
  <c r="Y43" i="5"/>
  <c r="AB43" i="5" s="1"/>
  <c r="Y47" i="5"/>
  <c r="AB47" i="5" s="1"/>
  <c r="Y51" i="5"/>
  <c r="AB51" i="5" s="1"/>
  <c r="Y55" i="5"/>
  <c r="AB55" i="5" s="1"/>
  <c r="Y59" i="5"/>
  <c r="AB59" i="5" s="1"/>
  <c r="Y63" i="5"/>
  <c r="AB63" i="5" s="1"/>
  <c r="Y67" i="5"/>
  <c r="AB67" i="5" s="1"/>
  <c r="Y71" i="5"/>
  <c r="AB71" i="5" s="1"/>
  <c r="Y75" i="5"/>
  <c r="AB75" i="5" s="1"/>
  <c r="Y79" i="5"/>
  <c r="AB79" i="5" s="1"/>
  <c r="Y83" i="5"/>
  <c r="AB83" i="5" s="1"/>
  <c r="Y87" i="5"/>
  <c r="AB87" i="5" s="1"/>
  <c r="Y91" i="5"/>
  <c r="AB91" i="5" s="1"/>
  <c r="Y95" i="5"/>
  <c r="AB95" i="5" s="1"/>
  <c r="Y99" i="5"/>
  <c r="AB99" i="5" s="1"/>
  <c r="Y103" i="5"/>
  <c r="AB103" i="5" s="1"/>
  <c r="Y107" i="5"/>
  <c r="AB107" i="5" s="1"/>
  <c r="Y111" i="5"/>
  <c r="AB111" i="5" s="1"/>
  <c r="Y115" i="5"/>
  <c r="AB115" i="5" s="1"/>
  <c r="Y119" i="5"/>
  <c r="AB119" i="5" s="1"/>
  <c r="Y123" i="5"/>
  <c r="AB123" i="5" s="1"/>
  <c r="Y127" i="5"/>
  <c r="AB127" i="5" s="1"/>
  <c r="Y131" i="5"/>
  <c r="AB131" i="5" s="1"/>
  <c r="Y135" i="5"/>
  <c r="AB135" i="5" s="1"/>
  <c r="Y139" i="5"/>
  <c r="AB139" i="5" s="1"/>
  <c r="Y143" i="5"/>
  <c r="AB143" i="5" s="1"/>
  <c r="Y147" i="5"/>
  <c r="AB147" i="5" s="1"/>
  <c r="Y151" i="5"/>
  <c r="AB151" i="5" s="1"/>
  <c r="Y155" i="5"/>
  <c r="AB155" i="5" s="1"/>
  <c r="Y159" i="5"/>
  <c r="AB159" i="5" s="1"/>
  <c r="Y163" i="5"/>
  <c r="AB163" i="5" s="1"/>
  <c r="Y167" i="5"/>
  <c r="AB167" i="5" s="1"/>
  <c r="Y171" i="5"/>
  <c r="AB171" i="5" s="1"/>
  <c r="Y175" i="5"/>
  <c r="AB175" i="5" s="1"/>
  <c r="Y179" i="5"/>
  <c r="AB179" i="5" s="1"/>
  <c r="Y183" i="5"/>
  <c r="AB183" i="5" s="1"/>
  <c r="Y187" i="5"/>
  <c r="AB187" i="5" s="1"/>
  <c r="Y191" i="5"/>
  <c r="AB191" i="5" s="1"/>
  <c r="Y195" i="5"/>
  <c r="AB195" i="5" s="1"/>
  <c r="Y8" i="5"/>
  <c r="AB8" i="5" s="1"/>
  <c r="Y12" i="5"/>
  <c r="AB12" i="5" s="1"/>
  <c r="Y20" i="5"/>
  <c r="AB20" i="5" s="1"/>
  <c r="Y28" i="5"/>
  <c r="AB28" i="5" s="1"/>
  <c r="Y36" i="5"/>
  <c r="AB36" i="5" s="1"/>
  <c r="Y48" i="5"/>
  <c r="AB48" i="5" s="1"/>
  <c r="Y56" i="5"/>
  <c r="AB56" i="5" s="1"/>
  <c r="Y64" i="5"/>
  <c r="AB64" i="5" s="1"/>
  <c r="Y68" i="5"/>
  <c r="AB68" i="5" s="1"/>
  <c r="Y80" i="5"/>
  <c r="AB80" i="5" s="1"/>
  <c r="Y88" i="5"/>
  <c r="AB88" i="5" s="1"/>
  <c r="Y92" i="5"/>
  <c r="AB92" i="5" s="1"/>
  <c r="Y100" i="5"/>
  <c r="AB100" i="5" s="1"/>
  <c r="Y108" i="5"/>
  <c r="AB108" i="5" s="1"/>
  <c r="Y116" i="5"/>
  <c r="AB116" i="5" s="1"/>
  <c r="Y124" i="5"/>
  <c r="AB124" i="5" s="1"/>
  <c r="Y132" i="5"/>
  <c r="AB132" i="5" s="1"/>
  <c r="Y136" i="5"/>
  <c r="AB136" i="5" s="1"/>
  <c r="Y140" i="5"/>
  <c r="AB140" i="5" s="1"/>
  <c r="Y144" i="5"/>
  <c r="AB144" i="5" s="1"/>
  <c r="Y148" i="5"/>
  <c r="AB148" i="5" s="1"/>
  <c r="Y152" i="5"/>
  <c r="AB152" i="5" s="1"/>
  <c r="Y156" i="5"/>
  <c r="AB156" i="5" s="1"/>
  <c r="Y160" i="5"/>
  <c r="AB160" i="5" s="1"/>
  <c r="Y164" i="5"/>
  <c r="AB164" i="5" s="1"/>
  <c r="Y168" i="5"/>
  <c r="AB168" i="5" s="1"/>
  <c r="Y172" i="5"/>
  <c r="AB172" i="5" s="1"/>
  <c r="Y176" i="5"/>
  <c r="AB176" i="5" s="1"/>
  <c r="Y184" i="5"/>
  <c r="AB184" i="5" s="1"/>
  <c r="Y188" i="5"/>
  <c r="AB188" i="5" s="1"/>
  <c r="Y196" i="5"/>
  <c r="AB196" i="5" s="1"/>
  <c r="Y5" i="5"/>
  <c r="AB5" i="5" s="1"/>
  <c r="Y9" i="5"/>
  <c r="AB9" i="5" s="1"/>
  <c r="Y13" i="5"/>
  <c r="AB13" i="5" s="1"/>
  <c r="Y17" i="5"/>
  <c r="AB17" i="5" s="1"/>
  <c r="Y21" i="5"/>
  <c r="AB21" i="5" s="1"/>
  <c r="Y25" i="5"/>
  <c r="AB25" i="5" s="1"/>
  <c r="Y29" i="5"/>
  <c r="AB29" i="5" s="1"/>
  <c r="Y33" i="5"/>
  <c r="AB33" i="5" s="1"/>
  <c r="Y37" i="5"/>
  <c r="AB37" i="5" s="1"/>
  <c r="Y41" i="5"/>
  <c r="AB41" i="5" s="1"/>
  <c r="Y45" i="5"/>
  <c r="AB45" i="5" s="1"/>
  <c r="Y49" i="5"/>
  <c r="AB49" i="5" s="1"/>
  <c r="Y53" i="5"/>
  <c r="AB53" i="5" s="1"/>
  <c r="Y57" i="5"/>
  <c r="AB57" i="5" s="1"/>
  <c r="Y61" i="5"/>
  <c r="AB61" i="5" s="1"/>
  <c r="Y65" i="5"/>
  <c r="AB65" i="5" s="1"/>
  <c r="Y69" i="5"/>
  <c r="AB69" i="5" s="1"/>
  <c r="Y73" i="5"/>
  <c r="AB73" i="5" s="1"/>
  <c r="Y77" i="5"/>
  <c r="AB77" i="5" s="1"/>
  <c r="Y81" i="5"/>
  <c r="AB81" i="5" s="1"/>
  <c r="Y85" i="5"/>
  <c r="AB85" i="5" s="1"/>
  <c r="Y89" i="5"/>
  <c r="AB89" i="5" s="1"/>
  <c r="Y93" i="5"/>
  <c r="AB93" i="5" s="1"/>
  <c r="Y97" i="5"/>
  <c r="AB97" i="5" s="1"/>
  <c r="Y101" i="5"/>
  <c r="AB101" i="5" s="1"/>
  <c r="Y105" i="5"/>
  <c r="AB105" i="5" s="1"/>
  <c r="Y109" i="5"/>
  <c r="AB109" i="5" s="1"/>
  <c r="Y113" i="5"/>
  <c r="AB113" i="5" s="1"/>
  <c r="Y117" i="5"/>
  <c r="AB117" i="5" s="1"/>
  <c r="Y121" i="5"/>
  <c r="AB121" i="5" s="1"/>
  <c r="Y125" i="5"/>
  <c r="AB125" i="5" s="1"/>
  <c r="Y129" i="5"/>
  <c r="AB129" i="5" s="1"/>
  <c r="Y133" i="5"/>
  <c r="AB133" i="5" s="1"/>
  <c r="Y137" i="5"/>
  <c r="AB137" i="5" s="1"/>
  <c r="Y141" i="5"/>
  <c r="AB141" i="5" s="1"/>
  <c r="Y145" i="5"/>
  <c r="AB145" i="5" s="1"/>
  <c r="Y149" i="5"/>
  <c r="AB149" i="5" s="1"/>
  <c r="Y153" i="5"/>
  <c r="AB153" i="5" s="1"/>
  <c r="Y157" i="5"/>
  <c r="AB157" i="5" s="1"/>
  <c r="Y161" i="5"/>
  <c r="AB161" i="5" s="1"/>
  <c r="Y165" i="5"/>
  <c r="AB165" i="5" s="1"/>
  <c r="Y169" i="5"/>
  <c r="AB169" i="5" s="1"/>
  <c r="Y173" i="5"/>
  <c r="AB173" i="5" s="1"/>
  <c r="Y177" i="5"/>
  <c r="AB177" i="5" s="1"/>
  <c r="Y181" i="5"/>
  <c r="AB181" i="5" s="1"/>
  <c r="Y185" i="5"/>
  <c r="AB185" i="5" s="1"/>
  <c r="Y189" i="5"/>
  <c r="AB189" i="5" s="1"/>
  <c r="Y193" i="5"/>
  <c r="AB193" i="5" s="1"/>
  <c r="Y4" i="5"/>
  <c r="AB4" i="5" s="1"/>
  <c r="Y16" i="5"/>
  <c r="AB16" i="5" s="1"/>
  <c r="Y24" i="5"/>
  <c r="AB24" i="5" s="1"/>
  <c r="Y32" i="5"/>
  <c r="AB32" i="5" s="1"/>
  <c r="Y40" i="5"/>
  <c r="AB40" i="5" s="1"/>
  <c r="Y44" i="5"/>
  <c r="AB44" i="5" s="1"/>
  <c r="Y52" i="5"/>
  <c r="AB52" i="5" s="1"/>
  <c r="Y60" i="5"/>
  <c r="AB60" i="5" s="1"/>
  <c r="Y72" i="5"/>
  <c r="AB72" i="5" s="1"/>
  <c r="Y76" i="5"/>
  <c r="AB76" i="5" s="1"/>
  <c r="Y84" i="5"/>
  <c r="AB84" i="5" s="1"/>
  <c r="Y96" i="5"/>
  <c r="AB96" i="5" s="1"/>
  <c r="Y104" i="5"/>
  <c r="AB104" i="5" s="1"/>
  <c r="Y112" i="5"/>
  <c r="AB112" i="5" s="1"/>
  <c r="Y120" i="5"/>
  <c r="AB120" i="5" s="1"/>
  <c r="Y128" i="5"/>
  <c r="AB128" i="5" s="1"/>
  <c r="Y180" i="5"/>
  <c r="AB180" i="5" s="1"/>
  <c r="Y192" i="5"/>
  <c r="AB192" i="5" s="1"/>
  <c r="Y6" i="5"/>
  <c r="AB6" i="5" s="1"/>
  <c r="Y10" i="5"/>
  <c r="AB10" i="5" s="1"/>
  <c r="Y14" i="5"/>
  <c r="AB14" i="5" s="1"/>
  <c r="Y18" i="5"/>
  <c r="AB18" i="5" s="1"/>
  <c r="Y22" i="5"/>
  <c r="AB22" i="5" s="1"/>
  <c r="Y26" i="5"/>
  <c r="AB26" i="5" s="1"/>
  <c r="Y30" i="5"/>
  <c r="AB30" i="5" s="1"/>
  <c r="Y34" i="5"/>
  <c r="AB34" i="5" s="1"/>
  <c r="Y38" i="5"/>
  <c r="AB38" i="5" s="1"/>
  <c r="Y42" i="5"/>
  <c r="AB42" i="5" s="1"/>
  <c r="Y46" i="5"/>
  <c r="AB46" i="5" s="1"/>
  <c r="Y50" i="5"/>
  <c r="AB50" i="5" s="1"/>
  <c r="Y54" i="5"/>
  <c r="AB54" i="5" s="1"/>
  <c r="Y58" i="5"/>
  <c r="AB58" i="5" s="1"/>
  <c r="Y62" i="5"/>
  <c r="AB62" i="5" s="1"/>
  <c r="Y66" i="5"/>
  <c r="AB66" i="5" s="1"/>
  <c r="Y70" i="5"/>
  <c r="AB70" i="5" s="1"/>
  <c r="Y74" i="5"/>
  <c r="AB74" i="5" s="1"/>
  <c r="Y78" i="5"/>
  <c r="AB78" i="5" s="1"/>
  <c r="Y82" i="5"/>
  <c r="AB82" i="5" s="1"/>
  <c r="Y86" i="5"/>
  <c r="AB86" i="5" s="1"/>
  <c r="Y90" i="5"/>
  <c r="AB90" i="5" s="1"/>
  <c r="Y94" i="5"/>
  <c r="AB94" i="5" s="1"/>
  <c r="Y98" i="5"/>
  <c r="AB98" i="5" s="1"/>
  <c r="Y102" i="5"/>
  <c r="AB102" i="5" s="1"/>
  <c r="Y106" i="5"/>
  <c r="AB106" i="5" s="1"/>
  <c r="Y110" i="5"/>
  <c r="AB110" i="5" s="1"/>
  <c r="Y114" i="5"/>
  <c r="AB114" i="5" s="1"/>
  <c r="Y118" i="5"/>
  <c r="AB118" i="5" s="1"/>
  <c r="Y122" i="5"/>
  <c r="AB122" i="5" s="1"/>
  <c r="Y126" i="5"/>
  <c r="AB126" i="5" s="1"/>
  <c r="Y130" i="5"/>
  <c r="AB130" i="5" s="1"/>
  <c r="Y134" i="5"/>
  <c r="AB134" i="5" s="1"/>
  <c r="Y138" i="5"/>
  <c r="AB138" i="5" s="1"/>
  <c r="Y142" i="5"/>
  <c r="AB142" i="5" s="1"/>
  <c r="Y146" i="5"/>
  <c r="AB146" i="5" s="1"/>
  <c r="Y150" i="5"/>
  <c r="AB150" i="5" s="1"/>
  <c r="Y154" i="5"/>
  <c r="AB154" i="5" s="1"/>
  <c r="Y158" i="5"/>
  <c r="AB158" i="5" s="1"/>
  <c r="Y162" i="5"/>
  <c r="AB162" i="5" s="1"/>
  <c r="Y166" i="5"/>
  <c r="AB166" i="5" s="1"/>
  <c r="Y170" i="5"/>
  <c r="AB170" i="5" s="1"/>
  <c r="Y174" i="5"/>
  <c r="AB174" i="5" s="1"/>
  <c r="Y178" i="5"/>
  <c r="AB178" i="5" s="1"/>
  <c r="Y182" i="5"/>
  <c r="AB182" i="5" s="1"/>
  <c r="Y186" i="5"/>
  <c r="AB186" i="5" s="1"/>
  <c r="Y190" i="5"/>
  <c r="AB190" i="5" s="1"/>
  <c r="Y194" i="5"/>
  <c r="AB194" i="5" s="1"/>
  <c r="Y3" i="5"/>
  <c r="J23" i="4"/>
  <c r="I23" i="4"/>
  <c r="H23" i="4"/>
  <c r="G23" i="4"/>
  <c r="E23" i="4"/>
  <c r="Y197" i="5" l="1"/>
  <c r="AB197" i="5" s="1"/>
  <c r="X3" i="5"/>
  <c r="K202" i="2"/>
  <c r="K206" i="2" s="1"/>
  <c r="D72" i="5"/>
  <c r="G72" i="5"/>
  <c r="H72" i="5" s="1"/>
  <c r="J72" i="5"/>
  <c r="M72" i="5"/>
  <c r="P72" i="5"/>
  <c r="S196" i="5"/>
  <c r="P196" i="5"/>
  <c r="M196" i="5"/>
  <c r="J196" i="5"/>
  <c r="G196" i="5"/>
  <c r="H196" i="5" s="1"/>
  <c r="D196" i="5"/>
  <c r="S195" i="5"/>
  <c r="P195" i="5"/>
  <c r="M195" i="5"/>
  <c r="J195" i="5"/>
  <c r="G195" i="5"/>
  <c r="H195" i="5" s="1"/>
  <c r="F122" i="1" s="1"/>
  <c r="D195" i="5"/>
  <c r="S194" i="5"/>
  <c r="P194" i="5"/>
  <c r="M194" i="5"/>
  <c r="J194" i="5"/>
  <c r="G194" i="5"/>
  <c r="H194" i="5" s="1"/>
  <c r="D194" i="5"/>
  <c r="S193" i="5"/>
  <c r="P193" i="5"/>
  <c r="M193" i="5"/>
  <c r="J193" i="5"/>
  <c r="G193" i="5"/>
  <c r="H193" i="5" s="1"/>
  <c r="D193" i="5"/>
  <c r="S192" i="5"/>
  <c r="P192" i="5"/>
  <c r="M192" i="5"/>
  <c r="J192" i="5"/>
  <c r="G192" i="5"/>
  <c r="H192" i="5" s="1"/>
  <c r="D192" i="5"/>
  <c r="S191" i="5"/>
  <c r="P191" i="5"/>
  <c r="M191" i="5"/>
  <c r="J191" i="5"/>
  <c r="G191" i="5"/>
  <c r="H191" i="5" s="1"/>
  <c r="D191" i="5"/>
  <c r="S190" i="5"/>
  <c r="P190" i="5"/>
  <c r="M190" i="5"/>
  <c r="J190" i="5"/>
  <c r="G190" i="5"/>
  <c r="H190" i="5" s="1"/>
  <c r="D190" i="5"/>
  <c r="S189" i="5"/>
  <c r="P189" i="5"/>
  <c r="M189" i="5"/>
  <c r="J189" i="5"/>
  <c r="G189" i="5"/>
  <c r="H189" i="5" s="1"/>
  <c r="D189" i="5"/>
  <c r="S188" i="5"/>
  <c r="P188" i="5"/>
  <c r="M188" i="5"/>
  <c r="J188" i="5"/>
  <c r="G188" i="5"/>
  <c r="H188" i="5" s="1"/>
  <c r="D188" i="5"/>
  <c r="S187" i="5"/>
  <c r="P187" i="5"/>
  <c r="M187" i="5"/>
  <c r="J187" i="5"/>
  <c r="G187" i="5"/>
  <c r="H187" i="5" s="1"/>
  <c r="D187" i="5"/>
  <c r="S186" i="5"/>
  <c r="P186" i="5"/>
  <c r="M186" i="5"/>
  <c r="J186" i="5"/>
  <c r="G186" i="5"/>
  <c r="H186" i="5" s="1"/>
  <c r="D186" i="5"/>
  <c r="S185" i="5"/>
  <c r="P185" i="5"/>
  <c r="M185" i="5"/>
  <c r="J185" i="5"/>
  <c r="G185" i="5"/>
  <c r="H185" i="5" s="1"/>
  <c r="D185" i="5"/>
  <c r="S184" i="5"/>
  <c r="P184" i="5"/>
  <c r="M184" i="5"/>
  <c r="J184" i="5"/>
  <c r="G184" i="5"/>
  <c r="H184" i="5" s="1"/>
  <c r="F121" i="1" s="1"/>
  <c r="D184" i="5"/>
  <c r="S183" i="5"/>
  <c r="P183" i="5"/>
  <c r="M183" i="5"/>
  <c r="J183" i="5"/>
  <c r="G183" i="5"/>
  <c r="H183" i="5" s="1"/>
  <c r="D183" i="5"/>
  <c r="S182" i="5"/>
  <c r="P182" i="5"/>
  <c r="M182" i="5"/>
  <c r="J182" i="5"/>
  <c r="G182" i="5"/>
  <c r="H182" i="5" s="1"/>
  <c r="D182" i="5"/>
  <c r="S181" i="5"/>
  <c r="P181" i="5"/>
  <c r="M181" i="5"/>
  <c r="J181" i="5"/>
  <c r="G181" i="5"/>
  <c r="H181" i="5" s="1"/>
  <c r="D181" i="5"/>
  <c r="S180" i="5"/>
  <c r="P180" i="5"/>
  <c r="M180" i="5"/>
  <c r="J180" i="5"/>
  <c r="G180" i="5"/>
  <c r="H180" i="5" s="1"/>
  <c r="D180" i="5"/>
  <c r="S179" i="5"/>
  <c r="P179" i="5"/>
  <c r="M179" i="5"/>
  <c r="J179" i="5"/>
  <c r="G179" i="5"/>
  <c r="H179" i="5" s="1"/>
  <c r="D179" i="5"/>
  <c r="S178" i="5"/>
  <c r="P178" i="5"/>
  <c r="M178" i="5"/>
  <c r="J178" i="5"/>
  <c r="G178" i="5"/>
  <c r="H178" i="5" s="1"/>
  <c r="D178" i="5"/>
  <c r="S177" i="5"/>
  <c r="P177" i="5"/>
  <c r="M177" i="5"/>
  <c r="J177" i="5"/>
  <c r="G177" i="5"/>
  <c r="H177" i="5" s="1"/>
  <c r="D177" i="5"/>
  <c r="S176" i="5"/>
  <c r="P176" i="5"/>
  <c r="M176" i="5"/>
  <c r="J176" i="5"/>
  <c r="G176" i="5"/>
  <c r="H176" i="5" s="1"/>
  <c r="F146" i="1" s="1"/>
  <c r="D176" i="5"/>
  <c r="S175" i="5"/>
  <c r="P175" i="5"/>
  <c r="M175" i="5"/>
  <c r="J175" i="5"/>
  <c r="G175" i="5"/>
  <c r="H175" i="5" s="1"/>
  <c r="F145" i="1" s="1"/>
  <c r="D175" i="5"/>
  <c r="S174" i="5"/>
  <c r="P174" i="5"/>
  <c r="M174" i="5"/>
  <c r="J174" i="5"/>
  <c r="G174" i="5"/>
  <c r="H174" i="5" s="1"/>
  <c r="F144" i="1" s="1"/>
  <c r="D174" i="5"/>
  <c r="S173" i="5"/>
  <c r="P173" i="5"/>
  <c r="M173" i="5"/>
  <c r="J173" i="5"/>
  <c r="G173" i="5"/>
  <c r="H173" i="5" s="1"/>
  <c r="F143" i="1" s="1"/>
  <c r="D173" i="5"/>
  <c r="S172" i="5"/>
  <c r="P172" i="5"/>
  <c r="M172" i="5"/>
  <c r="J172" i="5"/>
  <c r="G172" i="5"/>
  <c r="H172" i="5" s="1"/>
  <c r="F142" i="1" s="1"/>
  <c r="D172" i="5"/>
  <c r="S171" i="5"/>
  <c r="P171" i="5"/>
  <c r="M171" i="5"/>
  <c r="J171" i="5"/>
  <c r="G171" i="5"/>
  <c r="H171" i="5" s="1"/>
  <c r="F141" i="1" s="1"/>
  <c r="D171" i="5"/>
  <c r="S170" i="5"/>
  <c r="P170" i="5"/>
  <c r="M170" i="5"/>
  <c r="J170" i="5"/>
  <c r="G170" i="5"/>
  <c r="H170" i="5" s="1"/>
  <c r="F140" i="1" s="1"/>
  <c r="D170" i="5"/>
  <c r="S169" i="5"/>
  <c r="P169" i="5"/>
  <c r="M169" i="5"/>
  <c r="J169" i="5"/>
  <c r="G169" i="5"/>
  <c r="H169" i="5" s="1"/>
  <c r="F139" i="1" s="1"/>
  <c r="D169" i="5"/>
  <c r="S168" i="5"/>
  <c r="P168" i="5"/>
  <c r="M168" i="5"/>
  <c r="J168" i="5"/>
  <c r="G168" i="5"/>
  <c r="H168" i="5" s="1"/>
  <c r="F138" i="1" s="1"/>
  <c r="D168" i="5"/>
  <c r="S167" i="5"/>
  <c r="P167" i="5"/>
  <c r="M167" i="5"/>
  <c r="J167" i="5"/>
  <c r="G167" i="5"/>
  <c r="H167" i="5" s="1"/>
  <c r="F137" i="1" s="1"/>
  <c r="D167" i="5"/>
  <c r="S166" i="5"/>
  <c r="P166" i="5"/>
  <c r="M166" i="5"/>
  <c r="J166" i="5"/>
  <c r="G166" i="5"/>
  <c r="H166" i="5" s="1"/>
  <c r="F136" i="1" s="1"/>
  <c r="D166" i="5"/>
  <c r="S165" i="5"/>
  <c r="P165" i="5"/>
  <c r="M165" i="5"/>
  <c r="J165" i="5"/>
  <c r="G165" i="5"/>
  <c r="H165" i="5" s="1"/>
  <c r="F135" i="1" s="1"/>
  <c r="D165" i="5"/>
  <c r="S164" i="5"/>
  <c r="P164" i="5"/>
  <c r="M164" i="5"/>
  <c r="J164" i="5"/>
  <c r="G164" i="5"/>
  <c r="H164" i="5" s="1"/>
  <c r="F134" i="1" s="1"/>
  <c r="D164" i="5"/>
  <c r="S163" i="5"/>
  <c r="P163" i="5"/>
  <c r="M163" i="5"/>
  <c r="J163" i="5"/>
  <c r="G163" i="5"/>
  <c r="H163" i="5" s="1"/>
  <c r="F133" i="1" s="1"/>
  <c r="D163" i="5"/>
  <c r="S162" i="5"/>
  <c r="P162" i="5"/>
  <c r="M162" i="5"/>
  <c r="J162" i="5"/>
  <c r="G162" i="5"/>
  <c r="H162" i="5" s="1"/>
  <c r="F132" i="1" s="1"/>
  <c r="D162" i="5"/>
  <c r="S161" i="5"/>
  <c r="P161" i="5"/>
  <c r="M161" i="5"/>
  <c r="J161" i="5"/>
  <c r="G161" i="5"/>
  <c r="H161" i="5" s="1"/>
  <c r="F131" i="1" s="1"/>
  <c r="D161" i="5"/>
  <c r="S160" i="5"/>
  <c r="P160" i="5"/>
  <c r="M160" i="5"/>
  <c r="J160" i="5"/>
  <c r="G160" i="5"/>
  <c r="H160" i="5" s="1"/>
  <c r="D160" i="5"/>
  <c r="S159" i="5"/>
  <c r="P159" i="5"/>
  <c r="M159" i="5"/>
  <c r="J159" i="5"/>
  <c r="G159" i="5"/>
  <c r="H159" i="5" s="1"/>
  <c r="F130" i="1" s="1"/>
  <c r="D159" i="5"/>
  <c r="S158" i="5"/>
  <c r="P158" i="5"/>
  <c r="M158" i="5"/>
  <c r="J158" i="5"/>
  <c r="G158" i="5"/>
  <c r="H158" i="5" s="1"/>
  <c r="D158" i="5"/>
  <c r="S157" i="5"/>
  <c r="P157" i="5"/>
  <c r="M157" i="5"/>
  <c r="J157" i="5"/>
  <c r="G157" i="5"/>
  <c r="H157" i="5" s="1"/>
  <c r="D157" i="5"/>
  <c r="S156" i="5"/>
  <c r="P156" i="5"/>
  <c r="M156" i="5"/>
  <c r="J156" i="5"/>
  <c r="G156" i="5"/>
  <c r="H156" i="5" s="1"/>
  <c r="D156" i="5"/>
  <c r="S155" i="5"/>
  <c r="P155" i="5"/>
  <c r="M155" i="5"/>
  <c r="J155" i="5"/>
  <c r="G155" i="5"/>
  <c r="H155" i="5" s="1"/>
  <c r="F120" i="1" s="1"/>
  <c r="D155" i="5"/>
  <c r="S154" i="5"/>
  <c r="P154" i="5"/>
  <c r="M154" i="5"/>
  <c r="J154" i="5"/>
  <c r="G154" i="5"/>
  <c r="H154" i="5" s="1"/>
  <c r="F119" i="1" s="1"/>
  <c r="D154" i="5"/>
  <c r="S153" i="5"/>
  <c r="P153" i="5"/>
  <c r="M153" i="5"/>
  <c r="J153" i="5"/>
  <c r="G153" i="5"/>
  <c r="H153" i="5" s="1"/>
  <c r="D153" i="5"/>
  <c r="S152" i="5"/>
  <c r="P152" i="5"/>
  <c r="M152" i="5"/>
  <c r="J152" i="5"/>
  <c r="G152" i="5"/>
  <c r="H152" i="5" s="1"/>
  <c r="D152" i="5"/>
  <c r="S151" i="5"/>
  <c r="P151" i="5"/>
  <c r="M151" i="5"/>
  <c r="J151" i="5"/>
  <c r="G151" i="5"/>
  <c r="H151" i="5" s="1"/>
  <c r="D151" i="5"/>
  <c r="S150" i="5"/>
  <c r="P150" i="5"/>
  <c r="M150" i="5"/>
  <c r="J150" i="5"/>
  <c r="G150" i="5"/>
  <c r="H150" i="5" s="1"/>
  <c r="D150" i="5"/>
  <c r="S149" i="5"/>
  <c r="P149" i="5"/>
  <c r="M149" i="5"/>
  <c r="J149" i="5"/>
  <c r="G149" i="5"/>
  <c r="H149" i="5" s="1"/>
  <c r="F118" i="1" s="1"/>
  <c r="D149" i="5"/>
  <c r="S148" i="5"/>
  <c r="P148" i="5"/>
  <c r="M148" i="5"/>
  <c r="J148" i="5"/>
  <c r="G148" i="5"/>
  <c r="H148" i="5" s="1"/>
  <c r="F117" i="1" s="1"/>
  <c r="D148" i="5"/>
  <c r="S147" i="5"/>
  <c r="P147" i="5"/>
  <c r="M147" i="5"/>
  <c r="J147" i="5"/>
  <c r="G147" i="5"/>
  <c r="H147" i="5" s="1"/>
  <c r="D147" i="5"/>
  <c r="S146" i="5"/>
  <c r="P146" i="5"/>
  <c r="M146" i="5"/>
  <c r="J146" i="5"/>
  <c r="G146" i="5"/>
  <c r="H146" i="5" s="1"/>
  <c r="D146" i="5"/>
  <c r="S145" i="5"/>
  <c r="P145" i="5"/>
  <c r="M145" i="5"/>
  <c r="J145" i="5"/>
  <c r="G145" i="5"/>
  <c r="H145" i="5" s="1"/>
  <c r="F116" i="1" s="1"/>
  <c r="D145" i="5"/>
  <c r="S144" i="5"/>
  <c r="P144" i="5"/>
  <c r="M144" i="5"/>
  <c r="J144" i="5"/>
  <c r="G144" i="5"/>
  <c r="H144" i="5" s="1"/>
  <c r="D144" i="5"/>
  <c r="S143" i="5"/>
  <c r="P143" i="5"/>
  <c r="M143" i="5"/>
  <c r="J143" i="5"/>
  <c r="G143" i="5"/>
  <c r="H143" i="5" s="1"/>
  <c r="D143" i="5"/>
  <c r="S142" i="5"/>
  <c r="P142" i="5"/>
  <c r="M142" i="5"/>
  <c r="J142" i="5"/>
  <c r="G142" i="5"/>
  <c r="H142" i="5" s="1"/>
  <c r="D142" i="5"/>
  <c r="S141" i="5"/>
  <c r="P141" i="5"/>
  <c r="M141" i="5"/>
  <c r="J141" i="5"/>
  <c r="G141" i="5"/>
  <c r="H141" i="5" s="1"/>
  <c r="D141" i="5"/>
  <c r="S140" i="5"/>
  <c r="P140" i="5"/>
  <c r="M140" i="5"/>
  <c r="J140" i="5"/>
  <c r="G140" i="5"/>
  <c r="H140" i="5" s="1"/>
  <c r="D140" i="5"/>
  <c r="S139" i="5"/>
  <c r="P139" i="5"/>
  <c r="M139" i="5"/>
  <c r="J139" i="5"/>
  <c r="G139" i="5"/>
  <c r="H139" i="5" s="1"/>
  <c r="F115" i="1" s="1"/>
  <c r="D139" i="5"/>
  <c r="S138" i="5"/>
  <c r="P138" i="5"/>
  <c r="M138" i="5"/>
  <c r="J138" i="5"/>
  <c r="G138" i="5"/>
  <c r="H138" i="5" s="1"/>
  <c r="D138" i="5"/>
  <c r="S137" i="5"/>
  <c r="P137" i="5"/>
  <c r="M137" i="5"/>
  <c r="J137" i="5"/>
  <c r="G137" i="5"/>
  <c r="H137" i="5" s="1"/>
  <c r="D137" i="5"/>
  <c r="S136" i="5"/>
  <c r="P136" i="5"/>
  <c r="M136" i="5"/>
  <c r="J136" i="5"/>
  <c r="G136" i="5"/>
  <c r="H136" i="5" s="1"/>
  <c r="D136" i="5"/>
  <c r="S135" i="5"/>
  <c r="P135" i="5"/>
  <c r="M135" i="5"/>
  <c r="J135" i="5"/>
  <c r="G135" i="5"/>
  <c r="H135" i="5" s="1"/>
  <c r="D135" i="5"/>
  <c r="S134" i="5"/>
  <c r="P134" i="5"/>
  <c r="M134" i="5"/>
  <c r="J134" i="5"/>
  <c r="G134" i="5"/>
  <c r="H134" i="5" s="1"/>
  <c r="D134" i="5"/>
  <c r="S133" i="5"/>
  <c r="P133" i="5"/>
  <c r="M133" i="5"/>
  <c r="J133" i="5"/>
  <c r="G133" i="5"/>
  <c r="H133" i="5" s="1"/>
  <c r="D133" i="5"/>
  <c r="S132" i="5"/>
  <c r="P132" i="5"/>
  <c r="M132" i="5"/>
  <c r="J132" i="5"/>
  <c r="G132" i="5"/>
  <c r="H132" i="5" s="1"/>
  <c r="F114" i="1" s="1"/>
  <c r="D132" i="5"/>
  <c r="S131" i="5"/>
  <c r="P131" i="5"/>
  <c r="M131" i="5"/>
  <c r="J131" i="5"/>
  <c r="G131" i="5"/>
  <c r="H131" i="5" s="1"/>
  <c r="D131" i="5"/>
  <c r="S130" i="5"/>
  <c r="P130" i="5"/>
  <c r="M130" i="5"/>
  <c r="J130" i="5"/>
  <c r="G130" i="5"/>
  <c r="H130" i="5" s="1"/>
  <c r="D130" i="5"/>
  <c r="S129" i="5"/>
  <c r="P129" i="5"/>
  <c r="M129" i="5"/>
  <c r="J129" i="5"/>
  <c r="G129" i="5"/>
  <c r="H129" i="5" s="1"/>
  <c r="D129" i="5"/>
  <c r="S128" i="5"/>
  <c r="P128" i="5"/>
  <c r="M128" i="5"/>
  <c r="J128" i="5"/>
  <c r="G128" i="5"/>
  <c r="H128" i="5" s="1"/>
  <c r="F129" i="1" s="1"/>
  <c r="D128" i="5"/>
  <c r="S127" i="5"/>
  <c r="P127" i="5"/>
  <c r="M127" i="5"/>
  <c r="J127" i="5"/>
  <c r="G127" i="5"/>
  <c r="H127" i="5" s="1"/>
  <c r="D127" i="5"/>
  <c r="S126" i="5"/>
  <c r="P126" i="5"/>
  <c r="M126" i="5"/>
  <c r="J126" i="5"/>
  <c r="G126" i="5"/>
  <c r="H126" i="5" s="1"/>
  <c r="D126" i="5"/>
  <c r="S125" i="5"/>
  <c r="P125" i="5"/>
  <c r="M125" i="5"/>
  <c r="J125" i="5"/>
  <c r="G125" i="5"/>
  <c r="H125" i="5" s="1"/>
  <c r="F113" i="1" s="1"/>
  <c r="D125" i="5"/>
  <c r="S124" i="5"/>
  <c r="P124" i="5"/>
  <c r="M124" i="5"/>
  <c r="J124" i="5"/>
  <c r="G124" i="5"/>
  <c r="H124" i="5" s="1"/>
  <c r="F112" i="1" s="1"/>
  <c r="D124" i="5"/>
  <c r="S123" i="5"/>
  <c r="P123" i="5"/>
  <c r="M123" i="5"/>
  <c r="J123" i="5"/>
  <c r="G123" i="5"/>
  <c r="H123" i="5" s="1"/>
  <c r="D123" i="5"/>
  <c r="S122" i="5"/>
  <c r="P122" i="5"/>
  <c r="M122" i="5"/>
  <c r="J122" i="5"/>
  <c r="G122" i="5"/>
  <c r="H122" i="5" s="1"/>
  <c r="F111" i="1" s="1"/>
  <c r="D122" i="5"/>
  <c r="S121" i="5"/>
  <c r="P121" i="5"/>
  <c r="M121" i="5"/>
  <c r="J121" i="5"/>
  <c r="G121" i="5"/>
  <c r="H121" i="5" s="1"/>
  <c r="D121" i="5"/>
  <c r="S120" i="5"/>
  <c r="P120" i="5"/>
  <c r="M120" i="5"/>
  <c r="J120" i="5"/>
  <c r="G120" i="5"/>
  <c r="H120" i="5" s="1"/>
  <c r="D120" i="5"/>
  <c r="S119" i="5"/>
  <c r="P119" i="5"/>
  <c r="M119" i="5"/>
  <c r="J119" i="5"/>
  <c r="G119" i="5"/>
  <c r="H119" i="5" s="1"/>
  <c r="D119" i="5"/>
  <c r="S118" i="5"/>
  <c r="P118" i="5"/>
  <c r="M118" i="5"/>
  <c r="J118" i="5"/>
  <c r="G118" i="5"/>
  <c r="H118" i="5" s="1"/>
  <c r="D118" i="5"/>
  <c r="S117" i="5"/>
  <c r="P117" i="5"/>
  <c r="M117" i="5"/>
  <c r="J117" i="5"/>
  <c r="G117" i="5"/>
  <c r="H117" i="5" s="1"/>
  <c r="D117" i="5"/>
  <c r="S116" i="5"/>
  <c r="P116" i="5"/>
  <c r="M116" i="5"/>
  <c r="J116" i="5"/>
  <c r="G116" i="5"/>
  <c r="H116" i="5" s="1"/>
  <c r="F110" i="1" s="1"/>
  <c r="D116" i="5"/>
  <c r="S115" i="5"/>
  <c r="P115" i="5"/>
  <c r="M115" i="5"/>
  <c r="J115" i="5"/>
  <c r="G115" i="5"/>
  <c r="H115" i="5" s="1"/>
  <c r="F128" i="1" s="1"/>
  <c r="D115" i="5"/>
  <c r="S114" i="5"/>
  <c r="P114" i="5"/>
  <c r="M114" i="5"/>
  <c r="J114" i="5"/>
  <c r="G114" i="5"/>
  <c r="H114" i="5" s="1"/>
  <c r="D114" i="5"/>
  <c r="S113" i="5"/>
  <c r="P113" i="5"/>
  <c r="M113" i="5"/>
  <c r="J113" i="5"/>
  <c r="G113" i="5"/>
  <c r="H113" i="5" s="1"/>
  <c r="D113" i="5"/>
  <c r="S112" i="5"/>
  <c r="P112" i="5"/>
  <c r="M112" i="5"/>
  <c r="J112" i="5"/>
  <c r="G112" i="5"/>
  <c r="H112" i="5" s="1"/>
  <c r="F109" i="1" s="1"/>
  <c r="D112" i="5"/>
  <c r="S111" i="5"/>
  <c r="P111" i="5"/>
  <c r="M111" i="5"/>
  <c r="J111" i="5"/>
  <c r="G111" i="5"/>
  <c r="H111" i="5" s="1"/>
  <c r="F108" i="1" s="1"/>
  <c r="D111" i="5"/>
  <c r="S110" i="5"/>
  <c r="P110" i="5"/>
  <c r="M110" i="5"/>
  <c r="J110" i="5"/>
  <c r="G110" i="5"/>
  <c r="H110" i="5" s="1"/>
  <c r="F107" i="1" s="1"/>
  <c r="D110" i="5"/>
  <c r="S109" i="5"/>
  <c r="P109" i="5"/>
  <c r="M109" i="5"/>
  <c r="J109" i="5"/>
  <c r="G109" i="5"/>
  <c r="H109" i="5" s="1"/>
  <c r="F106" i="1" s="1"/>
  <c r="D109" i="5"/>
  <c r="S108" i="5"/>
  <c r="P108" i="5"/>
  <c r="M108" i="5"/>
  <c r="J108" i="5"/>
  <c r="G108" i="5"/>
  <c r="H108" i="5" s="1"/>
  <c r="F105" i="1" s="1"/>
  <c r="D108" i="5"/>
  <c r="S107" i="5"/>
  <c r="P107" i="5"/>
  <c r="M107" i="5"/>
  <c r="J107" i="5"/>
  <c r="G107" i="5"/>
  <c r="H107" i="5" s="1"/>
  <c r="F104" i="1" s="1"/>
  <c r="D107" i="5"/>
  <c r="S106" i="5"/>
  <c r="P106" i="5"/>
  <c r="M106" i="5"/>
  <c r="J106" i="5"/>
  <c r="G106" i="5"/>
  <c r="H106" i="5" s="1"/>
  <c r="F103" i="1" s="1"/>
  <c r="D106" i="5"/>
  <c r="S105" i="5"/>
  <c r="P105" i="5"/>
  <c r="M105" i="5"/>
  <c r="J105" i="5"/>
  <c r="G105" i="5"/>
  <c r="H105" i="5" s="1"/>
  <c r="F102" i="1" s="1"/>
  <c r="D105" i="5"/>
  <c r="S104" i="5"/>
  <c r="P104" i="5"/>
  <c r="M104" i="5"/>
  <c r="J104" i="5"/>
  <c r="G104" i="5"/>
  <c r="H104" i="5" s="1"/>
  <c r="D104" i="5"/>
  <c r="S103" i="5"/>
  <c r="P103" i="5"/>
  <c r="M103" i="5"/>
  <c r="J103" i="5"/>
  <c r="G103" i="5"/>
  <c r="H103" i="5" s="1"/>
  <c r="F127" i="1" s="1"/>
  <c r="D103" i="5"/>
  <c r="S102" i="5"/>
  <c r="P102" i="5"/>
  <c r="M102" i="5"/>
  <c r="J102" i="5"/>
  <c r="G102" i="5"/>
  <c r="H102" i="5" s="1"/>
  <c r="F101" i="1" s="1"/>
  <c r="D102" i="5"/>
  <c r="S101" i="5"/>
  <c r="P101" i="5"/>
  <c r="M101" i="5"/>
  <c r="J101" i="5"/>
  <c r="G101" i="5"/>
  <c r="H101" i="5" s="1"/>
  <c r="F100" i="1" s="1"/>
  <c r="D101" i="5"/>
  <c r="S100" i="5"/>
  <c r="P100" i="5"/>
  <c r="M100" i="5"/>
  <c r="J100" i="5"/>
  <c r="G100" i="5"/>
  <c r="H100" i="5" s="1"/>
  <c r="D100" i="5"/>
  <c r="S99" i="5"/>
  <c r="P99" i="5"/>
  <c r="M99" i="5"/>
  <c r="J99" i="5"/>
  <c r="G99" i="5"/>
  <c r="H99" i="5" s="1"/>
  <c r="F99" i="1" s="1"/>
  <c r="D99" i="5"/>
  <c r="S98" i="5"/>
  <c r="P98" i="5"/>
  <c r="M98" i="5"/>
  <c r="J98" i="5"/>
  <c r="G98" i="5"/>
  <c r="H98" i="5" s="1"/>
  <c r="F98" i="1" s="1"/>
  <c r="D98" i="5"/>
  <c r="S97" i="5"/>
  <c r="P97" i="5"/>
  <c r="M97" i="5"/>
  <c r="J97" i="5"/>
  <c r="G97" i="5"/>
  <c r="H97" i="5" s="1"/>
  <c r="F97" i="1" s="1"/>
  <c r="D97" i="5"/>
  <c r="S96" i="5"/>
  <c r="P96" i="5"/>
  <c r="M96" i="5"/>
  <c r="J96" i="5"/>
  <c r="G96" i="5"/>
  <c r="H96" i="5" s="1"/>
  <c r="F96" i="1" s="1"/>
  <c r="D96" i="5"/>
  <c r="S95" i="5"/>
  <c r="P95" i="5"/>
  <c r="M95" i="5"/>
  <c r="J95" i="5"/>
  <c r="G95" i="5"/>
  <c r="H95" i="5" s="1"/>
  <c r="F126" i="1" s="1"/>
  <c r="D95" i="5"/>
  <c r="S94" i="5"/>
  <c r="P94" i="5"/>
  <c r="M94" i="5"/>
  <c r="J94" i="5"/>
  <c r="G94" i="5"/>
  <c r="H94" i="5" s="1"/>
  <c r="F125" i="1" s="1"/>
  <c r="D94" i="5"/>
  <c r="S93" i="5"/>
  <c r="P93" i="5"/>
  <c r="M93" i="5"/>
  <c r="J93" i="5"/>
  <c r="G93" i="5"/>
  <c r="H93" i="5" s="1"/>
  <c r="D93" i="5"/>
  <c r="S92" i="5"/>
  <c r="P92" i="5"/>
  <c r="M92" i="5"/>
  <c r="J92" i="5"/>
  <c r="G92" i="5"/>
  <c r="H92" i="5" s="1"/>
  <c r="F79" i="1" s="1"/>
  <c r="D92" i="5"/>
  <c r="S91" i="5"/>
  <c r="P91" i="5"/>
  <c r="M91" i="5"/>
  <c r="J91" i="5"/>
  <c r="G91" i="5"/>
  <c r="H91" i="5" s="1"/>
  <c r="D91" i="5"/>
  <c r="S90" i="5"/>
  <c r="P90" i="5"/>
  <c r="M90" i="5"/>
  <c r="J90" i="5"/>
  <c r="G90" i="5"/>
  <c r="H90" i="5" s="1"/>
  <c r="D90" i="5"/>
  <c r="S89" i="5"/>
  <c r="P89" i="5"/>
  <c r="M89" i="5"/>
  <c r="J89" i="5"/>
  <c r="G89" i="5"/>
  <c r="H89" i="5" s="1"/>
  <c r="F95" i="1" s="1"/>
  <c r="D89" i="5"/>
  <c r="S88" i="5"/>
  <c r="P88" i="5"/>
  <c r="M88" i="5"/>
  <c r="J88" i="5"/>
  <c r="G88" i="5"/>
  <c r="H88" i="5" s="1"/>
  <c r="F94" i="1" s="1"/>
  <c r="D88" i="5"/>
  <c r="S87" i="5"/>
  <c r="P87" i="5"/>
  <c r="M87" i="5"/>
  <c r="J87" i="5"/>
  <c r="G87" i="5"/>
  <c r="H87" i="5" s="1"/>
  <c r="F93" i="1" s="1"/>
  <c r="D87" i="5"/>
  <c r="S86" i="5"/>
  <c r="P86" i="5"/>
  <c r="M86" i="5"/>
  <c r="J86" i="5"/>
  <c r="G86" i="5"/>
  <c r="H86" i="5" s="1"/>
  <c r="F92" i="1" s="1"/>
  <c r="D86" i="5"/>
  <c r="S85" i="5"/>
  <c r="P85" i="5"/>
  <c r="M85" i="5"/>
  <c r="J85" i="5"/>
  <c r="G85" i="5"/>
  <c r="H85" i="5" s="1"/>
  <c r="F91" i="1" s="1"/>
  <c r="D85" i="5"/>
  <c r="S84" i="5"/>
  <c r="P84" i="5"/>
  <c r="M84" i="5"/>
  <c r="J84" i="5"/>
  <c r="G84" i="5"/>
  <c r="H84" i="5" s="1"/>
  <c r="F90" i="1" s="1"/>
  <c r="D84" i="5"/>
  <c r="S83" i="5"/>
  <c r="P83" i="5"/>
  <c r="M83" i="5"/>
  <c r="J83" i="5"/>
  <c r="G83" i="5"/>
  <c r="H83" i="5" s="1"/>
  <c r="F89" i="1" s="1"/>
  <c r="D83" i="5"/>
  <c r="S82" i="5"/>
  <c r="P82" i="5"/>
  <c r="M82" i="5"/>
  <c r="J82" i="5"/>
  <c r="G82" i="5"/>
  <c r="H82" i="5" s="1"/>
  <c r="F88" i="1" s="1"/>
  <c r="D82" i="5"/>
  <c r="S81" i="5"/>
  <c r="P81" i="5"/>
  <c r="M81" i="5"/>
  <c r="J81" i="5"/>
  <c r="G81" i="5"/>
  <c r="H81" i="5" s="1"/>
  <c r="F87" i="1" s="1"/>
  <c r="D81" i="5"/>
  <c r="S80" i="5"/>
  <c r="P80" i="5"/>
  <c r="M80" i="5"/>
  <c r="J80" i="5"/>
  <c r="G80" i="5"/>
  <c r="H80" i="5" s="1"/>
  <c r="F86" i="1" s="1"/>
  <c r="D80" i="5"/>
  <c r="S79" i="5"/>
  <c r="P79" i="5"/>
  <c r="M79" i="5"/>
  <c r="J79" i="5"/>
  <c r="G79" i="5"/>
  <c r="H79" i="5" s="1"/>
  <c r="D79" i="5"/>
  <c r="S78" i="5"/>
  <c r="P78" i="5"/>
  <c r="M78" i="5"/>
  <c r="J78" i="5"/>
  <c r="G78" i="5"/>
  <c r="H78" i="5" s="1"/>
  <c r="F85" i="1" s="1"/>
  <c r="D78" i="5"/>
  <c r="S77" i="5"/>
  <c r="P77" i="5"/>
  <c r="M77" i="5"/>
  <c r="J77" i="5"/>
  <c r="G77" i="5"/>
  <c r="H77" i="5" s="1"/>
  <c r="F84" i="1" s="1"/>
  <c r="D77" i="5"/>
  <c r="S76" i="5"/>
  <c r="P76" i="5"/>
  <c r="M76" i="5"/>
  <c r="J76" i="5"/>
  <c r="G76" i="5"/>
  <c r="H76" i="5" s="1"/>
  <c r="F83" i="1" s="1"/>
  <c r="D76" i="5"/>
  <c r="S75" i="5"/>
  <c r="P75" i="5"/>
  <c r="M75" i="5"/>
  <c r="J75" i="5"/>
  <c r="G75" i="5"/>
  <c r="H75" i="5" s="1"/>
  <c r="F82" i="1" s="1"/>
  <c r="D75" i="5"/>
  <c r="S74" i="5"/>
  <c r="P74" i="5"/>
  <c r="M74" i="5"/>
  <c r="J74" i="5"/>
  <c r="G74" i="5"/>
  <c r="H74" i="5" s="1"/>
  <c r="F78" i="1" s="1"/>
  <c r="D74" i="5"/>
  <c r="S73" i="5"/>
  <c r="P73" i="5"/>
  <c r="M73" i="5"/>
  <c r="J73" i="5"/>
  <c r="G73" i="5"/>
  <c r="H73" i="5" s="1"/>
  <c r="F77" i="1" s="1"/>
  <c r="D73" i="5"/>
  <c r="S72" i="5"/>
  <c r="S71" i="5"/>
  <c r="P71" i="5"/>
  <c r="M71" i="5"/>
  <c r="J71" i="5"/>
  <c r="G71" i="5"/>
  <c r="H71" i="5" s="1"/>
  <c r="F73" i="1" s="1"/>
  <c r="D71" i="5"/>
  <c r="S70" i="5"/>
  <c r="P70" i="5"/>
  <c r="M70" i="5"/>
  <c r="J70" i="5"/>
  <c r="G70" i="5"/>
  <c r="H70" i="5" s="1"/>
  <c r="F72" i="1" s="1"/>
  <c r="D70" i="5"/>
  <c r="S69" i="5"/>
  <c r="P69" i="5"/>
  <c r="M69" i="5"/>
  <c r="J69" i="5"/>
  <c r="G69" i="5"/>
  <c r="H69" i="5" s="1"/>
  <c r="F71" i="1" s="1"/>
  <c r="D69" i="5"/>
  <c r="S68" i="5"/>
  <c r="P68" i="5"/>
  <c r="M68" i="5"/>
  <c r="J68" i="5"/>
  <c r="G68" i="5"/>
  <c r="H68" i="5" s="1"/>
  <c r="F70" i="1" s="1"/>
  <c r="D68" i="5"/>
  <c r="S67" i="5"/>
  <c r="P67" i="5"/>
  <c r="M67" i="5"/>
  <c r="J67" i="5"/>
  <c r="G67" i="5"/>
  <c r="H67" i="5" s="1"/>
  <c r="F69" i="1" s="1"/>
  <c r="D67" i="5"/>
  <c r="S66" i="5"/>
  <c r="P66" i="5"/>
  <c r="M66" i="5"/>
  <c r="J66" i="5"/>
  <c r="G66" i="5"/>
  <c r="H66" i="5" s="1"/>
  <c r="F68" i="1" s="1"/>
  <c r="D66" i="5"/>
  <c r="S65" i="5"/>
  <c r="P65" i="5"/>
  <c r="M65" i="5"/>
  <c r="J65" i="5"/>
  <c r="G65" i="5"/>
  <c r="H65" i="5" s="1"/>
  <c r="F67" i="1" s="1"/>
  <c r="D65" i="5"/>
  <c r="S64" i="5"/>
  <c r="P64" i="5"/>
  <c r="M64" i="5"/>
  <c r="J64" i="5"/>
  <c r="G64" i="5"/>
  <c r="H64" i="5" s="1"/>
  <c r="F66" i="1" s="1"/>
  <c r="D64" i="5"/>
  <c r="S63" i="5"/>
  <c r="P63" i="5"/>
  <c r="M63" i="5"/>
  <c r="J63" i="5"/>
  <c r="G63" i="5"/>
  <c r="H63" i="5" s="1"/>
  <c r="F65" i="1" s="1"/>
  <c r="D63" i="5"/>
  <c r="S62" i="5"/>
  <c r="P62" i="5"/>
  <c r="M62" i="5"/>
  <c r="J62" i="5"/>
  <c r="G62" i="5"/>
  <c r="H62" i="5" s="1"/>
  <c r="F64" i="1" s="1"/>
  <c r="D62" i="5"/>
  <c r="S61" i="5"/>
  <c r="P61" i="5"/>
  <c r="M61" i="5"/>
  <c r="J61" i="5"/>
  <c r="G61" i="5"/>
  <c r="H61" i="5" s="1"/>
  <c r="F63" i="1" s="1"/>
  <c r="D61" i="5"/>
  <c r="S60" i="5"/>
  <c r="P60" i="5"/>
  <c r="M60" i="5"/>
  <c r="J60" i="5"/>
  <c r="G60" i="5"/>
  <c r="H60" i="5" s="1"/>
  <c r="F62" i="1" s="1"/>
  <c r="D60" i="5"/>
  <c r="S59" i="5"/>
  <c r="P59" i="5"/>
  <c r="M59" i="5"/>
  <c r="J59" i="5"/>
  <c r="G59" i="5"/>
  <c r="H59" i="5" s="1"/>
  <c r="F61" i="1" s="1"/>
  <c r="D59" i="5"/>
  <c r="S58" i="5"/>
  <c r="P58" i="5"/>
  <c r="M58" i="5"/>
  <c r="J58" i="5"/>
  <c r="G58" i="5"/>
  <c r="H58" i="5" s="1"/>
  <c r="F60" i="1" s="1"/>
  <c r="D58" i="5"/>
  <c r="S57" i="5"/>
  <c r="P57" i="5"/>
  <c r="M57" i="5"/>
  <c r="J57" i="5"/>
  <c r="G57" i="5"/>
  <c r="H57" i="5" s="1"/>
  <c r="F59" i="1" s="1"/>
  <c r="D57" i="5"/>
  <c r="S56" i="5"/>
  <c r="P56" i="5"/>
  <c r="M56" i="5"/>
  <c r="J56" i="5"/>
  <c r="G56" i="5"/>
  <c r="H56" i="5" s="1"/>
  <c r="F58" i="1" s="1"/>
  <c r="D56" i="5"/>
  <c r="S55" i="5"/>
  <c r="P55" i="5"/>
  <c r="M55" i="5"/>
  <c r="J55" i="5"/>
  <c r="G55" i="5"/>
  <c r="H55" i="5" s="1"/>
  <c r="F57" i="1" s="1"/>
  <c r="D55" i="5"/>
  <c r="S54" i="5"/>
  <c r="P54" i="5"/>
  <c r="M54" i="5"/>
  <c r="J54" i="5"/>
  <c r="G54" i="5"/>
  <c r="H54" i="5" s="1"/>
  <c r="F56" i="1" s="1"/>
  <c r="D54" i="5"/>
  <c r="S53" i="5"/>
  <c r="P53" i="5"/>
  <c r="M53" i="5"/>
  <c r="J53" i="5"/>
  <c r="G53" i="5"/>
  <c r="H53" i="5" s="1"/>
  <c r="F55" i="1" s="1"/>
  <c r="D53" i="5"/>
  <c r="S52" i="5"/>
  <c r="P52" i="5"/>
  <c r="M52" i="5"/>
  <c r="J52" i="5"/>
  <c r="G52" i="5"/>
  <c r="H52" i="5" s="1"/>
  <c r="F54" i="1" s="1"/>
  <c r="D52" i="5"/>
  <c r="S51" i="5"/>
  <c r="P51" i="5"/>
  <c r="M51" i="5"/>
  <c r="J51" i="5"/>
  <c r="G51" i="5"/>
  <c r="H51" i="5" s="1"/>
  <c r="F53" i="1" s="1"/>
  <c r="D51" i="5"/>
  <c r="S50" i="5"/>
  <c r="P50" i="5"/>
  <c r="M50" i="5"/>
  <c r="J50" i="5"/>
  <c r="G50" i="5"/>
  <c r="H50" i="5" s="1"/>
  <c r="F52" i="1" s="1"/>
  <c r="D50" i="5"/>
  <c r="S49" i="5"/>
  <c r="P49" i="5"/>
  <c r="M49" i="5"/>
  <c r="J49" i="5"/>
  <c r="G49" i="5"/>
  <c r="H49" i="5" s="1"/>
  <c r="F51" i="1" s="1"/>
  <c r="D49" i="5"/>
  <c r="S48" i="5"/>
  <c r="P48" i="5"/>
  <c r="M48" i="5"/>
  <c r="J48" i="5"/>
  <c r="G48" i="5"/>
  <c r="H48" i="5" s="1"/>
  <c r="F50" i="1" s="1"/>
  <c r="D48" i="5"/>
  <c r="S47" i="5"/>
  <c r="P47" i="5"/>
  <c r="M47" i="5"/>
  <c r="J47" i="5"/>
  <c r="G47" i="5"/>
  <c r="H47" i="5" s="1"/>
  <c r="F49" i="1" s="1"/>
  <c r="D47" i="5"/>
  <c r="S46" i="5"/>
  <c r="P46" i="5"/>
  <c r="M46" i="5"/>
  <c r="J46" i="5"/>
  <c r="G46" i="5"/>
  <c r="H46" i="5" s="1"/>
  <c r="F48" i="1" s="1"/>
  <c r="D46" i="5"/>
  <c r="S45" i="5"/>
  <c r="P45" i="5"/>
  <c r="M45" i="5"/>
  <c r="J45" i="5"/>
  <c r="G45" i="5"/>
  <c r="H45" i="5" s="1"/>
  <c r="F47" i="1" s="1"/>
  <c r="D45" i="5"/>
  <c r="S44" i="5"/>
  <c r="P44" i="5"/>
  <c r="M44" i="5"/>
  <c r="J44" i="5"/>
  <c r="G44" i="5"/>
  <c r="H44" i="5" s="1"/>
  <c r="F46" i="1" s="1"/>
  <c r="D44" i="5"/>
  <c r="S43" i="5"/>
  <c r="P43" i="5"/>
  <c r="M43" i="5"/>
  <c r="J43" i="5"/>
  <c r="G43" i="5"/>
  <c r="H43" i="5" s="1"/>
  <c r="F45" i="1" s="1"/>
  <c r="D43" i="5"/>
  <c r="S42" i="5"/>
  <c r="P42" i="5"/>
  <c r="M42" i="5"/>
  <c r="J42" i="5"/>
  <c r="G42" i="5"/>
  <c r="H42" i="5" s="1"/>
  <c r="F44" i="1" s="1"/>
  <c r="D42" i="5"/>
  <c r="S41" i="5"/>
  <c r="P41" i="5"/>
  <c r="M41" i="5"/>
  <c r="J41" i="5"/>
  <c r="G41" i="5"/>
  <c r="H41" i="5" s="1"/>
  <c r="F43" i="1" s="1"/>
  <c r="D41" i="5"/>
  <c r="S40" i="5"/>
  <c r="P40" i="5"/>
  <c r="M40" i="5"/>
  <c r="J40" i="5"/>
  <c r="G40" i="5"/>
  <c r="H40" i="5" s="1"/>
  <c r="F42" i="1" s="1"/>
  <c r="D40" i="5"/>
  <c r="S39" i="5"/>
  <c r="P39" i="5"/>
  <c r="M39" i="5"/>
  <c r="J39" i="5"/>
  <c r="G39" i="5"/>
  <c r="H39" i="5" s="1"/>
  <c r="F41" i="1" s="1"/>
  <c r="D39" i="5"/>
  <c r="S38" i="5"/>
  <c r="P38" i="5"/>
  <c r="M38" i="5"/>
  <c r="J38" i="5"/>
  <c r="G38" i="5"/>
  <c r="H38" i="5" s="1"/>
  <c r="F40" i="1" s="1"/>
  <c r="D38" i="5"/>
  <c r="S37" i="5"/>
  <c r="P37" i="5"/>
  <c r="M37" i="5"/>
  <c r="J37" i="5"/>
  <c r="G37" i="5"/>
  <c r="H37" i="5" s="1"/>
  <c r="F39" i="1" s="1"/>
  <c r="D37" i="5"/>
  <c r="S36" i="5"/>
  <c r="P36" i="5"/>
  <c r="M36" i="5"/>
  <c r="J36" i="5"/>
  <c r="G36" i="5"/>
  <c r="H36" i="5" s="1"/>
  <c r="F38" i="1" s="1"/>
  <c r="D36" i="5"/>
  <c r="S35" i="5"/>
  <c r="P35" i="5"/>
  <c r="M35" i="5"/>
  <c r="J35" i="5"/>
  <c r="G35" i="5"/>
  <c r="H35" i="5" s="1"/>
  <c r="F37" i="1" s="1"/>
  <c r="D35" i="5"/>
  <c r="S34" i="5"/>
  <c r="P34" i="5"/>
  <c r="M34" i="5"/>
  <c r="J34" i="5"/>
  <c r="G34" i="5"/>
  <c r="H34" i="5" s="1"/>
  <c r="F36" i="1" s="1"/>
  <c r="D34" i="5"/>
  <c r="S33" i="5"/>
  <c r="P33" i="5"/>
  <c r="M33" i="5"/>
  <c r="J33" i="5"/>
  <c r="G33" i="5"/>
  <c r="H33" i="5" s="1"/>
  <c r="F35" i="1" s="1"/>
  <c r="D33" i="5"/>
  <c r="S32" i="5"/>
  <c r="P32" i="5"/>
  <c r="M32" i="5"/>
  <c r="J32" i="5"/>
  <c r="G32" i="5"/>
  <c r="H32" i="5" s="1"/>
  <c r="F34" i="1" s="1"/>
  <c r="D32" i="5"/>
  <c r="S31" i="5"/>
  <c r="P31" i="5"/>
  <c r="M31" i="5"/>
  <c r="J31" i="5"/>
  <c r="G31" i="5"/>
  <c r="H31" i="5" s="1"/>
  <c r="F33" i="1" s="1"/>
  <c r="D31" i="5"/>
  <c r="S30" i="5"/>
  <c r="P30" i="5"/>
  <c r="M30" i="5"/>
  <c r="J30" i="5"/>
  <c r="G30" i="5"/>
  <c r="H30" i="5" s="1"/>
  <c r="F32" i="1" s="1"/>
  <c r="D30" i="5"/>
  <c r="S29" i="5"/>
  <c r="P29" i="5"/>
  <c r="M29" i="5"/>
  <c r="J29" i="5"/>
  <c r="G29" i="5"/>
  <c r="H29" i="5" s="1"/>
  <c r="F31" i="1" s="1"/>
  <c r="D29" i="5"/>
  <c r="S28" i="5"/>
  <c r="P28" i="5"/>
  <c r="M28" i="5"/>
  <c r="J28" i="5"/>
  <c r="G28" i="5"/>
  <c r="H28" i="5" s="1"/>
  <c r="F30" i="1" s="1"/>
  <c r="D28" i="5"/>
  <c r="S27" i="5"/>
  <c r="P27" i="5"/>
  <c r="M27" i="5"/>
  <c r="J27" i="5"/>
  <c r="G27" i="5"/>
  <c r="H27" i="5" s="1"/>
  <c r="F29" i="1" s="1"/>
  <c r="D27" i="5"/>
  <c r="S26" i="5"/>
  <c r="P26" i="5"/>
  <c r="M26" i="5"/>
  <c r="J26" i="5"/>
  <c r="G26" i="5"/>
  <c r="H26" i="5" s="1"/>
  <c r="F28" i="1" s="1"/>
  <c r="D26" i="5"/>
  <c r="S25" i="5"/>
  <c r="P25" i="5"/>
  <c r="M25" i="5"/>
  <c r="J25" i="5"/>
  <c r="G25" i="5"/>
  <c r="H25" i="5" s="1"/>
  <c r="F27" i="1" s="1"/>
  <c r="D25" i="5"/>
  <c r="S24" i="5"/>
  <c r="P24" i="5"/>
  <c r="M24" i="5"/>
  <c r="J24" i="5"/>
  <c r="G24" i="5"/>
  <c r="H24" i="5" s="1"/>
  <c r="F26" i="1" s="1"/>
  <c r="D24" i="5"/>
  <c r="S23" i="5"/>
  <c r="P23" i="5"/>
  <c r="M23" i="5"/>
  <c r="J23" i="5"/>
  <c r="G23" i="5"/>
  <c r="H23" i="5" s="1"/>
  <c r="F25" i="1" s="1"/>
  <c r="D23" i="5"/>
  <c r="S22" i="5"/>
  <c r="P22" i="5"/>
  <c r="M22" i="5"/>
  <c r="J22" i="5"/>
  <c r="G22" i="5"/>
  <c r="H22" i="5" s="1"/>
  <c r="F24" i="1" s="1"/>
  <c r="D22" i="5"/>
  <c r="S21" i="5"/>
  <c r="P21" i="5"/>
  <c r="M21" i="5"/>
  <c r="J21" i="5"/>
  <c r="G21" i="5"/>
  <c r="H21" i="5" s="1"/>
  <c r="F23" i="1" s="1"/>
  <c r="D21" i="5"/>
  <c r="S20" i="5"/>
  <c r="P20" i="5"/>
  <c r="M20" i="5"/>
  <c r="J20" i="5"/>
  <c r="G20" i="5"/>
  <c r="H20" i="5" s="1"/>
  <c r="F22" i="1" s="1"/>
  <c r="D20" i="5"/>
  <c r="S19" i="5"/>
  <c r="P19" i="5"/>
  <c r="M19" i="5"/>
  <c r="J19" i="5"/>
  <c r="G19" i="5"/>
  <c r="H19" i="5" s="1"/>
  <c r="F21" i="1" s="1"/>
  <c r="D19" i="5"/>
  <c r="S18" i="5"/>
  <c r="P18" i="5"/>
  <c r="M18" i="5"/>
  <c r="J18" i="5"/>
  <c r="G18" i="5"/>
  <c r="H18" i="5" s="1"/>
  <c r="F20" i="1" s="1"/>
  <c r="D18" i="5"/>
  <c r="S17" i="5"/>
  <c r="P17" i="5"/>
  <c r="M17" i="5"/>
  <c r="J17" i="5"/>
  <c r="G17" i="5"/>
  <c r="H17" i="5" s="1"/>
  <c r="F19" i="1" s="1"/>
  <c r="D17" i="5"/>
  <c r="S16" i="5"/>
  <c r="P16" i="5"/>
  <c r="M16" i="5"/>
  <c r="J16" i="5"/>
  <c r="G16" i="5"/>
  <c r="H16" i="5" s="1"/>
  <c r="F18" i="1" s="1"/>
  <c r="D16" i="5"/>
  <c r="S15" i="5"/>
  <c r="P15" i="5"/>
  <c r="M15" i="5"/>
  <c r="J15" i="5"/>
  <c r="G15" i="5"/>
  <c r="H15" i="5" s="1"/>
  <c r="F17" i="1" s="1"/>
  <c r="D15" i="5"/>
  <c r="S14" i="5"/>
  <c r="P14" i="5"/>
  <c r="M14" i="5"/>
  <c r="J14" i="5"/>
  <c r="G14" i="5"/>
  <c r="H14" i="5" s="1"/>
  <c r="F16" i="1" s="1"/>
  <c r="D14" i="5"/>
  <c r="S13" i="5"/>
  <c r="P13" i="5"/>
  <c r="M13" i="5"/>
  <c r="J13" i="5"/>
  <c r="G13" i="5"/>
  <c r="H13" i="5" s="1"/>
  <c r="F15" i="1" s="1"/>
  <c r="D13" i="5"/>
  <c r="S12" i="5"/>
  <c r="P12" i="5"/>
  <c r="M12" i="5"/>
  <c r="J12" i="5"/>
  <c r="G12" i="5"/>
  <c r="H12" i="5" s="1"/>
  <c r="F14" i="1" s="1"/>
  <c r="D12" i="5"/>
  <c r="S11" i="5"/>
  <c r="P11" i="5"/>
  <c r="M11" i="5"/>
  <c r="J11" i="5"/>
  <c r="G11" i="5"/>
  <c r="H11" i="5" s="1"/>
  <c r="F13" i="1" s="1"/>
  <c r="D11" i="5"/>
  <c r="S10" i="5"/>
  <c r="P10" i="5"/>
  <c r="M10" i="5"/>
  <c r="J10" i="5"/>
  <c r="G10" i="5"/>
  <c r="H10" i="5" s="1"/>
  <c r="F12" i="1" s="1"/>
  <c r="D10" i="5"/>
  <c r="S9" i="5"/>
  <c r="P9" i="5"/>
  <c r="M9" i="5"/>
  <c r="J9" i="5"/>
  <c r="G9" i="5"/>
  <c r="H9" i="5" s="1"/>
  <c r="F11" i="1" s="1"/>
  <c r="D9" i="5"/>
  <c r="S8" i="5"/>
  <c r="P8" i="5"/>
  <c r="M8" i="5"/>
  <c r="J8" i="5"/>
  <c r="G8" i="5"/>
  <c r="H8" i="5" s="1"/>
  <c r="F10" i="1" s="1"/>
  <c r="D8" i="5"/>
  <c r="S7" i="5"/>
  <c r="P7" i="5"/>
  <c r="M7" i="5"/>
  <c r="J7" i="5"/>
  <c r="G7" i="5"/>
  <c r="H7" i="5" s="1"/>
  <c r="F9" i="1" s="1"/>
  <c r="D7" i="5"/>
  <c r="S6" i="5"/>
  <c r="P6" i="5"/>
  <c r="M6" i="5"/>
  <c r="J6" i="5"/>
  <c r="G6" i="5"/>
  <c r="H6" i="5" s="1"/>
  <c r="F8" i="1" s="1"/>
  <c r="D6" i="5"/>
  <c r="S5" i="5"/>
  <c r="P5" i="5"/>
  <c r="M5" i="5"/>
  <c r="J5" i="5"/>
  <c r="G5" i="5"/>
  <c r="H5" i="5" s="1"/>
  <c r="F7" i="1" s="1"/>
  <c r="D5" i="5"/>
  <c r="S4" i="5"/>
  <c r="P4" i="5"/>
  <c r="M4" i="5"/>
  <c r="J4" i="5"/>
  <c r="G4" i="5"/>
  <c r="H4" i="5" s="1"/>
  <c r="F6" i="1" s="1"/>
  <c r="D4" i="5"/>
  <c r="S3" i="5"/>
  <c r="P3" i="5"/>
  <c r="M3" i="5"/>
  <c r="J3" i="5"/>
  <c r="G3" i="5"/>
  <c r="H3" i="5" s="1"/>
  <c r="F5" i="1" s="1"/>
  <c r="U73" i="5" l="1"/>
  <c r="B77" i="1" s="1"/>
  <c r="Z73" i="5"/>
  <c r="AC73" i="5" s="1"/>
  <c r="U75" i="5"/>
  <c r="B82" i="1" s="1"/>
  <c r="Z75" i="5"/>
  <c r="AC75" i="5" s="1"/>
  <c r="U77" i="5"/>
  <c r="B84" i="1" s="1"/>
  <c r="Z77" i="5"/>
  <c r="AC77" i="5" s="1"/>
  <c r="U79" i="5"/>
  <c r="Z79" i="5"/>
  <c r="AC79" i="5" s="1"/>
  <c r="U81" i="5"/>
  <c r="B87" i="1" s="1"/>
  <c r="Z81" i="5"/>
  <c r="AC81" i="5" s="1"/>
  <c r="U83" i="5"/>
  <c r="B89" i="1" s="1"/>
  <c r="Z83" i="5"/>
  <c r="AC83" i="5" s="1"/>
  <c r="U85" i="5"/>
  <c r="B91" i="1" s="1"/>
  <c r="Z85" i="5"/>
  <c r="AC85" i="5" s="1"/>
  <c r="U87" i="5"/>
  <c r="B93" i="1" s="1"/>
  <c r="Z87" i="5"/>
  <c r="AC87" i="5" s="1"/>
  <c r="U89" i="5"/>
  <c r="B95" i="1" s="1"/>
  <c r="Z89" i="5"/>
  <c r="AC89" i="5" s="1"/>
  <c r="U91" i="5"/>
  <c r="Z91" i="5"/>
  <c r="AC91" i="5" s="1"/>
  <c r="U97" i="5"/>
  <c r="B97" i="1" s="1"/>
  <c r="Z97" i="5"/>
  <c r="AC97" i="5" s="1"/>
  <c r="U103" i="5"/>
  <c r="B127" i="1" s="1"/>
  <c r="Z103" i="5"/>
  <c r="AC103" i="5" s="1"/>
  <c r="U105" i="5"/>
  <c r="B102" i="1" s="1"/>
  <c r="Z105" i="5"/>
  <c r="AC105" i="5" s="1"/>
  <c r="U111" i="5"/>
  <c r="B108" i="1" s="1"/>
  <c r="Z111" i="5"/>
  <c r="AC111" i="5" s="1"/>
  <c r="U115" i="5"/>
  <c r="B128" i="1" s="1"/>
  <c r="Z115" i="5"/>
  <c r="AC115" i="5" s="1"/>
  <c r="U117" i="5"/>
  <c r="Z117" i="5"/>
  <c r="AC117" i="5" s="1"/>
  <c r="U119" i="5"/>
  <c r="Z119" i="5"/>
  <c r="AC119" i="5" s="1"/>
  <c r="U121" i="5"/>
  <c r="Z121" i="5"/>
  <c r="AC121" i="5" s="1"/>
  <c r="U123" i="5"/>
  <c r="Z123" i="5"/>
  <c r="AC123" i="5" s="1"/>
  <c r="U125" i="5"/>
  <c r="B113" i="1" s="1"/>
  <c r="Z125" i="5"/>
  <c r="AC125" i="5" s="1"/>
  <c r="U127" i="5"/>
  <c r="Z127" i="5"/>
  <c r="AC127" i="5" s="1"/>
  <c r="U129" i="5"/>
  <c r="Z129" i="5"/>
  <c r="AC129" i="5" s="1"/>
  <c r="U131" i="5"/>
  <c r="Z131" i="5"/>
  <c r="AC131" i="5" s="1"/>
  <c r="U139" i="5"/>
  <c r="B115" i="1" s="1"/>
  <c r="Z139" i="5"/>
  <c r="AC139" i="5" s="1"/>
  <c r="U141" i="5"/>
  <c r="Z141" i="5"/>
  <c r="AC141" i="5" s="1"/>
  <c r="U143" i="5"/>
  <c r="Z143" i="5"/>
  <c r="AC143" i="5" s="1"/>
  <c r="U151" i="5"/>
  <c r="Z151" i="5"/>
  <c r="AC151" i="5" s="1"/>
  <c r="U153" i="5"/>
  <c r="Z153" i="5"/>
  <c r="AC153" i="5" s="1"/>
  <c r="U155" i="5"/>
  <c r="B120" i="1" s="1"/>
  <c r="Z155" i="5"/>
  <c r="AC155" i="5" s="1"/>
  <c r="U157" i="5"/>
  <c r="Z157" i="5"/>
  <c r="AC157" i="5" s="1"/>
  <c r="U159" i="5"/>
  <c r="B130" i="1" s="1"/>
  <c r="Z159" i="5"/>
  <c r="AC159" i="5" s="1"/>
  <c r="U161" i="5"/>
  <c r="B131" i="1" s="1"/>
  <c r="Z161" i="5"/>
  <c r="AC161" i="5" s="1"/>
  <c r="U165" i="5"/>
  <c r="B135" i="1" s="1"/>
  <c r="Z165" i="5"/>
  <c r="AC165" i="5" s="1"/>
  <c r="U167" i="5"/>
  <c r="B137" i="1" s="1"/>
  <c r="Z167" i="5"/>
  <c r="AC167" i="5" s="1"/>
  <c r="U169" i="5"/>
  <c r="B139" i="1" s="1"/>
  <c r="Z169" i="5"/>
  <c r="AC169" i="5" s="1"/>
  <c r="U175" i="5"/>
  <c r="B145" i="1" s="1"/>
  <c r="Z175" i="5"/>
  <c r="AC175" i="5" s="1"/>
  <c r="U179" i="5"/>
  <c r="Z179" i="5"/>
  <c r="AC179" i="5" s="1"/>
  <c r="U181" i="5"/>
  <c r="Z181" i="5"/>
  <c r="AC181" i="5" s="1"/>
  <c r="U183" i="5"/>
  <c r="Z183" i="5"/>
  <c r="AC183" i="5" s="1"/>
  <c r="U191" i="5"/>
  <c r="Z191" i="5"/>
  <c r="AC191" i="5" s="1"/>
  <c r="U193" i="5"/>
  <c r="Z193" i="5"/>
  <c r="AC193" i="5" s="1"/>
  <c r="U5" i="5"/>
  <c r="B7" i="1" s="1"/>
  <c r="Z5" i="5"/>
  <c r="AC5" i="5" s="1"/>
  <c r="U9" i="5"/>
  <c r="B11" i="1" s="1"/>
  <c r="Z9" i="5"/>
  <c r="AC9" i="5" s="1"/>
  <c r="U13" i="5"/>
  <c r="B15" i="1" s="1"/>
  <c r="Z13" i="5"/>
  <c r="AC13" i="5" s="1"/>
  <c r="U17" i="5"/>
  <c r="B19" i="1" s="1"/>
  <c r="Z17" i="5"/>
  <c r="AC17" i="5" s="1"/>
  <c r="U21" i="5"/>
  <c r="B23" i="1" s="1"/>
  <c r="Z21" i="5"/>
  <c r="AC21" i="5" s="1"/>
  <c r="U25" i="5"/>
  <c r="B27" i="1" s="1"/>
  <c r="Z25" i="5"/>
  <c r="AC25" i="5" s="1"/>
  <c r="U29" i="5"/>
  <c r="B31" i="1" s="1"/>
  <c r="Z29" i="5"/>
  <c r="AC29" i="5" s="1"/>
  <c r="U33" i="5"/>
  <c r="B35" i="1" s="1"/>
  <c r="Z33" i="5"/>
  <c r="AC33" i="5" s="1"/>
  <c r="U37" i="5"/>
  <c r="B39" i="1" s="1"/>
  <c r="Z37" i="5"/>
  <c r="AC37" i="5" s="1"/>
  <c r="U41" i="5"/>
  <c r="B43" i="1" s="1"/>
  <c r="Z41" i="5"/>
  <c r="AC41" i="5" s="1"/>
  <c r="U45" i="5"/>
  <c r="B47" i="1" s="1"/>
  <c r="Z45" i="5"/>
  <c r="AC45" i="5" s="1"/>
  <c r="U49" i="5"/>
  <c r="B51" i="1" s="1"/>
  <c r="Z49" i="5"/>
  <c r="AC49" i="5" s="1"/>
  <c r="U53" i="5"/>
  <c r="B55" i="1" s="1"/>
  <c r="Z53" i="5"/>
  <c r="AC53" i="5" s="1"/>
  <c r="U55" i="5"/>
  <c r="B57" i="1" s="1"/>
  <c r="Z55" i="5"/>
  <c r="AC55" i="5" s="1"/>
  <c r="U57" i="5"/>
  <c r="B59" i="1" s="1"/>
  <c r="Z57" i="5"/>
  <c r="AC57" i="5" s="1"/>
  <c r="U59" i="5"/>
  <c r="B61" i="1" s="1"/>
  <c r="Z59" i="5"/>
  <c r="AC59" i="5" s="1"/>
  <c r="U61" i="5"/>
  <c r="B63" i="1" s="1"/>
  <c r="Z61" i="5"/>
  <c r="AC61" i="5" s="1"/>
  <c r="U63" i="5"/>
  <c r="B65" i="1" s="1"/>
  <c r="Z63" i="5"/>
  <c r="AC63" i="5" s="1"/>
  <c r="U65" i="5"/>
  <c r="B67" i="1" s="1"/>
  <c r="Z65" i="5"/>
  <c r="AC65" i="5" s="1"/>
  <c r="U67" i="5"/>
  <c r="B69" i="1" s="1"/>
  <c r="Z67" i="5"/>
  <c r="AC67" i="5" s="1"/>
  <c r="U69" i="5"/>
  <c r="B71" i="1" s="1"/>
  <c r="Z69" i="5"/>
  <c r="AC69" i="5" s="1"/>
  <c r="U71" i="5"/>
  <c r="B73" i="1" s="1"/>
  <c r="Z71" i="5"/>
  <c r="AC71" i="5" s="1"/>
  <c r="U93" i="5"/>
  <c r="Z93" i="5"/>
  <c r="AC93" i="5" s="1"/>
  <c r="U95" i="5"/>
  <c r="B126" i="1" s="1"/>
  <c r="Z95" i="5"/>
  <c r="AC95" i="5" s="1"/>
  <c r="U99" i="5"/>
  <c r="B99" i="1" s="1"/>
  <c r="Z99" i="5"/>
  <c r="AC99" i="5" s="1"/>
  <c r="U101" i="5"/>
  <c r="B100" i="1" s="1"/>
  <c r="Z101" i="5"/>
  <c r="AC101" i="5" s="1"/>
  <c r="U107" i="5"/>
  <c r="B104" i="1" s="1"/>
  <c r="Z107" i="5"/>
  <c r="AC107" i="5" s="1"/>
  <c r="U109" i="5"/>
  <c r="B106" i="1" s="1"/>
  <c r="Z109" i="5"/>
  <c r="AC109" i="5" s="1"/>
  <c r="U113" i="5"/>
  <c r="Z113" i="5"/>
  <c r="AC113" i="5" s="1"/>
  <c r="U133" i="5"/>
  <c r="Z133" i="5"/>
  <c r="AC133" i="5" s="1"/>
  <c r="U135" i="5"/>
  <c r="Z135" i="5"/>
  <c r="AC135" i="5" s="1"/>
  <c r="U137" i="5"/>
  <c r="Z137" i="5"/>
  <c r="AC137" i="5" s="1"/>
  <c r="U145" i="5"/>
  <c r="B116" i="1" s="1"/>
  <c r="Z145" i="5"/>
  <c r="AC145" i="5" s="1"/>
  <c r="U147" i="5"/>
  <c r="Z147" i="5"/>
  <c r="AC147" i="5" s="1"/>
  <c r="U149" i="5"/>
  <c r="B118" i="1" s="1"/>
  <c r="Z149" i="5"/>
  <c r="AC149" i="5" s="1"/>
  <c r="U163" i="5"/>
  <c r="B133" i="1" s="1"/>
  <c r="Z163" i="5"/>
  <c r="AC163" i="5" s="1"/>
  <c r="U171" i="5"/>
  <c r="B141" i="1" s="1"/>
  <c r="Z171" i="5"/>
  <c r="AC171" i="5" s="1"/>
  <c r="U173" i="5"/>
  <c r="B143" i="1" s="1"/>
  <c r="Z173" i="5"/>
  <c r="AC173" i="5" s="1"/>
  <c r="U177" i="5"/>
  <c r="Z177" i="5"/>
  <c r="AC177" i="5" s="1"/>
  <c r="U185" i="5"/>
  <c r="Z185" i="5"/>
  <c r="AC185" i="5" s="1"/>
  <c r="U187" i="5"/>
  <c r="Z187" i="5"/>
  <c r="AC187" i="5" s="1"/>
  <c r="U189" i="5"/>
  <c r="Z189" i="5"/>
  <c r="AC189" i="5" s="1"/>
  <c r="U195" i="5"/>
  <c r="B122" i="1" s="1"/>
  <c r="Z195" i="5"/>
  <c r="AC195" i="5" s="1"/>
  <c r="U72" i="5"/>
  <c r="Z72" i="5"/>
  <c r="AC72" i="5" s="1"/>
  <c r="U7" i="5"/>
  <c r="B9" i="1" s="1"/>
  <c r="Z7" i="5"/>
  <c r="AC7" i="5" s="1"/>
  <c r="U11" i="5"/>
  <c r="B13" i="1" s="1"/>
  <c r="Z11" i="5"/>
  <c r="AC11" i="5" s="1"/>
  <c r="U15" i="5"/>
  <c r="B17" i="1" s="1"/>
  <c r="Z15" i="5"/>
  <c r="AC15" i="5" s="1"/>
  <c r="U19" i="5"/>
  <c r="B21" i="1" s="1"/>
  <c r="Z19" i="5"/>
  <c r="AC19" i="5" s="1"/>
  <c r="U23" i="5"/>
  <c r="B25" i="1" s="1"/>
  <c r="Z23" i="5"/>
  <c r="AC23" i="5" s="1"/>
  <c r="U27" i="5"/>
  <c r="B29" i="1" s="1"/>
  <c r="Z27" i="5"/>
  <c r="AC27" i="5" s="1"/>
  <c r="U31" i="5"/>
  <c r="B33" i="1" s="1"/>
  <c r="Z31" i="5"/>
  <c r="AC31" i="5" s="1"/>
  <c r="U35" i="5"/>
  <c r="B37" i="1" s="1"/>
  <c r="Z35" i="5"/>
  <c r="AC35" i="5" s="1"/>
  <c r="U39" i="5"/>
  <c r="B41" i="1" s="1"/>
  <c r="Z39" i="5"/>
  <c r="AC39" i="5" s="1"/>
  <c r="U43" i="5"/>
  <c r="B45" i="1" s="1"/>
  <c r="Z43" i="5"/>
  <c r="AC43" i="5" s="1"/>
  <c r="U47" i="5"/>
  <c r="B49" i="1" s="1"/>
  <c r="Z47" i="5"/>
  <c r="AC47" i="5" s="1"/>
  <c r="U51" i="5"/>
  <c r="B53" i="1" s="1"/>
  <c r="Z51" i="5"/>
  <c r="AC51" i="5" s="1"/>
  <c r="U74" i="5"/>
  <c r="B78" i="1" s="1"/>
  <c r="Z74" i="5"/>
  <c r="AC74" i="5" s="1"/>
  <c r="U76" i="5"/>
  <c r="B83" i="1" s="1"/>
  <c r="Z76" i="5"/>
  <c r="AC76" i="5" s="1"/>
  <c r="U78" i="5"/>
  <c r="B85" i="1" s="1"/>
  <c r="Z78" i="5"/>
  <c r="AC78" i="5" s="1"/>
  <c r="U80" i="5"/>
  <c r="B86" i="1" s="1"/>
  <c r="Z80" i="5"/>
  <c r="AC80" i="5" s="1"/>
  <c r="U82" i="5"/>
  <c r="B88" i="1" s="1"/>
  <c r="Z82" i="5"/>
  <c r="AC82" i="5" s="1"/>
  <c r="U84" i="5"/>
  <c r="B90" i="1" s="1"/>
  <c r="Z84" i="5"/>
  <c r="AC84" i="5" s="1"/>
  <c r="U86" i="5"/>
  <c r="B92" i="1" s="1"/>
  <c r="Z86" i="5"/>
  <c r="AC86" i="5" s="1"/>
  <c r="U88" i="5"/>
  <c r="B94" i="1" s="1"/>
  <c r="Z88" i="5"/>
  <c r="AC88" i="5" s="1"/>
  <c r="U90" i="5"/>
  <c r="Z90" i="5"/>
  <c r="AC90" i="5" s="1"/>
  <c r="U92" i="5"/>
  <c r="B79" i="1" s="1"/>
  <c r="Z92" i="5"/>
  <c r="AC92" i="5" s="1"/>
  <c r="U94" i="5"/>
  <c r="B125" i="1" s="1"/>
  <c r="Z94" i="5"/>
  <c r="AC94" i="5" s="1"/>
  <c r="U96" i="5"/>
  <c r="B96" i="1" s="1"/>
  <c r="Z96" i="5"/>
  <c r="AC96" i="5" s="1"/>
  <c r="U98" i="5"/>
  <c r="B98" i="1" s="1"/>
  <c r="Z98" i="5"/>
  <c r="AC98" i="5" s="1"/>
  <c r="U100" i="5"/>
  <c r="Z100" i="5"/>
  <c r="AC100" i="5" s="1"/>
  <c r="U102" i="5"/>
  <c r="B101" i="1" s="1"/>
  <c r="Z102" i="5"/>
  <c r="AC102" i="5" s="1"/>
  <c r="U104" i="5"/>
  <c r="Z104" i="5"/>
  <c r="AC104" i="5" s="1"/>
  <c r="U106" i="5"/>
  <c r="B103" i="1" s="1"/>
  <c r="Z106" i="5"/>
  <c r="AC106" i="5" s="1"/>
  <c r="U108" i="5"/>
  <c r="B105" i="1" s="1"/>
  <c r="Z108" i="5"/>
  <c r="AC108" i="5" s="1"/>
  <c r="Z110" i="5"/>
  <c r="AC110" i="5" s="1"/>
  <c r="U110" i="5"/>
  <c r="B107" i="1" s="1"/>
  <c r="U112" i="5"/>
  <c r="B109" i="1" s="1"/>
  <c r="Z112" i="5"/>
  <c r="AC112" i="5" s="1"/>
  <c r="U114" i="5"/>
  <c r="Z114" i="5"/>
  <c r="AC114" i="5" s="1"/>
  <c r="U116" i="5"/>
  <c r="B110" i="1" s="1"/>
  <c r="Z116" i="5"/>
  <c r="AC116" i="5" s="1"/>
  <c r="U118" i="5"/>
  <c r="Z118" i="5"/>
  <c r="AC118" i="5" s="1"/>
  <c r="U120" i="5"/>
  <c r="Z120" i="5"/>
  <c r="AC120" i="5" s="1"/>
  <c r="U122" i="5"/>
  <c r="B111" i="1" s="1"/>
  <c r="Z122" i="5"/>
  <c r="AC122" i="5" s="1"/>
  <c r="U124" i="5"/>
  <c r="B112" i="1" s="1"/>
  <c r="Z124" i="5"/>
  <c r="AC124" i="5" s="1"/>
  <c r="U126" i="5"/>
  <c r="Z126" i="5"/>
  <c r="AC126" i="5" s="1"/>
  <c r="U128" i="5"/>
  <c r="B129" i="1" s="1"/>
  <c r="Z128" i="5"/>
  <c r="AC128" i="5" s="1"/>
  <c r="U130" i="5"/>
  <c r="Z130" i="5"/>
  <c r="AC130" i="5" s="1"/>
  <c r="U132" i="5"/>
  <c r="B114" i="1" s="1"/>
  <c r="Z132" i="5"/>
  <c r="AC132" i="5" s="1"/>
  <c r="U134" i="5"/>
  <c r="Z134" i="5"/>
  <c r="AC134" i="5" s="1"/>
  <c r="U136" i="5"/>
  <c r="Z136" i="5"/>
  <c r="AC136" i="5" s="1"/>
  <c r="U138" i="5"/>
  <c r="Z138" i="5"/>
  <c r="AC138" i="5" s="1"/>
  <c r="U140" i="5"/>
  <c r="Z140" i="5"/>
  <c r="AC140" i="5" s="1"/>
  <c r="U142" i="5"/>
  <c r="Z142" i="5"/>
  <c r="AC142" i="5" s="1"/>
  <c r="U144" i="5"/>
  <c r="Z144" i="5"/>
  <c r="AC144" i="5" s="1"/>
  <c r="U146" i="5"/>
  <c r="Z146" i="5"/>
  <c r="AC146" i="5" s="1"/>
  <c r="U148" i="5"/>
  <c r="B117" i="1" s="1"/>
  <c r="Z148" i="5"/>
  <c r="AC148" i="5" s="1"/>
  <c r="U150" i="5"/>
  <c r="Z150" i="5"/>
  <c r="AC150" i="5" s="1"/>
  <c r="U152" i="5"/>
  <c r="Z152" i="5"/>
  <c r="AC152" i="5" s="1"/>
  <c r="U154" i="5"/>
  <c r="B119" i="1" s="1"/>
  <c r="Z154" i="5"/>
  <c r="AC154" i="5" s="1"/>
  <c r="U156" i="5"/>
  <c r="Z156" i="5"/>
  <c r="AC156" i="5" s="1"/>
  <c r="U158" i="5"/>
  <c r="Z158" i="5"/>
  <c r="AC158" i="5" s="1"/>
  <c r="U160" i="5"/>
  <c r="Z160" i="5"/>
  <c r="AC160" i="5" s="1"/>
  <c r="U162" i="5"/>
  <c r="B132" i="1" s="1"/>
  <c r="Z162" i="5"/>
  <c r="AC162" i="5" s="1"/>
  <c r="U164" i="5"/>
  <c r="B134" i="1" s="1"/>
  <c r="Z164" i="5"/>
  <c r="AC164" i="5" s="1"/>
  <c r="U166" i="5"/>
  <c r="B136" i="1" s="1"/>
  <c r="Z166" i="5"/>
  <c r="AC166" i="5" s="1"/>
  <c r="U168" i="5"/>
  <c r="B138" i="1" s="1"/>
  <c r="Z168" i="5"/>
  <c r="AC168" i="5" s="1"/>
  <c r="U170" i="5"/>
  <c r="B140" i="1" s="1"/>
  <c r="Z170" i="5"/>
  <c r="AC170" i="5" s="1"/>
  <c r="U172" i="5"/>
  <c r="B142" i="1" s="1"/>
  <c r="Z172" i="5"/>
  <c r="AC172" i="5" s="1"/>
  <c r="Z174" i="5"/>
  <c r="AC174" i="5" s="1"/>
  <c r="U174" i="5"/>
  <c r="B144" i="1" s="1"/>
  <c r="U176" i="5"/>
  <c r="B146" i="1" s="1"/>
  <c r="Z176" i="5"/>
  <c r="AC176" i="5" s="1"/>
  <c r="U178" i="5"/>
  <c r="Z178" i="5"/>
  <c r="AC178" i="5" s="1"/>
  <c r="U180" i="5"/>
  <c r="Z180" i="5"/>
  <c r="AC180" i="5" s="1"/>
  <c r="Z182" i="5"/>
  <c r="AC182" i="5" s="1"/>
  <c r="U182" i="5"/>
  <c r="U184" i="5"/>
  <c r="B121" i="1" s="1"/>
  <c r="Z184" i="5"/>
  <c r="AC184" i="5" s="1"/>
  <c r="U186" i="5"/>
  <c r="Z186" i="5"/>
  <c r="AC186" i="5" s="1"/>
  <c r="U188" i="5"/>
  <c r="Z188" i="5"/>
  <c r="AC188" i="5" s="1"/>
  <c r="Z190" i="5"/>
  <c r="AC190" i="5" s="1"/>
  <c r="U190" i="5"/>
  <c r="U192" i="5"/>
  <c r="Z192" i="5"/>
  <c r="AC192" i="5" s="1"/>
  <c r="U194" i="5"/>
  <c r="Z194" i="5"/>
  <c r="AC194" i="5" s="1"/>
  <c r="U196" i="5"/>
  <c r="Z196" i="5"/>
  <c r="AC196" i="5" s="1"/>
  <c r="U4" i="5"/>
  <c r="B6" i="1" s="1"/>
  <c r="Z4" i="5"/>
  <c r="AC4" i="5" s="1"/>
  <c r="U6" i="5"/>
  <c r="B8" i="1" s="1"/>
  <c r="Z6" i="5"/>
  <c r="AC6" i="5" s="1"/>
  <c r="U8" i="5"/>
  <c r="B10" i="1" s="1"/>
  <c r="Z8" i="5"/>
  <c r="AC8" i="5" s="1"/>
  <c r="U10" i="5"/>
  <c r="B12" i="1" s="1"/>
  <c r="Z10" i="5"/>
  <c r="AC10" i="5" s="1"/>
  <c r="U12" i="5"/>
  <c r="B14" i="1" s="1"/>
  <c r="Z12" i="5"/>
  <c r="AC12" i="5" s="1"/>
  <c r="U14" i="5"/>
  <c r="B16" i="1" s="1"/>
  <c r="Z14" i="5"/>
  <c r="AC14" i="5" s="1"/>
  <c r="Z16" i="5"/>
  <c r="AC16" i="5" s="1"/>
  <c r="U16" i="5"/>
  <c r="B18" i="1" s="1"/>
  <c r="U18" i="5"/>
  <c r="B20" i="1" s="1"/>
  <c r="Z18" i="5"/>
  <c r="AC18" i="5" s="1"/>
  <c r="U20" i="5"/>
  <c r="B22" i="1" s="1"/>
  <c r="Z20" i="5"/>
  <c r="AC20" i="5" s="1"/>
  <c r="U22" i="5"/>
  <c r="B24" i="1" s="1"/>
  <c r="Z22" i="5"/>
  <c r="AC22" i="5" s="1"/>
  <c r="U24" i="5"/>
  <c r="B26" i="1" s="1"/>
  <c r="Z24" i="5"/>
  <c r="AC24" i="5" s="1"/>
  <c r="U26" i="5"/>
  <c r="B28" i="1" s="1"/>
  <c r="Z26" i="5"/>
  <c r="AC26" i="5" s="1"/>
  <c r="U28" i="5"/>
  <c r="B30" i="1" s="1"/>
  <c r="Z28" i="5"/>
  <c r="AC28" i="5" s="1"/>
  <c r="U30" i="5"/>
  <c r="B32" i="1" s="1"/>
  <c r="Z30" i="5"/>
  <c r="AC30" i="5" s="1"/>
  <c r="U32" i="5"/>
  <c r="B34" i="1" s="1"/>
  <c r="Z32" i="5"/>
  <c r="AC32" i="5" s="1"/>
  <c r="U34" i="5"/>
  <c r="B36" i="1" s="1"/>
  <c r="Z34" i="5"/>
  <c r="AC34" i="5" s="1"/>
  <c r="U36" i="5"/>
  <c r="B38" i="1" s="1"/>
  <c r="Z36" i="5"/>
  <c r="AC36" i="5" s="1"/>
  <c r="U38" i="5"/>
  <c r="B40" i="1" s="1"/>
  <c r="Z38" i="5"/>
  <c r="AC38" i="5" s="1"/>
  <c r="U40" i="5"/>
  <c r="B42" i="1" s="1"/>
  <c r="Z40" i="5"/>
  <c r="AC40" i="5" s="1"/>
  <c r="U42" i="5"/>
  <c r="B44" i="1" s="1"/>
  <c r="Z42" i="5"/>
  <c r="AC42" i="5" s="1"/>
  <c r="U44" i="5"/>
  <c r="B46" i="1" s="1"/>
  <c r="Z44" i="5"/>
  <c r="AC44" i="5" s="1"/>
  <c r="U46" i="5"/>
  <c r="B48" i="1" s="1"/>
  <c r="Z46" i="5"/>
  <c r="AC46" i="5" s="1"/>
  <c r="U48" i="5"/>
  <c r="B50" i="1" s="1"/>
  <c r="Z48" i="5"/>
  <c r="AC48" i="5" s="1"/>
  <c r="U50" i="5"/>
  <c r="B52" i="1" s="1"/>
  <c r="Z50" i="5"/>
  <c r="AC50" i="5" s="1"/>
  <c r="U52" i="5"/>
  <c r="B54" i="1" s="1"/>
  <c r="Z52" i="5"/>
  <c r="AC52" i="5" s="1"/>
  <c r="U54" i="5"/>
  <c r="B56" i="1" s="1"/>
  <c r="Z54" i="5"/>
  <c r="AC54" i="5" s="1"/>
  <c r="U56" i="5"/>
  <c r="B58" i="1" s="1"/>
  <c r="Z56" i="5"/>
  <c r="AC56" i="5" s="1"/>
  <c r="U58" i="5"/>
  <c r="B60" i="1" s="1"/>
  <c r="Z58" i="5"/>
  <c r="AC58" i="5" s="1"/>
  <c r="U60" i="5"/>
  <c r="B62" i="1" s="1"/>
  <c r="Z60" i="5"/>
  <c r="AC60" i="5" s="1"/>
  <c r="U62" i="5"/>
  <c r="B64" i="1" s="1"/>
  <c r="Z62" i="5"/>
  <c r="AC62" i="5" s="1"/>
  <c r="U64" i="5"/>
  <c r="B66" i="1" s="1"/>
  <c r="Z64" i="5"/>
  <c r="AC64" i="5" s="1"/>
  <c r="U66" i="5"/>
  <c r="B68" i="1" s="1"/>
  <c r="Z66" i="5"/>
  <c r="AC66" i="5" s="1"/>
  <c r="U68" i="5"/>
  <c r="B70" i="1" s="1"/>
  <c r="Z68" i="5"/>
  <c r="AC68" i="5" s="1"/>
  <c r="U70" i="5"/>
  <c r="B72" i="1" s="1"/>
  <c r="Z70" i="5"/>
  <c r="AC70" i="5" s="1"/>
  <c r="X197" i="5"/>
  <c r="Q72" i="5"/>
  <c r="K72" i="5"/>
  <c r="E72" i="5"/>
  <c r="N72" i="5"/>
  <c r="AB3" i="5" l="1"/>
  <c r="D3" i="5" l="1"/>
  <c r="F23" i="4"/>
  <c r="G28" i="4"/>
  <c r="I28" i="4"/>
  <c r="U3" i="5" l="1"/>
  <c r="Z3" i="5"/>
  <c r="Z197" i="5" s="1"/>
  <c r="AC197" i="5" s="1"/>
  <c r="H28" i="4"/>
  <c r="F28" i="4"/>
  <c r="J28" i="4"/>
  <c r="B5" i="1" l="1"/>
  <c r="U197" i="5"/>
  <c r="AC3" i="5"/>
  <c r="G27" i="3"/>
  <c r="H27" i="3"/>
  <c r="I27" i="3"/>
  <c r="J27" i="3"/>
  <c r="K21" i="3" l="1"/>
  <c r="K27" i="3" s="1"/>
  <c r="F27" i="3"/>
  <c r="G202" i="2"/>
  <c r="H202" i="2"/>
  <c r="I202" i="2"/>
  <c r="J202" i="2"/>
  <c r="F202" i="2"/>
  <c r="F219" i="6" l="1"/>
  <c r="F217" i="6"/>
  <c r="F211" i="6"/>
  <c r="F209" i="6"/>
  <c r="F224" i="6" l="1"/>
  <c r="F98" i="6" s="1"/>
  <c r="F203" i="6" s="1"/>
  <c r="G220" i="6"/>
  <c r="T181" i="5" l="1"/>
  <c r="N181" i="5"/>
  <c r="K180" i="5"/>
  <c r="T194" i="5"/>
  <c r="N192" i="5"/>
  <c r="E189" i="5"/>
  <c r="N188" i="5"/>
  <c r="K187" i="5"/>
  <c r="E185" i="5"/>
  <c r="T184" i="5"/>
  <c r="J121" i="1" s="1"/>
  <c r="N184" i="5"/>
  <c r="H121" i="1" s="1"/>
  <c r="K183" i="5"/>
  <c r="Q195" i="5"/>
  <c r="I122" i="1" s="1"/>
  <c r="T188" i="5"/>
  <c r="Q187" i="5"/>
  <c r="E180" i="5"/>
  <c r="N182" i="5"/>
  <c r="Q181" i="5"/>
  <c r="E181" i="5"/>
  <c r="K196" i="5"/>
  <c r="T187" i="5"/>
  <c r="T183" i="5"/>
  <c r="N195" i="5"/>
  <c r="H122" i="1" s="1"/>
  <c r="K194" i="5"/>
  <c r="N191" i="5"/>
  <c r="K190" i="5"/>
  <c r="E190" i="5"/>
  <c r="K186" i="5"/>
  <c r="E186" i="5"/>
  <c r="E194" i="5"/>
  <c r="T191" i="5"/>
  <c r="E187" i="5"/>
  <c r="Q196" i="5"/>
  <c r="E195" i="5"/>
  <c r="Q192" i="5"/>
  <c r="Q191" i="5"/>
  <c r="E191" i="5"/>
  <c r="K188" i="5"/>
  <c r="E188" i="5"/>
  <c r="T186" i="5"/>
  <c r="N186" i="5"/>
  <c r="K184" i="5"/>
  <c r="G121" i="1" s="1"/>
  <c r="E184" i="5"/>
  <c r="T180" i="5"/>
  <c r="N180" i="5"/>
  <c r="T195" i="5"/>
  <c r="J122" i="1" s="1"/>
  <c r="N194" i="5"/>
  <c r="Q193" i="5"/>
  <c r="K193" i="5"/>
  <c r="E193" i="5"/>
  <c r="K192" i="5"/>
  <c r="T190" i="5"/>
  <c r="N190" i="5"/>
  <c r="Q189" i="5"/>
  <c r="K189" i="5"/>
  <c r="Q185" i="5"/>
  <c r="K185" i="5"/>
  <c r="Q182" i="5"/>
  <c r="K182" i="5"/>
  <c r="T196" i="5"/>
  <c r="N196" i="5"/>
  <c r="T189" i="5"/>
  <c r="T185" i="5"/>
  <c r="N193" i="5"/>
  <c r="T192" i="5"/>
  <c r="E192" i="5"/>
  <c r="K191" i="5"/>
  <c r="Q188" i="5"/>
  <c r="Q186" i="5"/>
  <c r="Q184" i="5"/>
  <c r="I121" i="1" s="1"/>
  <c r="N183" i="5"/>
  <c r="T182" i="5"/>
  <c r="E182" i="5"/>
  <c r="K181" i="5"/>
  <c r="Q180" i="5"/>
  <c r="E196" i="5"/>
  <c r="K195" i="5"/>
  <c r="G122" i="1" s="1"/>
  <c r="Q194" i="5"/>
  <c r="Q190" i="5"/>
  <c r="N189" i="5"/>
  <c r="N187" i="5"/>
  <c r="N185" i="5"/>
  <c r="Q183" i="5"/>
  <c r="T193" i="5"/>
  <c r="E183" i="5"/>
  <c r="K122" i="1" l="1"/>
  <c r="K121" i="1"/>
  <c r="AA196" i="5"/>
  <c r="AD196" i="5" s="1"/>
  <c r="AA187" i="5"/>
  <c r="AD187" i="5" s="1"/>
  <c r="AA180" i="5"/>
  <c r="AD180" i="5" s="1"/>
  <c r="D121" i="1"/>
  <c r="AA184" i="5"/>
  <c r="AD184" i="5" s="1"/>
  <c r="AA188" i="5"/>
  <c r="AD188" i="5" s="1"/>
  <c r="AA190" i="5"/>
  <c r="AD190" i="5" s="1"/>
  <c r="AA181" i="5"/>
  <c r="AD181" i="5" s="1"/>
  <c r="AA183" i="5"/>
  <c r="AD183" i="5" s="1"/>
  <c r="AA192" i="5"/>
  <c r="AD192" i="5" s="1"/>
  <c r="AA193" i="5"/>
  <c r="AD193" i="5" s="1"/>
  <c r="D122" i="1"/>
  <c r="AA195" i="5"/>
  <c r="AD195" i="5" s="1"/>
  <c r="AA194" i="5"/>
  <c r="AD194" i="5" s="1"/>
  <c r="AA189" i="5"/>
  <c r="AD189" i="5" s="1"/>
  <c r="AA182" i="5"/>
  <c r="AD182" i="5" s="1"/>
  <c r="AA191" i="5"/>
  <c r="AD191" i="5" s="1"/>
  <c r="AA186" i="5"/>
  <c r="AD186" i="5" s="1"/>
  <c r="AA185" i="5"/>
  <c r="AD185" i="5" s="1"/>
  <c r="E28" i="4"/>
  <c r="E27" i="3"/>
  <c r="E10" i="5" l="1"/>
  <c r="E60" i="5"/>
  <c r="E58" i="5"/>
  <c r="E48" i="5"/>
  <c r="E20" i="5"/>
  <c r="E162" i="5"/>
  <c r="S197" i="5"/>
  <c r="T138" i="5"/>
  <c r="K21" i="5"/>
  <c r="G23" i="1" s="1"/>
  <c r="Q111" i="5"/>
  <c r="I108" i="1" s="1"/>
  <c r="Q179" i="5"/>
  <c r="K140" i="5"/>
  <c r="N64" i="5"/>
  <c r="H66" i="1" s="1"/>
  <c r="N176" i="5"/>
  <c r="H146" i="1" s="1"/>
  <c r="Q144" i="5"/>
  <c r="Q152" i="5"/>
  <c r="T10" i="5"/>
  <c r="J12" i="1" s="1"/>
  <c r="T26" i="5"/>
  <c r="J28" i="1" s="1"/>
  <c r="T34" i="5"/>
  <c r="J36" i="1" s="1"/>
  <c r="T66" i="5"/>
  <c r="J68" i="1" s="1"/>
  <c r="T74" i="5"/>
  <c r="J78" i="1" s="1"/>
  <c r="T98" i="5"/>
  <c r="J98" i="1" s="1"/>
  <c r="T122" i="5"/>
  <c r="J111" i="1" s="1"/>
  <c r="T154" i="5"/>
  <c r="J119" i="1" s="1"/>
  <c r="P197" i="5"/>
  <c r="M197" i="5"/>
  <c r="E152" i="5"/>
  <c r="E122" i="5"/>
  <c r="E8" i="5"/>
  <c r="E173" i="5"/>
  <c r="E149" i="5"/>
  <c r="E129" i="5"/>
  <c r="E117" i="5"/>
  <c r="E97" i="5"/>
  <c r="E85" i="5"/>
  <c r="E65" i="5"/>
  <c r="E53" i="5"/>
  <c r="E33" i="5"/>
  <c r="E25" i="5"/>
  <c r="E5" i="5"/>
  <c r="K4" i="5"/>
  <c r="G6" i="1" s="1"/>
  <c r="K6" i="5"/>
  <c r="G8" i="1" s="1"/>
  <c r="K8" i="5"/>
  <c r="G10" i="1" s="1"/>
  <c r="K10" i="5"/>
  <c r="G12" i="1" s="1"/>
  <c r="K12" i="5"/>
  <c r="G14" i="1" s="1"/>
  <c r="K14" i="5"/>
  <c r="G16" i="1" s="1"/>
  <c r="K16" i="5"/>
  <c r="G18" i="1" s="1"/>
  <c r="K18" i="5"/>
  <c r="G20" i="1" s="1"/>
  <c r="K20" i="5"/>
  <c r="G22" i="1" s="1"/>
  <c r="K22" i="5"/>
  <c r="G24" i="1" s="1"/>
  <c r="K24" i="5"/>
  <c r="G26" i="1" s="1"/>
  <c r="K26" i="5"/>
  <c r="G28" i="1" s="1"/>
  <c r="K28" i="5"/>
  <c r="G30" i="1" s="1"/>
  <c r="K30" i="5"/>
  <c r="G32" i="1" s="1"/>
  <c r="K32" i="5"/>
  <c r="G34" i="1" s="1"/>
  <c r="K34" i="5"/>
  <c r="G36" i="1" s="1"/>
  <c r="K36" i="5"/>
  <c r="G38" i="1" s="1"/>
  <c r="K38" i="5"/>
  <c r="G40" i="1" s="1"/>
  <c r="K40" i="5"/>
  <c r="G42" i="1" s="1"/>
  <c r="K42" i="5"/>
  <c r="G44" i="1" s="1"/>
  <c r="K44" i="5"/>
  <c r="G46" i="1" s="1"/>
  <c r="K46" i="5"/>
  <c r="G48" i="1" s="1"/>
  <c r="K48" i="5"/>
  <c r="G50" i="1" s="1"/>
  <c r="K50" i="5"/>
  <c r="G52" i="1" s="1"/>
  <c r="K52" i="5"/>
  <c r="G54" i="1" s="1"/>
  <c r="K54" i="5"/>
  <c r="G56" i="1" s="1"/>
  <c r="K56" i="5"/>
  <c r="G58" i="1" s="1"/>
  <c r="K58" i="5"/>
  <c r="G60" i="1" s="1"/>
  <c r="K60" i="5"/>
  <c r="G62" i="1" s="1"/>
  <c r="K62" i="5"/>
  <c r="G64" i="1" s="1"/>
  <c r="K64" i="5"/>
  <c r="G66" i="1" s="1"/>
  <c r="K66" i="5"/>
  <c r="G68" i="1" s="1"/>
  <c r="K68" i="5"/>
  <c r="G70" i="1" s="1"/>
  <c r="K70" i="5"/>
  <c r="G72" i="1" s="1"/>
  <c r="K74" i="5"/>
  <c r="G78" i="1" s="1"/>
  <c r="K76" i="5"/>
  <c r="G83" i="1" s="1"/>
  <c r="K78" i="5"/>
  <c r="G85" i="1" s="1"/>
  <c r="K80" i="5"/>
  <c r="G86" i="1" s="1"/>
  <c r="K82" i="5"/>
  <c r="G88" i="1" s="1"/>
  <c r="K84" i="5"/>
  <c r="G90" i="1" s="1"/>
  <c r="K86" i="5"/>
  <c r="G92" i="1" s="1"/>
  <c r="K88" i="5"/>
  <c r="G94" i="1" s="1"/>
  <c r="K90" i="5"/>
  <c r="K92" i="5"/>
  <c r="G79" i="1" s="1"/>
  <c r="K94" i="5"/>
  <c r="G125" i="1" s="1"/>
  <c r="K96" i="5"/>
  <c r="G96" i="1" s="1"/>
  <c r="K98" i="5"/>
  <c r="G98" i="1" s="1"/>
  <c r="K100" i="5"/>
  <c r="K102" i="5"/>
  <c r="G101" i="1" s="1"/>
  <c r="K104" i="5"/>
  <c r="K106" i="5"/>
  <c r="G103" i="1" s="1"/>
  <c r="K108" i="5"/>
  <c r="G105" i="1" s="1"/>
  <c r="K110" i="5"/>
  <c r="G107" i="1" s="1"/>
  <c r="K112" i="5"/>
  <c r="G109" i="1" s="1"/>
  <c r="K114" i="5"/>
  <c r="K116" i="5"/>
  <c r="G110" i="1" s="1"/>
  <c r="K118" i="5"/>
  <c r="K120" i="5"/>
  <c r="K122" i="5"/>
  <c r="G111" i="1" s="1"/>
  <c r="K124" i="5"/>
  <c r="G112" i="1" s="1"/>
  <c r="K126" i="5"/>
  <c r="K128" i="5"/>
  <c r="G129" i="1" s="1"/>
  <c r="K130" i="5"/>
  <c r="K132" i="5"/>
  <c r="G114" i="1" s="1"/>
  <c r="K134" i="5"/>
  <c r="K136" i="5"/>
  <c r="K138" i="5"/>
  <c r="K142" i="5"/>
  <c r="K144" i="5"/>
  <c r="K146" i="5"/>
  <c r="K148" i="5"/>
  <c r="G117" i="1" s="1"/>
  <c r="K150" i="5"/>
  <c r="K152" i="5"/>
  <c r="K154" i="5"/>
  <c r="G119" i="1" s="1"/>
  <c r="K156" i="5"/>
  <c r="K158" i="5"/>
  <c r="K160" i="5"/>
  <c r="K162" i="5"/>
  <c r="G132" i="1" s="1"/>
  <c r="K164" i="5"/>
  <c r="G134" i="1" s="1"/>
  <c r="J197" i="5"/>
  <c r="K166" i="5"/>
  <c r="G136" i="1" s="1"/>
  <c r="K168" i="5"/>
  <c r="G138" i="1" s="1"/>
  <c r="K170" i="5"/>
  <c r="G140" i="1" s="1"/>
  <c r="K172" i="5"/>
  <c r="G142" i="1" s="1"/>
  <c r="K174" i="5"/>
  <c r="G144" i="1" s="1"/>
  <c r="K176" i="5"/>
  <c r="G146" i="1" s="1"/>
  <c r="K178" i="5"/>
  <c r="N4" i="5"/>
  <c r="H6" i="1" s="1"/>
  <c r="N6" i="5"/>
  <c r="H8" i="1" s="1"/>
  <c r="N8" i="5"/>
  <c r="H10" i="1" s="1"/>
  <c r="N10" i="5"/>
  <c r="H12" i="1" s="1"/>
  <c r="N12" i="5"/>
  <c r="H14" i="1" s="1"/>
  <c r="N14" i="5"/>
  <c r="H16" i="1" s="1"/>
  <c r="N16" i="5"/>
  <c r="H18" i="1" s="1"/>
  <c r="N18" i="5"/>
  <c r="H20" i="1" s="1"/>
  <c r="N20" i="5"/>
  <c r="H22" i="1" s="1"/>
  <c r="N22" i="5"/>
  <c r="H24" i="1" s="1"/>
  <c r="N24" i="5"/>
  <c r="H26" i="1" s="1"/>
  <c r="N26" i="5"/>
  <c r="H28" i="1" s="1"/>
  <c r="N28" i="5"/>
  <c r="H30" i="1" s="1"/>
  <c r="N30" i="5"/>
  <c r="H32" i="1" s="1"/>
  <c r="N32" i="5"/>
  <c r="H34" i="1" s="1"/>
  <c r="N34" i="5"/>
  <c r="H36" i="1" s="1"/>
  <c r="N36" i="5"/>
  <c r="H38" i="1" s="1"/>
  <c r="N38" i="5"/>
  <c r="H40" i="1" s="1"/>
  <c r="N40" i="5"/>
  <c r="H42" i="1" s="1"/>
  <c r="N42" i="5"/>
  <c r="H44" i="1" s="1"/>
  <c r="N44" i="5"/>
  <c r="H46" i="1" s="1"/>
  <c r="N46" i="5"/>
  <c r="H48" i="1" s="1"/>
  <c r="N48" i="5"/>
  <c r="H50" i="1" s="1"/>
  <c r="N50" i="5"/>
  <c r="H52" i="1" s="1"/>
  <c r="N52" i="5"/>
  <c r="H54" i="1" s="1"/>
  <c r="N54" i="5"/>
  <c r="H56" i="1" s="1"/>
  <c r="N56" i="5"/>
  <c r="H58" i="1" s="1"/>
  <c r="N58" i="5"/>
  <c r="H60" i="1" s="1"/>
  <c r="N60" i="5"/>
  <c r="H62" i="1" s="1"/>
  <c r="N62" i="5"/>
  <c r="H64" i="1" s="1"/>
  <c r="N66" i="5"/>
  <c r="H68" i="1" s="1"/>
  <c r="N68" i="5"/>
  <c r="H70" i="1" s="1"/>
  <c r="N70" i="5"/>
  <c r="H72" i="1" s="1"/>
  <c r="N74" i="5"/>
  <c r="H78" i="1" s="1"/>
  <c r="N76" i="5"/>
  <c r="H83" i="1" s="1"/>
  <c r="N78" i="5"/>
  <c r="H85" i="1" s="1"/>
  <c r="N80" i="5"/>
  <c r="H86" i="1" s="1"/>
  <c r="N82" i="5"/>
  <c r="H88" i="1" s="1"/>
  <c r="N84" i="5"/>
  <c r="H90" i="1" s="1"/>
  <c r="N86" i="5"/>
  <c r="H92" i="1" s="1"/>
  <c r="N88" i="5"/>
  <c r="H94" i="1" s="1"/>
  <c r="N90" i="5"/>
  <c r="N92" i="5"/>
  <c r="H79" i="1" s="1"/>
  <c r="N94" i="5"/>
  <c r="H125" i="1" s="1"/>
  <c r="N96" i="5"/>
  <c r="H96" i="1" s="1"/>
  <c r="N98" i="5"/>
  <c r="H98" i="1" s="1"/>
  <c r="N100" i="5"/>
  <c r="N102" i="5"/>
  <c r="H101" i="1" s="1"/>
  <c r="N104" i="5"/>
  <c r="N106" i="5"/>
  <c r="H103" i="1" s="1"/>
  <c r="N108" i="5"/>
  <c r="H105" i="1" s="1"/>
  <c r="N110" i="5"/>
  <c r="H107" i="1" s="1"/>
  <c r="N112" i="5"/>
  <c r="H109" i="1" s="1"/>
  <c r="N114" i="5"/>
  <c r="N116" i="5"/>
  <c r="H110" i="1" s="1"/>
  <c r="N118" i="5"/>
  <c r="N120" i="5"/>
  <c r="N122" i="5"/>
  <c r="H111" i="1" s="1"/>
  <c r="N124" i="5"/>
  <c r="H112" i="1" s="1"/>
  <c r="N126" i="5"/>
  <c r="N128" i="5"/>
  <c r="H129" i="1" s="1"/>
  <c r="N130" i="5"/>
  <c r="N132" i="5"/>
  <c r="H114" i="1" s="1"/>
  <c r="N134" i="5"/>
  <c r="N136" i="5"/>
  <c r="N138" i="5"/>
  <c r="N140" i="5"/>
  <c r="N142" i="5"/>
  <c r="N144" i="5"/>
  <c r="N146" i="5"/>
  <c r="N148" i="5"/>
  <c r="H117" i="1" s="1"/>
  <c r="N150" i="5"/>
  <c r="N152" i="5"/>
  <c r="N154" i="5"/>
  <c r="H119" i="1" s="1"/>
  <c r="N156" i="5"/>
  <c r="N158" i="5"/>
  <c r="N160" i="5"/>
  <c r="N162" i="5"/>
  <c r="H132" i="1" s="1"/>
  <c r="N164" i="5"/>
  <c r="H134" i="1" s="1"/>
  <c r="N166" i="5"/>
  <c r="H136" i="1" s="1"/>
  <c r="N168" i="5"/>
  <c r="H138" i="1" s="1"/>
  <c r="N170" i="5"/>
  <c r="H140" i="1" s="1"/>
  <c r="N172" i="5"/>
  <c r="H142" i="1" s="1"/>
  <c r="K3" i="5"/>
  <c r="G5" i="1" s="1"/>
  <c r="K5" i="5"/>
  <c r="G7" i="1" s="1"/>
  <c r="K7" i="5"/>
  <c r="G9" i="1" s="1"/>
  <c r="K9" i="5"/>
  <c r="G11" i="1" s="1"/>
  <c r="K11" i="5"/>
  <c r="G13" i="1" s="1"/>
  <c r="K13" i="5"/>
  <c r="G15" i="1" s="1"/>
  <c r="K15" i="5"/>
  <c r="G17" i="1" s="1"/>
  <c r="K17" i="5"/>
  <c r="G19" i="1" s="1"/>
  <c r="K19" i="5"/>
  <c r="G21" i="1" s="1"/>
  <c r="K23" i="5"/>
  <c r="G25" i="1" s="1"/>
  <c r="K25" i="5"/>
  <c r="G27" i="1" s="1"/>
  <c r="K27" i="5"/>
  <c r="G29" i="1" s="1"/>
  <c r="K29" i="5"/>
  <c r="G31" i="1" s="1"/>
  <c r="K31" i="5"/>
  <c r="G33" i="1" s="1"/>
  <c r="K33" i="5"/>
  <c r="G35" i="1" s="1"/>
  <c r="K35" i="5"/>
  <c r="G37" i="1" s="1"/>
  <c r="K37" i="5"/>
  <c r="G39" i="1" s="1"/>
  <c r="K39" i="5"/>
  <c r="G41" i="1" s="1"/>
  <c r="K41" i="5"/>
  <c r="G43" i="1" s="1"/>
  <c r="K43" i="5"/>
  <c r="G45" i="1" s="1"/>
  <c r="K45" i="5"/>
  <c r="G47" i="1" s="1"/>
  <c r="K47" i="5"/>
  <c r="G49" i="1" s="1"/>
  <c r="K49" i="5"/>
  <c r="G51" i="1" s="1"/>
  <c r="K51" i="5"/>
  <c r="G53" i="1" s="1"/>
  <c r="K53" i="5"/>
  <c r="G55" i="1" s="1"/>
  <c r="K55" i="5"/>
  <c r="G57" i="1" s="1"/>
  <c r="K57" i="5"/>
  <c r="G59" i="1" s="1"/>
  <c r="K59" i="5"/>
  <c r="G61" i="1" s="1"/>
  <c r="K61" i="5"/>
  <c r="G63" i="1" s="1"/>
  <c r="K63" i="5"/>
  <c r="G65" i="1" s="1"/>
  <c r="K65" i="5"/>
  <c r="G67" i="1" s="1"/>
  <c r="K67" i="5"/>
  <c r="G69" i="1" s="1"/>
  <c r="K69" i="5"/>
  <c r="G71" i="1" s="1"/>
  <c r="K71" i="5"/>
  <c r="G73" i="1" s="1"/>
  <c r="K73" i="5"/>
  <c r="G77" i="1" s="1"/>
  <c r="K75" i="5"/>
  <c r="G82" i="1" s="1"/>
  <c r="K77" i="5"/>
  <c r="G84" i="1" s="1"/>
  <c r="K79" i="5"/>
  <c r="K81" i="5"/>
  <c r="G87" i="1" s="1"/>
  <c r="K83" i="5"/>
  <c r="G89" i="1" s="1"/>
  <c r="K85" i="5"/>
  <c r="G91" i="1" s="1"/>
  <c r="K87" i="5"/>
  <c r="G93" i="1" s="1"/>
  <c r="K89" i="5"/>
  <c r="G95" i="1" s="1"/>
  <c r="K91" i="5"/>
  <c r="K93" i="5"/>
  <c r="K95" i="5"/>
  <c r="G126" i="1" s="1"/>
  <c r="K97" i="5"/>
  <c r="G97" i="1" s="1"/>
  <c r="K99" i="5"/>
  <c r="G99" i="1" s="1"/>
  <c r="K101" i="5"/>
  <c r="G100" i="1" s="1"/>
  <c r="K103" i="5"/>
  <c r="G127" i="1" s="1"/>
  <c r="K105" i="5"/>
  <c r="G102" i="1" s="1"/>
  <c r="N174" i="5"/>
  <c r="H144" i="1" s="1"/>
  <c r="N178" i="5"/>
  <c r="Q4" i="5"/>
  <c r="I6" i="1" s="1"/>
  <c r="Q6" i="5"/>
  <c r="I8" i="1" s="1"/>
  <c r="Q8" i="5"/>
  <c r="I10" i="1" s="1"/>
  <c r="Q10" i="5"/>
  <c r="I12" i="1" s="1"/>
  <c r="Q12" i="5"/>
  <c r="I14" i="1" s="1"/>
  <c r="Q14" i="5"/>
  <c r="I16" i="1" s="1"/>
  <c r="Q16" i="5"/>
  <c r="I18" i="1" s="1"/>
  <c r="Q18" i="5"/>
  <c r="I20" i="1" s="1"/>
  <c r="Q20" i="5"/>
  <c r="I22" i="1" s="1"/>
  <c r="Q22" i="5"/>
  <c r="I24" i="1" s="1"/>
  <c r="Q24" i="5"/>
  <c r="I26" i="1" s="1"/>
  <c r="Q26" i="5"/>
  <c r="I28" i="1" s="1"/>
  <c r="Q28" i="5"/>
  <c r="I30" i="1" s="1"/>
  <c r="Q30" i="5"/>
  <c r="I32" i="1" s="1"/>
  <c r="Q32" i="5"/>
  <c r="I34" i="1" s="1"/>
  <c r="Q34" i="5"/>
  <c r="I36" i="1" s="1"/>
  <c r="Q36" i="5"/>
  <c r="I38" i="1" s="1"/>
  <c r="Q38" i="5"/>
  <c r="I40" i="1" s="1"/>
  <c r="Q40" i="5"/>
  <c r="I42" i="1" s="1"/>
  <c r="Q42" i="5"/>
  <c r="I44" i="1" s="1"/>
  <c r="Q44" i="5"/>
  <c r="I46" i="1" s="1"/>
  <c r="Q46" i="5"/>
  <c r="I48" i="1" s="1"/>
  <c r="Q48" i="5"/>
  <c r="I50" i="1" s="1"/>
  <c r="Q50" i="5"/>
  <c r="I52" i="1" s="1"/>
  <c r="Q52" i="5"/>
  <c r="I54" i="1" s="1"/>
  <c r="Q54" i="5"/>
  <c r="I56" i="1" s="1"/>
  <c r="Q56" i="5"/>
  <c r="I58" i="1" s="1"/>
  <c r="Q58" i="5"/>
  <c r="I60" i="1" s="1"/>
  <c r="Q60" i="5"/>
  <c r="I62" i="1" s="1"/>
  <c r="Q62" i="5"/>
  <c r="I64" i="1" s="1"/>
  <c r="Q64" i="5"/>
  <c r="I66" i="1" s="1"/>
  <c r="Q66" i="5"/>
  <c r="I68" i="1" s="1"/>
  <c r="Q68" i="5"/>
  <c r="I70" i="1" s="1"/>
  <c r="Q70" i="5"/>
  <c r="I72" i="1" s="1"/>
  <c r="Q74" i="5"/>
  <c r="I78" i="1" s="1"/>
  <c r="Q76" i="5"/>
  <c r="I83" i="1" s="1"/>
  <c r="Q78" i="5"/>
  <c r="I85" i="1" s="1"/>
  <c r="Q80" i="5"/>
  <c r="I86" i="1" s="1"/>
  <c r="Q82" i="5"/>
  <c r="I88" i="1" s="1"/>
  <c r="Q84" i="5"/>
  <c r="I90" i="1" s="1"/>
  <c r="Q86" i="5"/>
  <c r="I92" i="1" s="1"/>
  <c r="Q88" i="5"/>
  <c r="I94" i="1" s="1"/>
  <c r="Q90" i="5"/>
  <c r="Q92" i="5"/>
  <c r="I79" i="1" s="1"/>
  <c r="Q94" i="5"/>
  <c r="I125" i="1" s="1"/>
  <c r="Q96" i="5"/>
  <c r="I96" i="1" s="1"/>
  <c r="Q98" i="5"/>
  <c r="I98" i="1" s="1"/>
  <c r="Q100" i="5"/>
  <c r="Q102" i="5"/>
  <c r="I101" i="1" s="1"/>
  <c r="Q104" i="5"/>
  <c r="Q106" i="5"/>
  <c r="I103" i="1" s="1"/>
  <c r="Q108" i="5"/>
  <c r="I105" i="1" s="1"/>
  <c r="Q110" i="5"/>
  <c r="I107" i="1" s="1"/>
  <c r="Q112" i="5"/>
  <c r="I109" i="1" s="1"/>
  <c r="Q114" i="5"/>
  <c r="Q116" i="5"/>
  <c r="I110" i="1" s="1"/>
  <c r="Q118" i="5"/>
  <c r="Q120" i="5"/>
  <c r="Q122" i="5"/>
  <c r="I111" i="1" s="1"/>
  <c r="Q124" i="5"/>
  <c r="I112" i="1" s="1"/>
  <c r="Q126" i="5"/>
  <c r="Q128" i="5"/>
  <c r="I129" i="1" s="1"/>
  <c r="Q130" i="5"/>
  <c r="Q132" i="5"/>
  <c r="I114" i="1" s="1"/>
  <c r="Q134" i="5"/>
  <c r="Q136" i="5"/>
  <c r="Q138" i="5"/>
  <c r="Q140" i="5"/>
  <c r="Q142" i="5"/>
  <c r="Q146" i="5"/>
  <c r="Q148" i="5"/>
  <c r="I117" i="1" s="1"/>
  <c r="Q150" i="5"/>
  <c r="Q154" i="5"/>
  <c r="I119" i="1" s="1"/>
  <c r="Q156" i="5"/>
  <c r="Q158" i="5"/>
  <c r="Q160" i="5"/>
  <c r="Q162" i="5"/>
  <c r="I132" i="1" s="1"/>
  <c r="Q164" i="5"/>
  <c r="I134" i="1" s="1"/>
  <c r="Q166" i="5"/>
  <c r="I136" i="1" s="1"/>
  <c r="Q168" i="5"/>
  <c r="I138" i="1" s="1"/>
  <c r="Q170" i="5"/>
  <c r="I140" i="1" s="1"/>
  <c r="Q172" i="5"/>
  <c r="I142" i="1" s="1"/>
  <c r="Q174" i="5"/>
  <c r="I144" i="1" s="1"/>
  <c r="Q176" i="5"/>
  <c r="I146" i="1" s="1"/>
  <c r="Q178" i="5"/>
  <c r="T4" i="5"/>
  <c r="J6" i="1" s="1"/>
  <c r="T6" i="5"/>
  <c r="J8" i="1" s="1"/>
  <c r="T8" i="5"/>
  <c r="J10" i="1" s="1"/>
  <c r="T12" i="5"/>
  <c r="J14" i="1" s="1"/>
  <c r="T14" i="5"/>
  <c r="J16" i="1" s="1"/>
  <c r="T16" i="5"/>
  <c r="J18" i="1" s="1"/>
  <c r="T18" i="5"/>
  <c r="J20" i="1" s="1"/>
  <c r="T20" i="5"/>
  <c r="J22" i="1" s="1"/>
  <c r="T22" i="5"/>
  <c r="J24" i="1" s="1"/>
  <c r="T24" i="5"/>
  <c r="J26" i="1" s="1"/>
  <c r="T28" i="5"/>
  <c r="J30" i="1" s="1"/>
  <c r="T30" i="5"/>
  <c r="J32" i="1" s="1"/>
  <c r="T32" i="5"/>
  <c r="J34" i="1" s="1"/>
  <c r="T36" i="5"/>
  <c r="J38" i="1" s="1"/>
  <c r="T38" i="5"/>
  <c r="J40" i="1" s="1"/>
  <c r="T40" i="5"/>
  <c r="J42" i="1" s="1"/>
  <c r="T42" i="5"/>
  <c r="J44" i="1" s="1"/>
  <c r="T44" i="5"/>
  <c r="J46" i="1" s="1"/>
  <c r="T46" i="5"/>
  <c r="J48" i="1" s="1"/>
  <c r="T48" i="5"/>
  <c r="J50" i="1" s="1"/>
  <c r="T50" i="5"/>
  <c r="J52" i="1" s="1"/>
  <c r="T52" i="5"/>
  <c r="J54" i="1" s="1"/>
  <c r="T54" i="5"/>
  <c r="J56" i="1" s="1"/>
  <c r="T56" i="5"/>
  <c r="J58" i="1" s="1"/>
  <c r="T58" i="5"/>
  <c r="J60" i="1" s="1"/>
  <c r="T60" i="5"/>
  <c r="J62" i="1" s="1"/>
  <c r="T62" i="5"/>
  <c r="J64" i="1" s="1"/>
  <c r="T64" i="5"/>
  <c r="J66" i="1" s="1"/>
  <c r="T68" i="5"/>
  <c r="J70" i="1" s="1"/>
  <c r="T70" i="5"/>
  <c r="J72" i="1" s="1"/>
  <c r="T72" i="5"/>
  <c r="T76" i="5"/>
  <c r="J83" i="1" s="1"/>
  <c r="T78" i="5"/>
  <c r="J85" i="1" s="1"/>
  <c r="T80" i="5"/>
  <c r="J86" i="1" s="1"/>
  <c r="T82" i="5"/>
  <c r="J88" i="1" s="1"/>
  <c r="T84" i="5"/>
  <c r="J90" i="1" s="1"/>
  <c r="T86" i="5"/>
  <c r="J92" i="1" s="1"/>
  <c r="T88" i="5"/>
  <c r="J94" i="1" s="1"/>
  <c r="T90" i="5"/>
  <c r="T92" i="5"/>
  <c r="J79" i="1" s="1"/>
  <c r="T94" i="5"/>
  <c r="J125" i="1" s="1"/>
  <c r="T96" i="5"/>
  <c r="J96" i="1" s="1"/>
  <c r="T100" i="5"/>
  <c r="T102" i="5"/>
  <c r="J101" i="1" s="1"/>
  <c r="T104" i="5"/>
  <c r="T106" i="5"/>
  <c r="J103" i="1" s="1"/>
  <c r="T108" i="5"/>
  <c r="J105" i="1" s="1"/>
  <c r="T110" i="5"/>
  <c r="J107" i="1" s="1"/>
  <c r="T112" i="5"/>
  <c r="J109" i="1" s="1"/>
  <c r="T114" i="5"/>
  <c r="T116" i="5"/>
  <c r="J110" i="1" s="1"/>
  <c r="T118" i="5"/>
  <c r="T120" i="5"/>
  <c r="T124" i="5"/>
  <c r="J112" i="1" s="1"/>
  <c r="T126" i="5"/>
  <c r="T128" i="5"/>
  <c r="J129" i="1" s="1"/>
  <c r="T130" i="5"/>
  <c r="T132" i="5"/>
  <c r="J114" i="1" s="1"/>
  <c r="T134" i="5"/>
  <c r="T136" i="5"/>
  <c r="T140" i="5"/>
  <c r="T142" i="5"/>
  <c r="T144" i="5"/>
  <c r="T146" i="5"/>
  <c r="T148" i="5"/>
  <c r="J117" i="1" s="1"/>
  <c r="T150" i="5"/>
  <c r="T152" i="5"/>
  <c r="T156" i="5"/>
  <c r="T158" i="5"/>
  <c r="T160" i="5"/>
  <c r="T162" i="5"/>
  <c r="J132" i="1" s="1"/>
  <c r="T164" i="5"/>
  <c r="J134" i="1" s="1"/>
  <c r="T166" i="5"/>
  <c r="J136" i="1" s="1"/>
  <c r="T168" i="5"/>
  <c r="J138" i="1" s="1"/>
  <c r="T170" i="5"/>
  <c r="J140" i="1" s="1"/>
  <c r="T172" i="5"/>
  <c r="J142" i="1" s="1"/>
  <c r="T174" i="5"/>
  <c r="J144" i="1" s="1"/>
  <c r="T176" i="5"/>
  <c r="J146" i="1" s="1"/>
  <c r="T178" i="5"/>
  <c r="K107" i="5"/>
  <c r="G104" i="1" s="1"/>
  <c r="K109" i="5"/>
  <c r="G106" i="1" s="1"/>
  <c r="K111" i="5"/>
  <c r="G108" i="1" s="1"/>
  <c r="K113" i="5"/>
  <c r="K115" i="5"/>
  <c r="G128" i="1" s="1"/>
  <c r="K117" i="5"/>
  <c r="K119" i="5"/>
  <c r="K121" i="5"/>
  <c r="K123" i="5"/>
  <c r="K125" i="5"/>
  <c r="G113" i="1" s="1"/>
  <c r="K127" i="5"/>
  <c r="K129" i="5"/>
  <c r="K131" i="5"/>
  <c r="K133" i="5"/>
  <c r="K135" i="5"/>
  <c r="K137" i="5"/>
  <c r="K139" i="5"/>
  <c r="G115" i="1" s="1"/>
  <c r="K141" i="5"/>
  <c r="K143" i="5"/>
  <c r="K145" i="5"/>
  <c r="G116" i="1" s="1"/>
  <c r="K147" i="5"/>
  <c r="K149" i="5"/>
  <c r="G118" i="1" s="1"/>
  <c r="K151" i="5"/>
  <c r="K153" i="5"/>
  <c r="K155" i="5"/>
  <c r="G120" i="1" s="1"/>
  <c r="Q47" i="5"/>
  <c r="I49" i="1" s="1"/>
  <c r="Q171" i="5"/>
  <c r="I141" i="1" s="1"/>
  <c r="E68" i="5"/>
  <c r="E44" i="5"/>
  <c r="E28" i="5"/>
  <c r="E36" i="5"/>
  <c r="E22" i="5"/>
  <c r="K157" i="5"/>
  <c r="K159" i="5"/>
  <c r="G130" i="1" s="1"/>
  <c r="K161" i="5"/>
  <c r="G131" i="1" s="1"/>
  <c r="K163" i="5"/>
  <c r="G133" i="1" s="1"/>
  <c r="K165" i="5"/>
  <c r="G135" i="1" s="1"/>
  <c r="K167" i="5"/>
  <c r="G137" i="1" s="1"/>
  <c r="K169" i="5"/>
  <c r="G139" i="1" s="1"/>
  <c r="K171" i="5"/>
  <c r="G141" i="1" s="1"/>
  <c r="K173" i="5"/>
  <c r="G143" i="1" s="1"/>
  <c r="K175" i="5"/>
  <c r="G145" i="1" s="1"/>
  <c r="K177" i="5"/>
  <c r="K179" i="5"/>
  <c r="N3" i="5"/>
  <c r="H5" i="1" s="1"/>
  <c r="N5" i="5"/>
  <c r="H7" i="1" s="1"/>
  <c r="N7" i="5"/>
  <c r="H9" i="1" s="1"/>
  <c r="N9" i="5"/>
  <c r="H11" i="1" s="1"/>
  <c r="N11" i="5"/>
  <c r="H13" i="1" s="1"/>
  <c r="N13" i="5"/>
  <c r="H15" i="1" s="1"/>
  <c r="N15" i="5"/>
  <c r="H17" i="1" s="1"/>
  <c r="N17" i="5"/>
  <c r="H19" i="1" s="1"/>
  <c r="E178" i="5"/>
  <c r="E172" i="5"/>
  <c r="E168" i="5"/>
  <c r="E166" i="5"/>
  <c r="E150" i="5"/>
  <c r="E140" i="5"/>
  <c r="E138" i="5"/>
  <c r="E134" i="5"/>
  <c r="E128" i="5"/>
  <c r="E126" i="5"/>
  <c r="E124" i="5"/>
  <c r="E116" i="5"/>
  <c r="E114" i="5"/>
  <c r="E112" i="5"/>
  <c r="E110" i="5"/>
  <c r="E104" i="5"/>
  <c r="E100" i="5"/>
  <c r="E98" i="5"/>
  <c r="E88" i="5"/>
  <c r="E86" i="5"/>
  <c r="E76" i="5"/>
  <c r="E70" i="5"/>
  <c r="E46" i="5"/>
  <c r="N19" i="5"/>
  <c r="H21" i="1" s="1"/>
  <c r="N21" i="5"/>
  <c r="H23" i="1" s="1"/>
  <c r="N23" i="5"/>
  <c r="H25" i="1" s="1"/>
  <c r="N25" i="5"/>
  <c r="H27" i="1" s="1"/>
  <c r="N27" i="5"/>
  <c r="H29" i="1" s="1"/>
  <c r="N29" i="5"/>
  <c r="H31" i="1" s="1"/>
  <c r="N31" i="5"/>
  <c r="H33" i="1" s="1"/>
  <c r="N33" i="5"/>
  <c r="H35" i="1" s="1"/>
  <c r="N35" i="5"/>
  <c r="H37" i="1" s="1"/>
  <c r="N37" i="5"/>
  <c r="H39" i="1" s="1"/>
  <c r="N39" i="5"/>
  <c r="H41" i="1" s="1"/>
  <c r="N41" i="5"/>
  <c r="H43" i="1" s="1"/>
  <c r="N43" i="5"/>
  <c r="H45" i="1" s="1"/>
  <c r="N45" i="5"/>
  <c r="H47" i="1" s="1"/>
  <c r="N47" i="5"/>
  <c r="H49" i="1" s="1"/>
  <c r="N49" i="5"/>
  <c r="H51" i="1" s="1"/>
  <c r="N51" i="5"/>
  <c r="H53" i="1" s="1"/>
  <c r="N53" i="5"/>
  <c r="H55" i="1" s="1"/>
  <c r="N55" i="5"/>
  <c r="H57" i="1" s="1"/>
  <c r="N57" i="5"/>
  <c r="H59" i="1" s="1"/>
  <c r="N59" i="5"/>
  <c r="H61" i="1" s="1"/>
  <c r="N61" i="5"/>
  <c r="H63" i="1" s="1"/>
  <c r="N63" i="5"/>
  <c r="H65" i="1" s="1"/>
  <c r="N65" i="5"/>
  <c r="H67" i="1" s="1"/>
  <c r="N67" i="5"/>
  <c r="H69" i="1" s="1"/>
  <c r="N69" i="5"/>
  <c r="H71" i="1" s="1"/>
  <c r="N71" i="5"/>
  <c r="H73" i="1" s="1"/>
  <c r="N73" i="5"/>
  <c r="H77" i="1" s="1"/>
  <c r="N75" i="5"/>
  <c r="H82" i="1" s="1"/>
  <c r="N77" i="5"/>
  <c r="H84" i="1" s="1"/>
  <c r="N79" i="5"/>
  <c r="N81" i="5"/>
  <c r="H87" i="1" s="1"/>
  <c r="N83" i="5"/>
  <c r="H89" i="1" s="1"/>
  <c r="N85" i="5"/>
  <c r="H91" i="1" s="1"/>
  <c r="N87" i="5"/>
  <c r="H93" i="1" s="1"/>
  <c r="N89" i="5"/>
  <c r="H95" i="1" s="1"/>
  <c r="N91" i="5"/>
  <c r="N93" i="5"/>
  <c r="N95" i="5"/>
  <c r="H126" i="1" s="1"/>
  <c r="N97" i="5"/>
  <c r="H97" i="1" s="1"/>
  <c r="N99" i="5"/>
  <c r="H99" i="1" s="1"/>
  <c r="N101" i="5"/>
  <c r="H100" i="1" s="1"/>
  <c r="N103" i="5"/>
  <c r="H127" i="1" s="1"/>
  <c r="N105" i="5"/>
  <c r="H102" i="1" s="1"/>
  <c r="N107" i="5"/>
  <c r="H104" i="1" s="1"/>
  <c r="N109" i="5"/>
  <c r="H106" i="1" s="1"/>
  <c r="N111" i="5"/>
  <c r="H108" i="1" s="1"/>
  <c r="N113" i="5"/>
  <c r="N115" i="5"/>
  <c r="H128" i="1" s="1"/>
  <c r="N117" i="5"/>
  <c r="N119" i="5"/>
  <c r="N121" i="5"/>
  <c r="N123" i="5"/>
  <c r="N125" i="5"/>
  <c r="H113" i="1" s="1"/>
  <c r="N127" i="5"/>
  <c r="N129" i="5"/>
  <c r="N131" i="5"/>
  <c r="N133" i="5"/>
  <c r="N135" i="5"/>
  <c r="N137" i="5"/>
  <c r="N139" i="5"/>
  <c r="H115" i="1" s="1"/>
  <c r="N141" i="5"/>
  <c r="N143" i="5"/>
  <c r="N145" i="5"/>
  <c r="H116" i="1" s="1"/>
  <c r="N147" i="5"/>
  <c r="N149" i="5"/>
  <c r="H118" i="1" s="1"/>
  <c r="N151" i="5"/>
  <c r="N153" i="5"/>
  <c r="N155" i="5"/>
  <c r="H120" i="1" s="1"/>
  <c r="N157" i="5"/>
  <c r="N159" i="5"/>
  <c r="H130" i="1" s="1"/>
  <c r="N161" i="5"/>
  <c r="H131" i="1" s="1"/>
  <c r="N163" i="5"/>
  <c r="H133" i="1" s="1"/>
  <c r="N165" i="5"/>
  <c r="H135" i="1" s="1"/>
  <c r="N167" i="5"/>
  <c r="H137" i="1" s="1"/>
  <c r="N169" i="5"/>
  <c r="H139" i="1" s="1"/>
  <c r="N171" i="5"/>
  <c r="H141" i="1" s="1"/>
  <c r="N173" i="5"/>
  <c r="H143" i="1" s="1"/>
  <c r="N175" i="5"/>
  <c r="H145" i="1" s="1"/>
  <c r="N177" i="5"/>
  <c r="N179" i="5"/>
  <c r="Q3" i="5"/>
  <c r="I5" i="1" s="1"/>
  <c r="Q5" i="5"/>
  <c r="I7" i="1" s="1"/>
  <c r="Q7" i="5"/>
  <c r="I9" i="1" s="1"/>
  <c r="Q9" i="5"/>
  <c r="I11" i="1" s="1"/>
  <c r="Q11" i="5"/>
  <c r="I13" i="1" s="1"/>
  <c r="Q13" i="5"/>
  <c r="I15" i="1" s="1"/>
  <c r="Q15" i="5"/>
  <c r="I17" i="1" s="1"/>
  <c r="Q17" i="5"/>
  <c r="I19" i="1" s="1"/>
  <c r="Q19" i="5"/>
  <c r="I21" i="1" s="1"/>
  <c r="Q21" i="5"/>
  <c r="I23" i="1" s="1"/>
  <c r="Q23" i="5"/>
  <c r="I25" i="1" s="1"/>
  <c r="Q25" i="5"/>
  <c r="I27" i="1" s="1"/>
  <c r="Q27" i="5"/>
  <c r="I29" i="1" s="1"/>
  <c r="Q29" i="5"/>
  <c r="I31" i="1" s="1"/>
  <c r="Q31" i="5"/>
  <c r="I33" i="1" s="1"/>
  <c r="Q33" i="5"/>
  <c r="I35" i="1" s="1"/>
  <c r="Q35" i="5"/>
  <c r="I37" i="1" s="1"/>
  <c r="Q37" i="5"/>
  <c r="I39" i="1" s="1"/>
  <c r="Q39" i="5"/>
  <c r="I41" i="1" s="1"/>
  <c r="Q41" i="5"/>
  <c r="I43" i="1" s="1"/>
  <c r="Q43" i="5"/>
  <c r="I45" i="1" s="1"/>
  <c r="Q45" i="5"/>
  <c r="I47" i="1" s="1"/>
  <c r="Q49" i="5"/>
  <c r="I51" i="1" s="1"/>
  <c r="Q51" i="5"/>
  <c r="I53" i="1" s="1"/>
  <c r="Q53" i="5"/>
  <c r="I55" i="1" s="1"/>
  <c r="Q55" i="5"/>
  <c r="I57" i="1" s="1"/>
  <c r="Q57" i="5"/>
  <c r="I59" i="1" s="1"/>
  <c r="Q59" i="5"/>
  <c r="I61" i="1" s="1"/>
  <c r="Q61" i="5"/>
  <c r="I63" i="1" s="1"/>
  <c r="Q63" i="5"/>
  <c r="I65" i="1" s="1"/>
  <c r="Q65" i="5"/>
  <c r="I67" i="1" s="1"/>
  <c r="Q67" i="5"/>
  <c r="I69" i="1" s="1"/>
  <c r="Q69" i="5"/>
  <c r="I71" i="1" s="1"/>
  <c r="Q71" i="5"/>
  <c r="I73" i="1" s="1"/>
  <c r="Q73" i="5"/>
  <c r="I77" i="1" s="1"/>
  <c r="Q75" i="5"/>
  <c r="I82" i="1" s="1"/>
  <c r="Q77" i="5"/>
  <c r="I84" i="1" s="1"/>
  <c r="Q79" i="5"/>
  <c r="Q81" i="5"/>
  <c r="I87" i="1" s="1"/>
  <c r="Q83" i="5"/>
  <c r="I89" i="1" s="1"/>
  <c r="Q85" i="5"/>
  <c r="I91" i="1" s="1"/>
  <c r="Q87" i="5"/>
  <c r="I93" i="1" s="1"/>
  <c r="Q89" i="5"/>
  <c r="I95" i="1" s="1"/>
  <c r="Q91" i="5"/>
  <c r="Q93" i="5"/>
  <c r="Q95" i="5"/>
  <c r="I126" i="1" s="1"/>
  <c r="Q97" i="5"/>
  <c r="I97" i="1" s="1"/>
  <c r="Q99" i="5"/>
  <c r="I99" i="1" s="1"/>
  <c r="Q101" i="5"/>
  <c r="I100" i="1" s="1"/>
  <c r="Q103" i="5"/>
  <c r="I127" i="1" s="1"/>
  <c r="Q105" i="5"/>
  <c r="I102" i="1" s="1"/>
  <c r="Q107" i="5"/>
  <c r="I104" i="1" s="1"/>
  <c r="Q109" i="5"/>
  <c r="I106" i="1" s="1"/>
  <c r="Q113" i="5"/>
  <c r="Q115" i="5"/>
  <c r="I128" i="1" s="1"/>
  <c r="Q117" i="5"/>
  <c r="Q119" i="5"/>
  <c r="Q121" i="5"/>
  <c r="Q123" i="5"/>
  <c r="Q125" i="5"/>
  <c r="I113" i="1" s="1"/>
  <c r="Q127" i="5"/>
  <c r="Q129" i="5"/>
  <c r="Q131" i="5"/>
  <c r="Q133" i="5"/>
  <c r="Q135" i="5"/>
  <c r="Q137" i="5"/>
  <c r="Q139" i="5"/>
  <c r="I115" i="1" s="1"/>
  <c r="Q141" i="5"/>
  <c r="Q143" i="5"/>
  <c r="Q145" i="5"/>
  <c r="I116" i="1" s="1"/>
  <c r="Q147" i="5"/>
  <c r="Q149" i="5"/>
  <c r="I118" i="1" s="1"/>
  <c r="Q151" i="5"/>
  <c r="Q153" i="5"/>
  <c r="Q155" i="5"/>
  <c r="I120" i="1" s="1"/>
  <c r="Q157" i="5"/>
  <c r="Q159" i="5"/>
  <c r="I130" i="1" s="1"/>
  <c r="Q161" i="5"/>
  <c r="I131" i="1" s="1"/>
  <c r="Q163" i="5"/>
  <c r="I133" i="1" s="1"/>
  <c r="Q165" i="5"/>
  <c r="I135" i="1" s="1"/>
  <c r="Q167" i="5"/>
  <c r="I137" i="1" s="1"/>
  <c r="Q169" i="5"/>
  <c r="I139" i="1" s="1"/>
  <c r="Q173" i="5"/>
  <c r="I143" i="1" s="1"/>
  <c r="Q175" i="5"/>
  <c r="I145" i="1" s="1"/>
  <c r="Q177" i="5"/>
  <c r="T3" i="5"/>
  <c r="T5" i="5"/>
  <c r="J7" i="1" s="1"/>
  <c r="T7" i="5"/>
  <c r="J9" i="1" s="1"/>
  <c r="T9" i="5"/>
  <c r="J11" i="1" s="1"/>
  <c r="E77" i="5"/>
  <c r="E73" i="5"/>
  <c r="E57" i="5"/>
  <c r="E45" i="5"/>
  <c r="E41" i="5"/>
  <c r="E21" i="5"/>
  <c r="E17" i="5"/>
  <c r="E13" i="5"/>
  <c r="E9" i="5"/>
  <c r="T11" i="5"/>
  <c r="J13" i="1" s="1"/>
  <c r="T13" i="5"/>
  <c r="J15" i="1" s="1"/>
  <c r="T15" i="5"/>
  <c r="J17" i="1" s="1"/>
  <c r="T17" i="5"/>
  <c r="J19" i="1" s="1"/>
  <c r="T19" i="5"/>
  <c r="J21" i="1" s="1"/>
  <c r="T21" i="5"/>
  <c r="J23" i="1" s="1"/>
  <c r="T23" i="5"/>
  <c r="J25" i="1" s="1"/>
  <c r="T25" i="5"/>
  <c r="J27" i="1" s="1"/>
  <c r="T27" i="5"/>
  <c r="J29" i="1" s="1"/>
  <c r="T29" i="5"/>
  <c r="J31" i="1" s="1"/>
  <c r="T31" i="5"/>
  <c r="J33" i="1" s="1"/>
  <c r="T33" i="5"/>
  <c r="J35" i="1" s="1"/>
  <c r="T35" i="5"/>
  <c r="J37" i="1" s="1"/>
  <c r="T37" i="5"/>
  <c r="J39" i="1" s="1"/>
  <c r="T39" i="5"/>
  <c r="J41" i="1" s="1"/>
  <c r="T41" i="5"/>
  <c r="J43" i="1" s="1"/>
  <c r="T43" i="5"/>
  <c r="J45" i="1" s="1"/>
  <c r="T45" i="5"/>
  <c r="J47" i="1" s="1"/>
  <c r="T47" i="5"/>
  <c r="J49" i="1" s="1"/>
  <c r="T49" i="5"/>
  <c r="J51" i="1" s="1"/>
  <c r="T51" i="5"/>
  <c r="J53" i="1" s="1"/>
  <c r="T53" i="5"/>
  <c r="J55" i="1" s="1"/>
  <c r="T55" i="5"/>
  <c r="J57" i="1" s="1"/>
  <c r="T57" i="5"/>
  <c r="J59" i="1" s="1"/>
  <c r="T59" i="5"/>
  <c r="J61" i="1" s="1"/>
  <c r="T61" i="5"/>
  <c r="J63" i="1" s="1"/>
  <c r="T63" i="5"/>
  <c r="J65" i="1" s="1"/>
  <c r="T65" i="5"/>
  <c r="J67" i="1" s="1"/>
  <c r="T67" i="5"/>
  <c r="J69" i="1" s="1"/>
  <c r="T69" i="5"/>
  <c r="J71" i="1" s="1"/>
  <c r="T71" i="5"/>
  <c r="J73" i="1" s="1"/>
  <c r="T73" i="5"/>
  <c r="J77" i="1" s="1"/>
  <c r="T75" i="5"/>
  <c r="J82" i="1" s="1"/>
  <c r="T77" i="5"/>
  <c r="J84" i="1" s="1"/>
  <c r="T79" i="5"/>
  <c r="T81" i="5"/>
  <c r="J87" i="1" s="1"/>
  <c r="T83" i="5"/>
  <c r="J89" i="1" s="1"/>
  <c r="T85" i="5"/>
  <c r="J91" i="1" s="1"/>
  <c r="T87" i="5"/>
  <c r="J93" i="1" s="1"/>
  <c r="T89" i="5"/>
  <c r="J95" i="1" s="1"/>
  <c r="T91" i="5"/>
  <c r="T93" i="5"/>
  <c r="T95" i="5"/>
  <c r="J126" i="1" s="1"/>
  <c r="T97" i="5"/>
  <c r="J97" i="1" s="1"/>
  <c r="T99" i="5"/>
  <c r="J99" i="1" s="1"/>
  <c r="T101" i="5"/>
  <c r="J100" i="1" s="1"/>
  <c r="T103" i="5"/>
  <c r="J127" i="1" s="1"/>
  <c r="T105" i="5"/>
  <c r="J102" i="1" s="1"/>
  <c r="T107" i="5"/>
  <c r="J104" i="1" s="1"/>
  <c r="T109" i="5"/>
  <c r="J106" i="1" s="1"/>
  <c r="T111" i="5"/>
  <c r="J108" i="1" s="1"/>
  <c r="T113" i="5"/>
  <c r="T115" i="5"/>
  <c r="J128" i="1" s="1"/>
  <c r="T117" i="5"/>
  <c r="T119" i="5"/>
  <c r="T121" i="5"/>
  <c r="T123" i="5"/>
  <c r="T125" i="5"/>
  <c r="J113" i="1" s="1"/>
  <c r="T127" i="5"/>
  <c r="T129" i="5"/>
  <c r="T131" i="5"/>
  <c r="T133" i="5"/>
  <c r="T135" i="5"/>
  <c r="T137" i="5"/>
  <c r="T139" i="5"/>
  <c r="J115" i="1" s="1"/>
  <c r="T141" i="5"/>
  <c r="T143" i="5"/>
  <c r="T145" i="5"/>
  <c r="J116" i="1" s="1"/>
  <c r="T147" i="5"/>
  <c r="T149" i="5"/>
  <c r="J118" i="1" s="1"/>
  <c r="T151" i="5"/>
  <c r="T153" i="5"/>
  <c r="T155" i="5"/>
  <c r="J120" i="1" s="1"/>
  <c r="T157" i="5"/>
  <c r="T159" i="5"/>
  <c r="J130" i="1" s="1"/>
  <c r="T161" i="5"/>
  <c r="J131" i="1" s="1"/>
  <c r="T163" i="5"/>
  <c r="J133" i="1" s="1"/>
  <c r="T165" i="5"/>
  <c r="J135" i="1" s="1"/>
  <c r="T167" i="5"/>
  <c r="J137" i="1" s="1"/>
  <c r="T169" i="5"/>
  <c r="J139" i="1" s="1"/>
  <c r="T171" i="5"/>
  <c r="J141" i="1" s="1"/>
  <c r="T173" i="5"/>
  <c r="J143" i="1" s="1"/>
  <c r="T175" i="5"/>
  <c r="J145" i="1" s="1"/>
  <c r="T177" i="5"/>
  <c r="T179" i="5"/>
  <c r="E153" i="5"/>
  <c r="E141" i="5"/>
  <c r="E121" i="5"/>
  <c r="E109" i="5"/>
  <c r="E105" i="5"/>
  <c r="E89" i="5"/>
  <c r="E156" i="5"/>
  <c r="E132" i="5"/>
  <c r="E108" i="5"/>
  <c r="E92" i="5"/>
  <c r="E74" i="5"/>
  <c r="E64" i="5"/>
  <c r="E62" i="5"/>
  <c r="E52" i="5"/>
  <c r="E50" i="5"/>
  <c r="E40" i="5"/>
  <c r="E34" i="5"/>
  <c r="E26" i="5"/>
  <c r="E24" i="5"/>
  <c r="E12" i="5"/>
  <c r="E160" i="5"/>
  <c r="E148" i="5"/>
  <c r="E136" i="5"/>
  <c r="E123" i="5"/>
  <c r="E96" i="5"/>
  <c r="E84" i="5"/>
  <c r="E59" i="5"/>
  <c r="E32" i="5"/>
  <c r="E19" i="5"/>
  <c r="E4" i="5"/>
  <c r="E174" i="5"/>
  <c r="E161" i="5"/>
  <c r="E146" i="5"/>
  <c r="E130" i="5"/>
  <c r="E118" i="5"/>
  <c r="E106" i="5"/>
  <c r="E94" i="5"/>
  <c r="E82" i="5"/>
  <c r="E66" i="5"/>
  <c r="E54" i="5"/>
  <c r="E42" i="5"/>
  <c r="E30" i="5"/>
  <c r="E18" i="5"/>
  <c r="E6" i="5"/>
  <c r="E176" i="5"/>
  <c r="E164" i="5"/>
  <c r="E154" i="5"/>
  <c r="E102" i="5"/>
  <c r="E78" i="5"/>
  <c r="E14" i="5"/>
  <c r="E135" i="5"/>
  <c r="E87" i="5"/>
  <c r="E83" i="5"/>
  <c r="E79" i="5"/>
  <c r="E71" i="5"/>
  <c r="E67" i="5"/>
  <c r="E55" i="5"/>
  <c r="E51" i="5"/>
  <c r="E47" i="5"/>
  <c r="E27" i="5"/>
  <c r="E144" i="5"/>
  <c r="E120" i="5"/>
  <c r="E80" i="5"/>
  <c r="E56" i="5"/>
  <c r="E16" i="5"/>
  <c r="E170" i="5"/>
  <c r="E158" i="5"/>
  <c r="E142" i="5"/>
  <c r="E90" i="5"/>
  <c r="E38" i="5"/>
  <c r="E179" i="5"/>
  <c r="E167" i="5"/>
  <c r="E159" i="5"/>
  <c r="E147" i="5"/>
  <c r="E131" i="5"/>
  <c r="E127" i="5"/>
  <c r="E119" i="5"/>
  <c r="E115" i="5"/>
  <c r="E111" i="5"/>
  <c r="E103" i="5"/>
  <c r="E99" i="5"/>
  <c r="E95" i="5"/>
  <c r="E63" i="5"/>
  <c r="E39" i="5"/>
  <c r="E35" i="5"/>
  <c r="E31" i="5"/>
  <c r="E7" i="5"/>
  <c r="E155" i="5"/>
  <c r="E91" i="5"/>
  <c r="E11" i="5"/>
  <c r="E177" i="5"/>
  <c r="E175" i="5"/>
  <c r="E171" i="5"/>
  <c r="E169" i="5"/>
  <c r="E165" i="5"/>
  <c r="E163" i="5"/>
  <c r="E157" i="5"/>
  <c r="E151" i="5"/>
  <c r="E145" i="5"/>
  <c r="E143" i="5"/>
  <c r="E139" i="5"/>
  <c r="E137" i="5"/>
  <c r="E133" i="5"/>
  <c r="E125" i="5"/>
  <c r="E113" i="5"/>
  <c r="E107" i="5"/>
  <c r="E101" i="5"/>
  <c r="E93" i="5"/>
  <c r="E81" i="5"/>
  <c r="E75" i="5"/>
  <c r="E69" i="5"/>
  <c r="E61" i="5"/>
  <c r="E49" i="5"/>
  <c r="E43" i="5"/>
  <c r="E37" i="5"/>
  <c r="E29" i="5"/>
  <c r="E23" i="5"/>
  <c r="E15" i="5"/>
  <c r="R197" i="5"/>
  <c r="O197" i="5"/>
  <c r="L197" i="5"/>
  <c r="F197" i="5"/>
  <c r="I197" i="5"/>
  <c r="C197" i="5"/>
  <c r="D197" i="5"/>
  <c r="E3" i="5"/>
  <c r="G197" i="5"/>
  <c r="K95" i="1" l="1"/>
  <c r="K94" i="1"/>
  <c r="K93" i="1"/>
  <c r="K92" i="1"/>
  <c r="K91" i="1"/>
  <c r="K90" i="1"/>
  <c r="K89" i="1"/>
  <c r="K88" i="1"/>
  <c r="K87" i="1"/>
  <c r="K86" i="1"/>
  <c r="K85" i="1"/>
  <c r="K84" i="1"/>
  <c r="K83" i="1"/>
  <c r="K82" i="1"/>
  <c r="K78" i="1"/>
  <c r="K77"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139" i="1"/>
  <c r="K131" i="1"/>
  <c r="K108" i="1"/>
  <c r="K99" i="1"/>
  <c r="K146" i="1"/>
  <c r="K138" i="1"/>
  <c r="K132" i="1"/>
  <c r="K119" i="1"/>
  <c r="K129" i="1"/>
  <c r="K109" i="1"/>
  <c r="K96" i="1"/>
  <c r="K145" i="1"/>
  <c r="K137" i="1"/>
  <c r="K130" i="1"/>
  <c r="K118" i="1"/>
  <c r="K113" i="1"/>
  <c r="K106" i="1"/>
  <c r="K102" i="1"/>
  <c r="K97" i="1"/>
  <c r="K144" i="1"/>
  <c r="K136" i="1"/>
  <c r="K107" i="1"/>
  <c r="K101" i="1"/>
  <c r="K125" i="1"/>
  <c r="K143" i="1"/>
  <c r="K135" i="1"/>
  <c r="K120" i="1"/>
  <c r="K115" i="1"/>
  <c r="K128" i="1"/>
  <c r="K104" i="1"/>
  <c r="K127" i="1"/>
  <c r="K126" i="1"/>
  <c r="K142" i="1"/>
  <c r="K114" i="1"/>
  <c r="K112" i="1"/>
  <c r="K110" i="1"/>
  <c r="K105" i="1"/>
  <c r="K79" i="1"/>
  <c r="K141" i="1"/>
  <c r="K133" i="1"/>
  <c r="K116" i="1"/>
  <c r="K100" i="1"/>
  <c r="K140" i="1"/>
  <c r="K134" i="1"/>
  <c r="K117" i="1"/>
  <c r="K111" i="1"/>
  <c r="K103" i="1"/>
  <c r="K98" i="1"/>
  <c r="AA3" i="5"/>
  <c r="D133" i="1"/>
  <c r="AA163" i="5"/>
  <c r="AD163" i="5" s="1"/>
  <c r="AA127" i="5"/>
  <c r="AD127" i="5" s="1"/>
  <c r="D58" i="1"/>
  <c r="AA56" i="5"/>
  <c r="AD56" i="5" s="1"/>
  <c r="D69" i="1"/>
  <c r="AA67" i="5"/>
  <c r="AD67" i="5" s="1"/>
  <c r="D101" i="1"/>
  <c r="AA102" i="5"/>
  <c r="AD102" i="5" s="1"/>
  <c r="D56" i="1"/>
  <c r="AA54" i="5"/>
  <c r="AD54" i="5" s="1"/>
  <c r="D103" i="1"/>
  <c r="AA106" i="5"/>
  <c r="AD106" i="5" s="1"/>
  <c r="D131" i="1"/>
  <c r="AA161" i="5"/>
  <c r="AD161" i="5" s="1"/>
  <c r="D34" i="1"/>
  <c r="AA32" i="5"/>
  <c r="AD32" i="5" s="1"/>
  <c r="AA123" i="5"/>
  <c r="AD123" i="5" s="1"/>
  <c r="D14" i="1"/>
  <c r="AA12" i="5"/>
  <c r="AD12" i="5" s="1"/>
  <c r="D42" i="1"/>
  <c r="AA40" i="5"/>
  <c r="AD40" i="5" s="1"/>
  <c r="D66" i="1"/>
  <c r="AA64" i="5"/>
  <c r="AD64" i="5" s="1"/>
  <c r="D114" i="1"/>
  <c r="AA132" i="5"/>
  <c r="AD132" i="5" s="1"/>
  <c r="D106" i="1"/>
  <c r="AA109" i="5"/>
  <c r="AD109" i="5" s="1"/>
  <c r="D23" i="1"/>
  <c r="AA21" i="5"/>
  <c r="AD21" i="5" s="1"/>
  <c r="D77" i="1"/>
  <c r="AA73" i="5"/>
  <c r="AD73" i="5" s="1"/>
  <c r="D48" i="1"/>
  <c r="AA46" i="5"/>
  <c r="AD46" i="5" s="1"/>
  <c r="D94" i="1"/>
  <c r="AA88" i="5"/>
  <c r="AD88" i="5" s="1"/>
  <c r="D107" i="1"/>
  <c r="AA110" i="5"/>
  <c r="AD110" i="5" s="1"/>
  <c r="D112" i="1"/>
  <c r="AA124" i="5"/>
  <c r="AD124" i="5" s="1"/>
  <c r="AA138" i="5"/>
  <c r="AD138" i="5" s="1"/>
  <c r="D138" i="1"/>
  <c r="AA168" i="5"/>
  <c r="AD168" i="5" s="1"/>
  <c r="D38" i="1"/>
  <c r="AA36" i="5"/>
  <c r="AD36" i="5" s="1"/>
  <c r="D35" i="1"/>
  <c r="AA33" i="5"/>
  <c r="AD33" i="5" s="1"/>
  <c r="D97" i="1"/>
  <c r="AA97" i="5"/>
  <c r="AD97" i="5" s="1"/>
  <c r="D143" i="1"/>
  <c r="AA173" i="5"/>
  <c r="AD173" i="5" s="1"/>
  <c r="D132" i="1"/>
  <c r="AA162" i="5"/>
  <c r="AD162" i="5" s="1"/>
  <c r="D62" i="1"/>
  <c r="AA60" i="5"/>
  <c r="AD60" i="5" s="1"/>
  <c r="D63" i="1"/>
  <c r="AA61" i="5"/>
  <c r="AD61" i="5" s="1"/>
  <c r="D41" i="1"/>
  <c r="AA39" i="5"/>
  <c r="AD39" i="5" s="1"/>
  <c r="D39" i="1"/>
  <c r="AA37" i="5"/>
  <c r="AD37" i="5" s="1"/>
  <c r="D71" i="1"/>
  <c r="AA69" i="5"/>
  <c r="AD69" i="5" s="1"/>
  <c r="D100" i="1"/>
  <c r="AA101" i="5"/>
  <c r="AD101" i="5" s="1"/>
  <c r="AA133" i="5"/>
  <c r="AD133" i="5" s="1"/>
  <c r="D116" i="1"/>
  <c r="AA145" i="5"/>
  <c r="AD145" i="5" s="1"/>
  <c r="D135" i="1"/>
  <c r="AA165" i="5"/>
  <c r="AD165" i="5" s="1"/>
  <c r="AA177" i="5"/>
  <c r="AD177" i="5" s="1"/>
  <c r="D9" i="1"/>
  <c r="AA7" i="5"/>
  <c r="AD7" i="5" s="1"/>
  <c r="D65" i="1"/>
  <c r="AA63" i="5"/>
  <c r="AD63" i="5" s="1"/>
  <c r="D108" i="1"/>
  <c r="AA111" i="5"/>
  <c r="AD111" i="5" s="1"/>
  <c r="AA131" i="5"/>
  <c r="AD131" i="5" s="1"/>
  <c r="AA179" i="5"/>
  <c r="AD179" i="5" s="1"/>
  <c r="AA158" i="5"/>
  <c r="AD158" i="5" s="1"/>
  <c r="D86" i="1"/>
  <c r="AA80" i="5"/>
  <c r="AD80" i="5" s="1"/>
  <c r="D49" i="1"/>
  <c r="AA47" i="5"/>
  <c r="AD47" i="5" s="1"/>
  <c r="D73" i="1"/>
  <c r="AA71" i="5"/>
  <c r="AD71" i="5" s="1"/>
  <c r="AA135" i="5"/>
  <c r="AD135" i="5" s="1"/>
  <c r="D119" i="1"/>
  <c r="AA154" i="5"/>
  <c r="AD154" i="5" s="1"/>
  <c r="D20" i="1"/>
  <c r="AA18" i="5"/>
  <c r="AD18" i="5" s="1"/>
  <c r="D68" i="1"/>
  <c r="AA66" i="5"/>
  <c r="AD66" i="5" s="1"/>
  <c r="AA118" i="5"/>
  <c r="AD118" i="5" s="1"/>
  <c r="D144" i="1"/>
  <c r="AA174" i="5"/>
  <c r="AD174" i="5" s="1"/>
  <c r="D61" i="1"/>
  <c r="AA59" i="5"/>
  <c r="AD59" i="5" s="1"/>
  <c r="AA136" i="5"/>
  <c r="AD136" i="5" s="1"/>
  <c r="D26" i="1"/>
  <c r="AA24" i="5"/>
  <c r="AD24" i="5" s="1"/>
  <c r="D52" i="1"/>
  <c r="AA50" i="5"/>
  <c r="AD50" i="5" s="1"/>
  <c r="D78" i="1"/>
  <c r="AA74" i="5"/>
  <c r="AD74" i="5" s="1"/>
  <c r="AA156" i="5"/>
  <c r="AD156" i="5" s="1"/>
  <c r="AA121" i="5"/>
  <c r="AD121" i="5" s="1"/>
  <c r="D11" i="1"/>
  <c r="AA9" i="5"/>
  <c r="AD9" i="5" s="1"/>
  <c r="D43" i="1"/>
  <c r="AA41" i="5"/>
  <c r="AD41" i="5" s="1"/>
  <c r="D84" i="1"/>
  <c r="AA77" i="5"/>
  <c r="AD77" i="5" s="1"/>
  <c r="T197" i="5"/>
  <c r="J5" i="1"/>
  <c r="D72" i="1"/>
  <c r="AA70" i="5"/>
  <c r="AD70" i="5" s="1"/>
  <c r="D98" i="1"/>
  <c r="AA98" i="5"/>
  <c r="AD98" i="5" s="1"/>
  <c r="D109" i="1"/>
  <c r="AA112" i="5"/>
  <c r="AD112" i="5" s="1"/>
  <c r="AA126" i="5"/>
  <c r="AD126" i="5" s="1"/>
  <c r="AA140" i="5"/>
  <c r="AD140" i="5" s="1"/>
  <c r="D142" i="1"/>
  <c r="AA172" i="5"/>
  <c r="AD172" i="5" s="1"/>
  <c r="D30" i="1"/>
  <c r="AA28" i="5"/>
  <c r="AD28" i="5" s="1"/>
  <c r="D55" i="1"/>
  <c r="AA53" i="5"/>
  <c r="AD53" i="5" s="1"/>
  <c r="AA117" i="5"/>
  <c r="AD117" i="5" s="1"/>
  <c r="D10" i="1"/>
  <c r="AA8" i="5"/>
  <c r="AD8" i="5" s="1"/>
  <c r="D22" i="1"/>
  <c r="AA20" i="5"/>
  <c r="AD20" i="5" s="1"/>
  <c r="D12" i="1"/>
  <c r="AA10" i="5"/>
  <c r="AD10" i="5" s="1"/>
  <c r="D31" i="1"/>
  <c r="AA29" i="5"/>
  <c r="AD29" i="5" s="1"/>
  <c r="D113" i="1"/>
  <c r="AA125" i="5"/>
  <c r="AD125" i="5" s="1"/>
  <c r="D120" i="1"/>
  <c r="AA155" i="5"/>
  <c r="AD155" i="5" s="1"/>
  <c r="D137" i="1"/>
  <c r="AA167" i="5"/>
  <c r="AD167" i="5" s="1"/>
  <c r="D17" i="1"/>
  <c r="AA15" i="5"/>
  <c r="AD15" i="5" s="1"/>
  <c r="D45" i="1"/>
  <c r="AA43" i="5"/>
  <c r="AD43" i="5" s="1"/>
  <c r="D82" i="1"/>
  <c r="AA75" i="5"/>
  <c r="AD75" i="5" s="1"/>
  <c r="D104" i="1"/>
  <c r="AA107" i="5"/>
  <c r="AD107" i="5" s="1"/>
  <c r="AA137" i="5"/>
  <c r="AD137" i="5" s="1"/>
  <c r="AA151" i="5"/>
  <c r="AD151" i="5" s="1"/>
  <c r="D139" i="1"/>
  <c r="AA169" i="5"/>
  <c r="AD169" i="5" s="1"/>
  <c r="D13" i="1"/>
  <c r="AA11" i="5"/>
  <c r="AD11" i="5" s="1"/>
  <c r="D33" i="1"/>
  <c r="AA31" i="5"/>
  <c r="AD31" i="5" s="1"/>
  <c r="D126" i="1"/>
  <c r="AA95" i="5"/>
  <c r="AD95" i="5" s="1"/>
  <c r="D128" i="1"/>
  <c r="AA115" i="5"/>
  <c r="AD115" i="5" s="1"/>
  <c r="AA147" i="5"/>
  <c r="AD147" i="5" s="1"/>
  <c r="D40" i="1"/>
  <c r="AA38" i="5"/>
  <c r="AD38" i="5" s="1"/>
  <c r="D140" i="1"/>
  <c r="AA170" i="5"/>
  <c r="AD170" i="5" s="1"/>
  <c r="AA120" i="5"/>
  <c r="AD120" i="5" s="1"/>
  <c r="D53" i="1"/>
  <c r="AA51" i="5"/>
  <c r="AD51" i="5" s="1"/>
  <c r="AA79" i="5"/>
  <c r="AD79" i="5" s="1"/>
  <c r="D16" i="1"/>
  <c r="AA14" i="5"/>
  <c r="AD14" i="5" s="1"/>
  <c r="D134" i="1"/>
  <c r="AA164" i="5"/>
  <c r="AD164" i="5" s="1"/>
  <c r="D32" i="1"/>
  <c r="AA30" i="5"/>
  <c r="AD30" i="5" s="1"/>
  <c r="D88" i="1"/>
  <c r="AA82" i="5"/>
  <c r="AD82" i="5" s="1"/>
  <c r="AA130" i="5"/>
  <c r="AD130" i="5" s="1"/>
  <c r="D6" i="1"/>
  <c r="AA4" i="5"/>
  <c r="AD4" i="5" s="1"/>
  <c r="D90" i="1"/>
  <c r="AA84" i="5"/>
  <c r="AD84" i="5" s="1"/>
  <c r="D117" i="1"/>
  <c r="AA148" i="5"/>
  <c r="AD148" i="5" s="1"/>
  <c r="D28" i="1"/>
  <c r="AA26" i="5"/>
  <c r="AD26" i="5" s="1"/>
  <c r="D54" i="1"/>
  <c r="AA52" i="5"/>
  <c r="AD52" i="5" s="1"/>
  <c r="D79" i="1"/>
  <c r="AA92" i="5"/>
  <c r="AD92" i="5" s="1"/>
  <c r="D95" i="1"/>
  <c r="AA89" i="5"/>
  <c r="AD89" i="5" s="1"/>
  <c r="AA141" i="5"/>
  <c r="AD141" i="5" s="1"/>
  <c r="D15" i="1"/>
  <c r="AA13" i="5"/>
  <c r="AD13" i="5" s="1"/>
  <c r="D47" i="1"/>
  <c r="AA45" i="5"/>
  <c r="AD45" i="5" s="1"/>
  <c r="D83" i="1"/>
  <c r="AA76" i="5"/>
  <c r="AD76" i="5" s="1"/>
  <c r="AA100" i="5"/>
  <c r="AD100" i="5" s="1"/>
  <c r="AA114" i="5"/>
  <c r="AD114" i="5" s="1"/>
  <c r="D129" i="1"/>
  <c r="AA128" i="5"/>
  <c r="AD128" i="5" s="1"/>
  <c r="AA150" i="5"/>
  <c r="AD150" i="5" s="1"/>
  <c r="AA178" i="5"/>
  <c r="AD178" i="5" s="1"/>
  <c r="D46" i="1"/>
  <c r="AA44" i="5"/>
  <c r="AD44" i="5" s="1"/>
  <c r="D7" i="1"/>
  <c r="AA5" i="5"/>
  <c r="AD5" i="5" s="1"/>
  <c r="D67" i="1"/>
  <c r="AA65" i="5"/>
  <c r="AD65" i="5" s="1"/>
  <c r="AA129" i="5"/>
  <c r="AD129" i="5" s="1"/>
  <c r="D111" i="1"/>
  <c r="AA122" i="5"/>
  <c r="AD122" i="5" s="1"/>
  <c r="D50" i="1"/>
  <c r="AA48" i="5"/>
  <c r="AD48" i="5" s="1"/>
  <c r="AA93" i="5"/>
  <c r="AD93" i="5" s="1"/>
  <c r="AA143" i="5"/>
  <c r="AD143" i="5" s="1"/>
  <c r="D145" i="1"/>
  <c r="AA175" i="5"/>
  <c r="AD175" i="5" s="1"/>
  <c r="D127" i="1"/>
  <c r="AA103" i="5"/>
  <c r="AD103" i="5" s="1"/>
  <c r="AA142" i="5"/>
  <c r="AD142" i="5" s="1"/>
  <c r="D29" i="1"/>
  <c r="AA27" i="5"/>
  <c r="AD27" i="5" s="1"/>
  <c r="D93" i="1"/>
  <c r="AA87" i="5"/>
  <c r="AD87" i="5" s="1"/>
  <c r="D8" i="1"/>
  <c r="AA6" i="5"/>
  <c r="AD6" i="5" s="1"/>
  <c r="D25" i="1"/>
  <c r="AA23" i="5"/>
  <c r="AD23" i="5" s="1"/>
  <c r="D51" i="1"/>
  <c r="AA49" i="5"/>
  <c r="AD49" i="5" s="1"/>
  <c r="D87" i="1"/>
  <c r="AA81" i="5"/>
  <c r="AD81" i="5" s="1"/>
  <c r="AA113" i="5"/>
  <c r="AD113" i="5" s="1"/>
  <c r="D115" i="1"/>
  <c r="AA139" i="5"/>
  <c r="AD139" i="5" s="1"/>
  <c r="AA157" i="5"/>
  <c r="AD157" i="5" s="1"/>
  <c r="D141" i="1"/>
  <c r="AA171" i="5"/>
  <c r="AD171" i="5" s="1"/>
  <c r="AA91" i="5"/>
  <c r="AD91" i="5" s="1"/>
  <c r="D37" i="1"/>
  <c r="AA35" i="5"/>
  <c r="AD35" i="5" s="1"/>
  <c r="D99" i="1"/>
  <c r="AA99" i="5"/>
  <c r="AD99" i="5" s="1"/>
  <c r="AA119" i="5"/>
  <c r="AD119" i="5" s="1"/>
  <c r="D130" i="1"/>
  <c r="AA159" i="5"/>
  <c r="AD159" i="5" s="1"/>
  <c r="AA90" i="5"/>
  <c r="AD90" i="5" s="1"/>
  <c r="D18" i="1"/>
  <c r="AA16" i="5"/>
  <c r="AD16" i="5" s="1"/>
  <c r="AA144" i="5"/>
  <c r="AD144" i="5" s="1"/>
  <c r="D57" i="1"/>
  <c r="AA55" i="5"/>
  <c r="AD55" i="5" s="1"/>
  <c r="D89" i="1"/>
  <c r="AA83" i="5"/>
  <c r="AD83" i="5" s="1"/>
  <c r="D85" i="1"/>
  <c r="AA78" i="5"/>
  <c r="AD78" i="5" s="1"/>
  <c r="D146" i="1"/>
  <c r="AA176" i="5"/>
  <c r="AD176" i="5" s="1"/>
  <c r="D44" i="1"/>
  <c r="AA42" i="5"/>
  <c r="AD42" i="5" s="1"/>
  <c r="D125" i="1"/>
  <c r="AA94" i="5"/>
  <c r="AD94" i="5" s="1"/>
  <c r="AA146" i="5"/>
  <c r="AD146" i="5" s="1"/>
  <c r="D21" i="1"/>
  <c r="AA19" i="5"/>
  <c r="AD19" i="5" s="1"/>
  <c r="D96" i="1"/>
  <c r="AA96" i="5"/>
  <c r="AD96" i="5" s="1"/>
  <c r="AA160" i="5"/>
  <c r="AD160" i="5" s="1"/>
  <c r="D36" i="1"/>
  <c r="AA34" i="5"/>
  <c r="AD34" i="5" s="1"/>
  <c r="D64" i="1"/>
  <c r="AA62" i="5"/>
  <c r="AD62" i="5" s="1"/>
  <c r="D105" i="1"/>
  <c r="AA108" i="5"/>
  <c r="AD108" i="5" s="1"/>
  <c r="D102" i="1"/>
  <c r="AA105" i="5"/>
  <c r="AD105" i="5" s="1"/>
  <c r="AA153" i="5"/>
  <c r="AD153" i="5" s="1"/>
  <c r="D19" i="1"/>
  <c r="AA17" i="5"/>
  <c r="AD17" i="5" s="1"/>
  <c r="D59" i="1"/>
  <c r="AA57" i="5"/>
  <c r="AD57" i="5" s="1"/>
  <c r="D92" i="1"/>
  <c r="AA86" i="5"/>
  <c r="AD86" i="5" s="1"/>
  <c r="AA104" i="5"/>
  <c r="AD104" i="5" s="1"/>
  <c r="D110" i="1"/>
  <c r="AA116" i="5"/>
  <c r="AD116" i="5" s="1"/>
  <c r="AA134" i="5"/>
  <c r="AD134" i="5" s="1"/>
  <c r="D136" i="1"/>
  <c r="AA166" i="5"/>
  <c r="AD166" i="5" s="1"/>
  <c r="D24" i="1"/>
  <c r="AA22" i="5"/>
  <c r="AD22" i="5" s="1"/>
  <c r="D70" i="1"/>
  <c r="AA68" i="5"/>
  <c r="AD68" i="5" s="1"/>
  <c r="AA72" i="5"/>
  <c r="AD72" i="5" s="1"/>
  <c r="D27" i="1"/>
  <c r="AA25" i="5"/>
  <c r="AD25" i="5" s="1"/>
  <c r="D91" i="1"/>
  <c r="AA85" i="5"/>
  <c r="AD85" i="5" s="1"/>
  <c r="D118" i="1"/>
  <c r="AA149" i="5"/>
  <c r="AD149" i="5" s="1"/>
  <c r="AA152" i="5"/>
  <c r="AD152" i="5" s="1"/>
  <c r="D60" i="1"/>
  <c r="AA58" i="5"/>
  <c r="AD58" i="5" s="1"/>
  <c r="H123" i="1"/>
  <c r="G123" i="1"/>
  <c r="J123" i="1"/>
  <c r="I123" i="1"/>
  <c r="H80" i="1"/>
  <c r="G80" i="1"/>
  <c r="J80" i="1"/>
  <c r="F123" i="1"/>
  <c r="I80" i="1"/>
  <c r="I147" i="1"/>
  <c r="F80" i="1"/>
  <c r="G147" i="1"/>
  <c r="J147" i="1"/>
  <c r="H147" i="1"/>
  <c r="F147" i="1"/>
  <c r="D5" i="1"/>
  <c r="I75" i="1"/>
  <c r="H75" i="1"/>
  <c r="F75" i="1"/>
  <c r="H197" i="5"/>
  <c r="Q197" i="5"/>
  <c r="K197" i="5"/>
  <c r="N197" i="5"/>
  <c r="E197" i="5"/>
  <c r="AA197" i="5" l="1"/>
  <c r="AD197" i="5" s="1"/>
  <c r="K123" i="1"/>
  <c r="K80" i="1"/>
  <c r="K5" i="1"/>
  <c r="K147" i="1"/>
  <c r="AD3" i="5"/>
  <c r="G75" i="1"/>
  <c r="H149" i="1"/>
  <c r="J75" i="1"/>
  <c r="I149" i="1"/>
  <c r="F149" i="1"/>
  <c r="D147" i="1"/>
  <c r="K75" i="1" l="1"/>
  <c r="K149" i="1" s="1"/>
  <c r="J149" i="1"/>
  <c r="G149" i="1"/>
  <c r="D123" i="1"/>
  <c r="D80" i="1"/>
  <c r="D75" i="1"/>
  <c r="D149" i="1" l="1"/>
  <c r="E204" i="2" l="1"/>
  <c r="E206" i="2" s="1"/>
  <c r="G204" i="2"/>
  <c r="G206" i="2" s="1"/>
  <c r="H204" i="2"/>
  <c r="H206" i="2" s="1"/>
  <c r="F204" i="2"/>
  <c r="F206" i="2" s="1"/>
  <c r="J204" i="2"/>
  <c r="J206" i="2" s="1"/>
  <c r="I204" i="2"/>
  <c r="I206" i="2" s="1"/>
</calcChain>
</file>

<file path=xl/sharedStrings.xml><?xml version="1.0" encoding="utf-8"?>
<sst xmlns="http://schemas.openxmlformats.org/spreadsheetml/2006/main" count="2118" uniqueCount="700">
  <si>
    <t>Acadia Parish School Board</t>
  </si>
  <si>
    <t xml:space="preserve">Allen Parish School Board </t>
  </si>
  <si>
    <t>Assumption Parish School Board</t>
  </si>
  <si>
    <t>Avoyelles Parish School Board</t>
  </si>
  <si>
    <t>Beauregard Parish School Board</t>
  </si>
  <si>
    <t>Bienville Parish School Board</t>
  </si>
  <si>
    <t>Bossier Parish School Board</t>
  </si>
  <si>
    <t>Caddo Parish School Board</t>
  </si>
  <si>
    <t xml:space="preserve">Calcasieu Parish School Board </t>
  </si>
  <si>
    <t>Caldwell Parish School Board</t>
  </si>
  <si>
    <t xml:space="preserve">Cameron Parish School Board </t>
  </si>
  <si>
    <t>Catahoula Parish School Board</t>
  </si>
  <si>
    <t>Claiborne Parish School Board</t>
  </si>
  <si>
    <t>Concordia Parish School Board</t>
  </si>
  <si>
    <t>DeSoto Parish School Board</t>
  </si>
  <si>
    <t>East Baton Rouge Parish School Board</t>
  </si>
  <si>
    <t>East Carroll Parish School Board</t>
  </si>
  <si>
    <t>East Feliciana Parish School Board</t>
  </si>
  <si>
    <t>Evangeline Parish School Board</t>
  </si>
  <si>
    <t>Franklin Parish School Board</t>
  </si>
  <si>
    <t>Grant Parish School Board</t>
  </si>
  <si>
    <t>Iberia Parish School Board</t>
  </si>
  <si>
    <t>Iberville Parish School Board</t>
  </si>
  <si>
    <t>Jackson Parish School Board</t>
  </si>
  <si>
    <t>Jefferson Parish School Board</t>
  </si>
  <si>
    <t xml:space="preserve">Jefferson Davis Parish School Board </t>
  </si>
  <si>
    <t>Lafayette Parish School Board</t>
  </si>
  <si>
    <t xml:space="preserve">Lafourche Parish School Board </t>
  </si>
  <si>
    <t>LaSalle Parish School Board</t>
  </si>
  <si>
    <t>Lincoln Parish School Board</t>
  </si>
  <si>
    <t>Madison Parish School Board</t>
  </si>
  <si>
    <t>Morehouse Parish School Board</t>
  </si>
  <si>
    <t>Natchitoches Parish School Board</t>
  </si>
  <si>
    <t xml:space="preserve">Orleans Parish School Board </t>
  </si>
  <si>
    <t>Ouachita Parish School Board</t>
  </si>
  <si>
    <t xml:space="preserve">Plaquemines Parish School Board </t>
  </si>
  <si>
    <t>Pointe Coupee Parish School Board</t>
  </si>
  <si>
    <t>Rapides Parish School Board</t>
  </si>
  <si>
    <t>Red River Parish School Board</t>
  </si>
  <si>
    <t>Richland Parish School Board</t>
  </si>
  <si>
    <t>Sabine Parish School Board</t>
  </si>
  <si>
    <t xml:space="preserve">St. Bernard Parish School Board </t>
  </si>
  <si>
    <t xml:space="preserve">St. Charles Parish School Board </t>
  </si>
  <si>
    <t>St. Helena Parish School Board</t>
  </si>
  <si>
    <t>St. James Parish School Board</t>
  </si>
  <si>
    <t>St. John Parish School Board</t>
  </si>
  <si>
    <t>St. Landry Parish School Board</t>
  </si>
  <si>
    <t>St. Martin Parish School Board</t>
  </si>
  <si>
    <t>St. Mary Parish School Board</t>
  </si>
  <si>
    <t xml:space="preserve">St. Tammany Parish School Board </t>
  </si>
  <si>
    <t xml:space="preserve">Tangipahoa Parish School Board </t>
  </si>
  <si>
    <t>Tensas Parish School Board</t>
  </si>
  <si>
    <t xml:space="preserve">Terrebonne Parish School Board </t>
  </si>
  <si>
    <t>Union Parish School Board</t>
  </si>
  <si>
    <t xml:space="preserve">Vermilion Parish School Board </t>
  </si>
  <si>
    <t>Vernon Parish School Board</t>
  </si>
  <si>
    <t>Washington Parish School Board</t>
  </si>
  <si>
    <t>Webster Parish School Board</t>
  </si>
  <si>
    <t>West Baton Rouge Parish School Board</t>
  </si>
  <si>
    <t>West Carroll Parish School Board</t>
  </si>
  <si>
    <t>West Feliciana Parish School Board</t>
  </si>
  <si>
    <t>Winn Parish School Board</t>
  </si>
  <si>
    <t>City of Monroe School Board</t>
  </si>
  <si>
    <t xml:space="preserve">City of Bogalusa School Board </t>
  </si>
  <si>
    <t>Zachary Community School Board</t>
  </si>
  <si>
    <t>City of Baker School Board</t>
  </si>
  <si>
    <t xml:space="preserve"> Total City/Parish School Districts</t>
  </si>
  <si>
    <t>LSU Laboratory School</t>
  </si>
  <si>
    <t>Southern University Lab School</t>
  </si>
  <si>
    <t>New Vision Learning Academy</t>
  </si>
  <si>
    <t>V. B. Glencoe Charter School</t>
  </si>
  <si>
    <t>International School of Louisiana</t>
  </si>
  <si>
    <t>Avoyelles Public Charter School</t>
  </si>
  <si>
    <t>Delhi Charter School</t>
  </si>
  <si>
    <t>Belle Chasse Academy</t>
  </si>
  <si>
    <t>The MAX Charter School</t>
  </si>
  <si>
    <t>D'Arbonne Woods Charter School</t>
  </si>
  <si>
    <t>Madison Preparatory Academy</t>
  </si>
  <si>
    <t>International High School of New Orleans</t>
  </si>
  <si>
    <t>University View Academy, Inc. (FRM LA Connections)</t>
  </si>
  <si>
    <t>Lake Charles Charter Academy</t>
  </si>
  <si>
    <t>Lycee Francais de la Nouvelle-Orleans</t>
  </si>
  <si>
    <t>New Orleans Military &amp; Maritime Academy</t>
  </si>
  <si>
    <t>A02</t>
  </si>
  <si>
    <t>Office of Juvenile Justice</t>
  </si>
  <si>
    <t>W12001</t>
  </si>
  <si>
    <t>W13001</t>
  </si>
  <si>
    <t>Lake Area New Tech Early College High School</t>
  </si>
  <si>
    <t>W1A001</t>
  </si>
  <si>
    <t>JCFA-East</t>
  </si>
  <si>
    <t>W1B001</t>
  </si>
  <si>
    <t>Advantage Charter Academy</t>
  </si>
  <si>
    <t>W2A001</t>
  </si>
  <si>
    <t>Tallulah Charter School</t>
  </si>
  <si>
    <t>W2B001</t>
  </si>
  <si>
    <t>Willow Charter Academy</t>
  </si>
  <si>
    <t>W31001</t>
  </si>
  <si>
    <t>Dr. Martin Luther King Charter School for Sci/Tech</t>
  </si>
  <si>
    <t>W33001</t>
  </si>
  <si>
    <t>W34001</t>
  </si>
  <si>
    <t>Laurel Oaks Charter School</t>
  </si>
  <si>
    <t>W35001</t>
  </si>
  <si>
    <t>Appex Collegiate Academy Charter School</t>
  </si>
  <si>
    <t>W36001</t>
  </si>
  <si>
    <t>Smothers Academy Preparatory School</t>
  </si>
  <si>
    <t>W37001</t>
  </si>
  <si>
    <t>Greater Grace Charter Academy Inc.</t>
  </si>
  <si>
    <t>W3B001</t>
  </si>
  <si>
    <t>Iberville Charter Academy</t>
  </si>
  <si>
    <t>W4A001</t>
  </si>
  <si>
    <t>Delta Charter School MST</t>
  </si>
  <si>
    <t>W4B001</t>
  </si>
  <si>
    <t>Lake Charles College Prep</t>
  </si>
  <si>
    <t>W5A001</t>
  </si>
  <si>
    <t>Mary D. Coghill Charter School</t>
  </si>
  <si>
    <t>W5B001</t>
  </si>
  <si>
    <t>Northeast Claiborne Charter</t>
  </si>
  <si>
    <t>W6B001</t>
  </si>
  <si>
    <t>Acadiana Renaissance Charter Academy</t>
  </si>
  <si>
    <t>W7A001</t>
  </si>
  <si>
    <t>Louisiana Key Academy</t>
  </si>
  <si>
    <t>W7B001</t>
  </si>
  <si>
    <t>Lafayette Renaissance Charter Academy</t>
  </si>
  <si>
    <t>W84001</t>
  </si>
  <si>
    <t>KIPP Renaissance High School</t>
  </si>
  <si>
    <t>W8A001</t>
  </si>
  <si>
    <t>Impact Charter Elementary</t>
  </si>
  <si>
    <t>W9A001</t>
  </si>
  <si>
    <t>Vision Academy</t>
  </si>
  <si>
    <t>WAG001</t>
  </si>
  <si>
    <t>Louisiana Virtual Charter Academy</t>
  </si>
  <si>
    <t>WAK001</t>
  </si>
  <si>
    <t>Southwest Louisiana Charter Academy</t>
  </si>
  <si>
    <t>WAL001</t>
  </si>
  <si>
    <t>JS Clark Leadership Academy</t>
  </si>
  <si>
    <t>WAR001</t>
  </si>
  <si>
    <t>Tangi Academy</t>
  </si>
  <si>
    <t>WAU001</t>
  </si>
  <si>
    <t>GEO Prep Academy of Greater Baton Rouge</t>
  </si>
  <si>
    <t>Total State</t>
  </si>
  <si>
    <t>*Excludes one-time hurricane and/or flood related expenditures</t>
  </si>
  <si>
    <t>Recovery School District (Type 5 Charter Schools)</t>
  </si>
  <si>
    <t>Total Lab and State Approved Schools</t>
  </si>
  <si>
    <t>Total Type 2 Charter Schools</t>
  </si>
  <si>
    <t>Total Type 3B Charter Schools</t>
  </si>
  <si>
    <t>W11001</t>
  </si>
  <si>
    <t>W21001</t>
  </si>
  <si>
    <t>W32001</t>
  </si>
  <si>
    <t>W51001</t>
  </si>
  <si>
    <t>W52001</t>
  </si>
  <si>
    <t>W62001</t>
  </si>
  <si>
    <t>W63001</t>
  </si>
  <si>
    <t>W64001</t>
  </si>
  <si>
    <t>W65001</t>
  </si>
  <si>
    <t>W66001</t>
  </si>
  <si>
    <t>W71001</t>
  </si>
  <si>
    <t>W81001</t>
  </si>
  <si>
    <t>W82001</t>
  </si>
  <si>
    <t>W85001</t>
  </si>
  <si>
    <t>W86001</t>
  </si>
  <si>
    <t>W8B001</t>
  </si>
  <si>
    <t>W91001</t>
  </si>
  <si>
    <t>W92001</t>
  </si>
  <si>
    <t>W93001</t>
  </si>
  <si>
    <t>W94001</t>
  </si>
  <si>
    <t>Phillis Wheatley Community School</t>
  </si>
  <si>
    <t>W95001</t>
  </si>
  <si>
    <t>W9B001</t>
  </si>
  <si>
    <t>WAA001</t>
  </si>
  <si>
    <t>Morris Jeff Community School</t>
  </si>
  <si>
    <t>WAB001</t>
  </si>
  <si>
    <t>WAE001</t>
  </si>
  <si>
    <t>WAF001</t>
  </si>
  <si>
    <t>WAH001</t>
  </si>
  <si>
    <t>WAI001</t>
  </si>
  <si>
    <t>WAM001</t>
  </si>
  <si>
    <t>WAO001</t>
  </si>
  <si>
    <t>WAP001</t>
  </si>
  <si>
    <t>WAQ001</t>
  </si>
  <si>
    <t>WAV001</t>
  </si>
  <si>
    <t>WAW001</t>
  </si>
  <si>
    <t>WAX001</t>
  </si>
  <si>
    <t>Baton Rouge College Prep</t>
  </si>
  <si>
    <t>WB2001</t>
  </si>
  <si>
    <t>WE1001</t>
  </si>
  <si>
    <t>WE2001</t>
  </si>
  <si>
    <t>WE3001</t>
  </si>
  <si>
    <t>WI1001</t>
  </si>
  <si>
    <t>WJ1001</t>
  </si>
  <si>
    <t>WJ2001</t>
  </si>
  <si>
    <t>WL1001</t>
  </si>
  <si>
    <t>WU1001</t>
  </si>
  <si>
    <t>WV1001</t>
  </si>
  <si>
    <t>WV2001</t>
  </si>
  <si>
    <t>WZ1001</t>
  </si>
  <si>
    <t>WZ2001</t>
  </si>
  <si>
    <t>WZ3001</t>
  </si>
  <si>
    <t>WZ5001</t>
  </si>
  <si>
    <t>ReNEW Accelerated High School</t>
  </si>
  <si>
    <t>WZ6001</t>
  </si>
  <si>
    <t>WZ7001</t>
  </si>
  <si>
    <t>ReNew McDonogh City Park Academy</t>
  </si>
  <si>
    <t>University View Academy, Inc.</t>
  </si>
  <si>
    <t>Lincoln Preparatory School</t>
  </si>
  <si>
    <t>Year</t>
  </si>
  <si>
    <t>MFP Code</t>
  </si>
  <si>
    <t>MFP Name</t>
  </si>
  <si>
    <t>AA0</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</si>
  <si>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</si>
  <si>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</si>
  <si>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</si>
  <si>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</si>
  <si>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</si>
  <si>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</si>
  <si>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</si>
  <si>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</si>
  <si>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</si>
  <si>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</si>
  <si>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</si>
  <si>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</si>
  <si>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</si>
  <si>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</si>
  <si>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</si>
  <si>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DeSoto Parish</t>
  </si>
  <si>
    <t>East Baton Rouge Parish</t>
  </si>
  <si>
    <t>East Carroll Parish</t>
  </si>
  <si>
    <t>East Feliciana Parish</t>
  </si>
  <si>
    <t>Evangeline Parish</t>
  </si>
  <si>
    <t>Franklin Parish</t>
  </si>
  <si>
    <t>Grant Parish</t>
  </si>
  <si>
    <t>Iberia Parish</t>
  </si>
  <si>
    <t>Iberville Parish</t>
  </si>
  <si>
    <t>Jackson Parish</t>
  </si>
  <si>
    <t>Jefferson Parish</t>
  </si>
  <si>
    <t>Jefferson Davis Parish</t>
  </si>
  <si>
    <t>Lafayette Parish</t>
  </si>
  <si>
    <t>Lafourche Parish</t>
  </si>
  <si>
    <t>LaSalle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</si>
  <si>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</si>
  <si>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</si>
  <si>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</si>
  <si>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</si>
  <si>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</si>
  <si>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</si>
  <si>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</si>
  <si>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</si>
  <si>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</si>
  <si>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</si>
  <si>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</si>
  <si>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</si>
  <si>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</si>
  <si>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</si>
  <si>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</si>
  <si>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</si>
  <si>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</si>
  <si>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</si>
  <si>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</si>
  <si>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</si>
  <si>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</si>
  <si>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</si>
  <si>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</si>
  <si>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</si>
  <si>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</si>
  <si>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</si>
  <si>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</si>
  <si>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</si>
  <si>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</si>
  <si>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</si>
  <si>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</si>
  <si>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</si>
  <si>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</si>
  <si>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</si>
  <si>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City of Monroe School District</t>
  </si>
  <si>
    <t>City of Bogalusa School District</t>
  </si>
  <si>
    <t>Zachary Community School District</t>
  </si>
  <si>
    <t>City of Baker School District</t>
  </si>
  <si>
    <t>Central Community School District</t>
  </si>
  <si>
    <t>Louisiana School for Math Science &amp; the Arts</t>
  </si>
  <si>
    <t>New Orleans Center for Creative Arts</t>
  </si>
  <si>
    <t>Nelson Elementary School</t>
  </si>
  <si>
    <t>James M. Singleton Charter School</t>
  </si>
  <si>
    <t>Joseph A. Craig Charter School</t>
  </si>
  <si>
    <t>Lafayette Academy</t>
  </si>
  <si>
    <t>Esperanza Charter School</t>
  </si>
  <si>
    <t>McDonogh 42 Charter School</t>
  </si>
  <si>
    <t>Lord Beaconsfield Landry-Oliver Perry Walker High</t>
  </si>
  <si>
    <t>McDonogh #32 Literacy Charter School</t>
  </si>
  <si>
    <t>William J. Fischer Accelerated Academy</t>
  </si>
  <si>
    <t>Dwight D. Eisenhower Academy of Global Studies</t>
  </si>
  <si>
    <t>Martin Behrman Charter Acad of Creative Arts &amp; Sci</t>
  </si>
  <si>
    <t>Sophie B. Wright Institute of Academic Excellence</t>
  </si>
  <si>
    <t>W87001</t>
  </si>
  <si>
    <t>Celerity Crestworth Charter School</t>
  </si>
  <si>
    <t>Samuel J. Green Charter School</t>
  </si>
  <si>
    <t>Arthur Ashe Charter School</t>
  </si>
  <si>
    <t>Joseph S. Clark Preparatory High School</t>
  </si>
  <si>
    <t>Langston Hughes Charter Academy</t>
  </si>
  <si>
    <t>Capitol High School</t>
  </si>
  <si>
    <t>Edgar P. Harney Spirit of Excellence Academy</t>
  </si>
  <si>
    <t>Fannie C. Williams Charter School</t>
  </si>
  <si>
    <t>Harriet Tubman Charter School</t>
  </si>
  <si>
    <t>The NET Charter High School</t>
  </si>
  <si>
    <t>Crescent Leadership Academy</t>
  </si>
  <si>
    <t>Paul Habans Charter School</t>
  </si>
  <si>
    <t>Celerity Dalton Charter School</t>
  </si>
  <si>
    <t>Celerity Lanier Charter School</t>
  </si>
  <si>
    <t>Baton Rouge University Preparatory Elementary</t>
  </si>
  <si>
    <t>Baton Rouge Bridge Academy Inc.</t>
  </si>
  <si>
    <t>Kenilworth Science and Technology Charter School</t>
  </si>
  <si>
    <t>Sylvanie Williams College Prep</t>
  </si>
  <si>
    <t>Walter L. Cohen College Prep</t>
  </si>
  <si>
    <t>Lawrence D. Crocker College Prep</t>
  </si>
  <si>
    <t>Akili Academy of New Orleans</t>
  </si>
  <si>
    <t>WJ4001</t>
  </si>
  <si>
    <t>Livingston Collegiate Academy</t>
  </si>
  <si>
    <t>Success Preparatory Academy</t>
  </si>
  <si>
    <t>Arise Academy</t>
  </si>
  <si>
    <t>Mildred Osborne Charter School</t>
  </si>
  <si>
    <t>ReNEW Cultural Arts Academy at Live Oak Elementary</t>
  </si>
  <si>
    <t>ReNEW SciTech Academy at Laurel</t>
  </si>
  <si>
    <t>ReNEW Dolores T. Aaron Elementary</t>
  </si>
  <si>
    <t>ReNEW Schaumburg Elementary</t>
  </si>
  <si>
    <t>ZZZ001</t>
  </si>
  <si>
    <t>Statewide Totals - All LEAs</t>
  </si>
  <si>
    <t>Statewide Totals - All LEAs (FORMULA)</t>
  </si>
  <si>
    <t>DH1</t>
  </si>
  <si>
    <t>DF1</t>
  </si>
  <si>
    <t>DH1/DF1</t>
  </si>
  <si>
    <t>Central Community School Board</t>
  </si>
  <si>
    <t>Livingston Parish School Board</t>
  </si>
  <si>
    <t>Ascension Parish School Board</t>
  </si>
  <si>
    <t>Total</t>
  </si>
  <si>
    <t>Reconcile?</t>
  </si>
  <si>
    <t>W18001</t>
  </si>
  <si>
    <t>Noble Minds</t>
  </si>
  <si>
    <t>W1D001</t>
  </si>
  <si>
    <t>JCFA Lafayette</t>
  </si>
  <si>
    <t>WJ5001</t>
  </si>
  <si>
    <t>Collegiate Baton Rouge</t>
  </si>
  <si>
    <t>WZ8001</t>
  </si>
  <si>
    <t>GEO Prep Mid-City of Greater Baton Rouge</t>
  </si>
  <si>
    <t>WAZ001</t>
  </si>
  <si>
    <t>Audubon Charter School</t>
  </si>
  <si>
    <t>WBA001</t>
  </si>
  <si>
    <t>Einstein Charter School at Village De L'Est</t>
  </si>
  <si>
    <t>WBB001</t>
  </si>
  <si>
    <t>Benjamin Franklin High School</t>
  </si>
  <si>
    <t>WBC001</t>
  </si>
  <si>
    <t>Alice M Harte Elementary Charter School</t>
  </si>
  <si>
    <t>WBD001</t>
  </si>
  <si>
    <t>Edna Karr High School</t>
  </si>
  <si>
    <t>WBE001</t>
  </si>
  <si>
    <t>Lusher Charter School</t>
  </si>
  <si>
    <t>WBF001</t>
  </si>
  <si>
    <t>Eleanor McMain Secondary School</t>
  </si>
  <si>
    <t>WBG001</t>
  </si>
  <si>
    <t>Robert Russa Moton Charter School</t>
  </si>
  <si>
    <t>WBH001</t>
  </si>
  <si>
    <t>Lake Forest Elementary Charter School</t>
  </si>
  <si>
    <t>WBI001</t>
  </si>
  <si>
    <t>New Orleans Charter Science and Mathematics HS</t>
  </si>
  <si>
    <t>WBJ001</t>
  </si>
  <si>
    <t>ENCORE Academy</t>
  </si>
  <si>
    <t>WBK001</t>
  </si>
  <si>
    <t>Bricolage Academy</t>
  </si>
  <si>
    <t>WBL001</t>
  </si>
  <si>
    <t>Wilson Charter School</t>
  </si>
  <si>
    <t>WBM001</t>
  </si>
  <si>
    <t>Einstein Charter High School at Sarah Towles Reed</t>
  </si>
  <si>
    <t>WBN001</t>
  </si>
  <si>
    <t>Einstein Charter Middle Sch at Sarah Towles Reed</t>
  </si>
  <si>
    <t>WBO001</t>
  </si>
  <si>
    <t>Einstein Charter at Sherwood Forest</t>
  </si>
  <si>
    <t>WBP001</t>
  </si>
  <si>
    <t>WZ9001</t>
  </si>
  <si>
    <t>The NET 2 Charter High School</t>
  </si>
  <si>
    <t>Linwood Charter School</t>
  </si>
  <si>
    <t>3C1001</t>
  </si>
  <si>
    <t>Thrive Academy</t>
  </si>
  <si>
    <t>Pierre A. Capdau Charter School at Avery Alexander</t>
  </si>
  <si>
    <t>Apex Collegiate Academy Charter School</t>
  </si>
  <si>
    <t>KIPP Morial</t>
  </si>
  <si>
    <t>KIPP Believe</t>
  </si>
  <si>
    <t>KIPP Renaissance</t>
  </si>
  <si>
    <t>KIPP Leadership</t>
  </si>
  <si>
    <t>KIPP East Community</t>
  </si>
  <si>
    <t>KIPP Booker T Washington</t>
  </si>
  <si>
    <t>Democracy Prep Baton Rouge</t>
  </si>
  <si>
    <t>Abramson Sci Academy</t>
  </si>
  <si>
    <t>G W Carver High School</t>
  </si>
  <si>
    <t>KIPP Central City</t>
  </si>
  <si>
    <t>LEA</t>
  </si>
  <si>
    <t>Salaries</t>
  </si>
  <si>
    <t xml:space="preserve">Object Code 100 </t>
  </si>
  <si>
    <t>Per Pupil</t>
  </si>
  <si>
    <t>Regular Employees</t>
  </si>
  <si>
    <t xml:space="preserve">Object Code 110 </t>
  </si>
  <si>
    <t>Officials/ Administrators/ Managers</t>
  </si>
  <si>
    <t xml:space="preserve">Object Code 111 </t>
  </si>
  <si>
    <t>Teachers</t>
  </si>
  <si>
    <t>Therapists/ Specialists/ Counselors</t>
  </si>
  <si>
    <t>Clerical/ Secretarial</t>
  </si>
  <si>
    <t>Aides</t>
  </si>
  <si>
    <t xml:space="preserve">Object Code 112 </t>
  </si>
  <si>
    <t>Object Code 113</t>
  </si>
  <si>
    <t>Object Code 114</t>
  </si>
  <si>
    <t>Object Code 115</t>
  </si>
  <si>
    <t>Skilled Crafts</t>
  </si>
  <si>
    <t>Degreed Professionals</t>
  </si>
  <si>
    <t>Other</t>
  </si>
  <si>
    <t>Temporary
Employee</t>
  </si>
  <si>
    <t>Acting Employee</t>
  </si>
  <si>
    <t>Substitute Employee</t>
  </si>
  <si>
    <t>Substitute Employee
(Non-Teacher)</t>
  </si>
  <si>
    <t>Overtime</t>
  </si>
  <si>
    <t>Sabbatical Leave</t>
  </si>
  <si>
    <t>Stipend Pay</t>
  </si>
  <si>
    <t xml:space="preserve">Object Code 117 </t>
  </si>
  <si>
    <t>Object Code 118</t>
  </si>
  <si>
    <t xml:space="preserve">Object Code 119 </t>
  </si>
  <si>
    <t>Object Code 120</t>
  </si>
  <si>
    <t>Object Code 121</t>
  </si>
  <si>
    <t>Object Code 123</t>
  </si>
  <si>
    <t>Object Code 124</t>
  </si>
  <si>
    <t>Object Code 130</t>
  </si>
  <si>
    <t>Object Code 140</t>
  </si>
  <si>
    <t>Object Code 150</t>
  </si>
  <si>
    <t>Service Workers</t>
  </si>
  <si>
    <t>Object Code 116</t>
  </si>
  <si>
    <t>Total Salaries Expenditures</t>
  </si>
  <si>
    <t>LEA Name</t>
  </si>
  <si>
    <t>Total Students</t>
  </si>
  <si>
    <t>Special School District</t>
  </si>
  <si>
    <t>LA Schools for the Deaf and Visually Impaired</t>
  </si>
  <si>
    <t>Louisiana Special Education Center</t>
  </si>
  <si>
    <t>Multiple Statistics By LEA For Elementary&amp;Secendary Public  Students - Oct. 1, 2017</t>
  </si>
  <si>
    <t>This report contains personally identifiable information or information that when combined with other reports and/or information a student's identity might be revealed.  Personally identifiable student information must be kept confidential pursuant to the Family Educational Rights and Privacy Act (FERPA)codified at 20 U.S.C. 1232g.  Information in this report cannot be disclosed to any other person, except for employees of a student’s school or school system who must have access to that information in order to perform their official duties and for those other persons and entities specified in 20 U.S.C. 1232g.</t>
  </si>
  <si>
    <t>RA Code</t>
  </si>
  <si>
    <t>3A5001</t>
  </si>
  <si>
    <t>3AP002</t>
  </si>
  <si>
    <t>3B9001</t>
  </si>
  <si>
    <t>3AP003</t>
  </si>
  <si>
    <t>3AP001</t>
  </si>
  <si>
    <t>State Total</t>
  </si>
  <si>
    <t>A02002</t>
  </si>
  <si>
    <t>Riverside Alternative High School</t>
  </si>
  <si>
    <t>A02003</t>
  </si>
  <si>
    <t>Southside Alternative High School</t>
  </si>
  <si>
    <t>NET</t>
  </si>
  <si>
    <t>Resource Allocation Total</t>
  </si>
  <si>
    <t>Reconcilliation Total</t>
  </si>
  <si>
    <t>Source Total</t>
  </si>
  <si>
    <t>OJJ Total</t>
  </si>
  <si>
    <t>Group Insurance</t>
  </si>
  <si>
    <t>Social Security Contributions</t>
  </si>
  <si>
    <t>Medicare/ Medicaid Contributions</t>
  </si>
  <si>
    <t>Louisiana Teachers' Retirement System Contributions (TRS)</t>
  </si>
  <si>
    <t>Louisiana School Employees' Retirement System Contributions (LSERS)</t>
  </si>
  <si>
    <t>Other Retirement Contributions</t>
  </si>
  <si>
    <t>Educational 
Reimbursement</t>
  </si>
  <si>
    <t>Unemployment Compensation</t>
  </si>
  <si>
    <t>Workmen's Compensation</t>
  </si>
  <si>
    <t>Retiree
Health Benefits</t>
  </si>
  <si>
    <t>Sick Leave Severance Pay</t>
  </si>
  <si>
    <t>Annual Leave Severance Pay</t>
  </si>
  <si>
    <t>Other Employee Benefits</t>
  </si>
  <si>
    <t>Total
Benefits
Expenditures</t>
  </si>
  <si>
    <t>Object Code 210</t>
  </si>
  <si>
    <t>Object Code 220</t>
  </si>
  <si>
    <t>Object Code 225</t>
  </si>
  <si>
    <t>Object Code 231</t>
  </si>
  <si>
    <t>Object Code 233</t>
  </si>
  <si>
    <t>Object Code 239</t>
  </si>
  <si>
    <t xml:space="preserve"> Object Code 240</t>
  </si>
  <si>
    <t>Object Code 250</t>
  </si>
  <si>
    <t>Object Code 260</t>
  </si>
  <si>
    <t>Object Code 270</t>
  </si>
  <si>
    <t>Object Code 281</t>
  </si>
  <si>
    <t>Object Code 282</t>
  </si>
  <si>
    <t>Object Code 290</t>
  </si>
  <si>
    <t>Purchased Professional Services</t>
  </si>
  <si>
    <t>Assessor Fees</t>
  </si>
  <si>
    <t>Sheriff Fees</t>
  </si>
  <si>
    <t>Pension Fund</t>
  </si>
  <si>
    <t>Sales Tax Collection Fees</t>
  </si>
  <si>
    <t>State Tax Commission Fees</t>
  </si>
  <si>
    <t>Election Fees</t>
  </si>
  <si>
    <t>Management Consultants</t>
  </si>
  <si>
    <t>Other Fees</t>
  </si>
  <si>
    <t>Purchased Educational Services</t>
  </si>
  <si>
    <t>Legal Services</t>
  </si>
  <si>
    <t>Audit/
 Accounting Services</t>
  </si>
  <si>
    <t>Architect/ Engineering Services</t>
  </si>
  <si>
    <t>Other Professional Services</t>
  </si>
  <si>
    <t>Purchased Technical Services</t>
  </si>
  <si>
    <t>Total Purchased Professional &amp; Technical Services Expenditures</t>
  </si>
  <si>
    <t>Object Code 300</t>
  </si>
  <si>
    <t>Object Code 311</t>
  </si>
  <si>
    <t>Object Code 312</t>
  </si>
  <si>
    <t>Object Code 313</t>
  </si>
  <si>
    <t>Object Code 314</t>
  </si>
  <si>
    <t>Object Code 315</t>
  </si>
  <si>
    <t xml:space="preserve"> Object Code 316</t>
  </si>
  <si>
    <t>Object Code 317</t>
  </si>
  <si>
    <t>Object Code 319</t>
  </si>
  <si>
    <t>Object Code 320</t>
  </si>
  <si>
    <t>Object Code 332</t>
  </si>
  <si>
    <t>Object Code 333</t>
  </si>
  <si>
    <t>Object Code 334</t>
  </si>
  <si>
    <t>Object Code 339</t>
  </si>
  <si>
    <t>Object Code 340</t>
  </si>
  <si>
    <t>Water/Sewage</t>
  </si>
  <si>
    <t>Disposal Services</t>
  </si>
  <si>
    <t>Custodial Services</t>
  </si>
  <si>
    <t>Lawn Care</t>
  </si>
  <si>
    <t>Repairs &amp; Maintenance Services</t>
  </si>
  <si>
    <t>Renting Land &amp; Buildings</t>
  </si>
  <si>
    <t>Rental of Equipment &amp; Vehicles</t>
  </si>
  <si>
    <t>Construction Services</t>
  </si>
  <si>
    <t>Total Purchased Property Services Expenditures</t>
  </si>
  <si>
    <t>Object Code 400</t>
  </si>
  <si>
    <t>Object Code 411</t>
  </si>
  <si>
    <t>Object Code 421</t>
  </si>
  <si>
    <t>Object Code 423</t>
  </si>
  <si>
    <t>Object Code 424</t>
  </si>
  <si>
    <t>Object Code 430</t>
  </si>
  <si>
    <t>Object Code 441</t>
  </si>
  <si>
    <t>Object Code 442</t>
  </si>
  <si>
    <t>Object Code 450</t>
  </si>
  <si>
    <t>Other Purchased Services</t>
  </si>
  <si>
    <t>Student Transportation Purchased from Another LEA Within the State</t>
  </si>
  <si>
    <t>Student Transporation Purchased from Another LEA Outside the State</t>
  </si>
  <si>
    <t>Payments in Lieu of Transportation</t>
  </si>
  <si>
    <t xml:space="preserve">Liability Insurance </t>
  </si>
  <si>
    <t xml:space="preserve">Property Insurance </t>
  </si>
  <si>
    <t xml:space="preserve">Fleet Insurance </t>
  </si>
  <si>
    <t>Errors and Omissions Insurance</t>
  </si>
  <si>
    <t>Faithful Performance Bonds</t>
  </si>
  <si>
    <t xml:space="preserve">Other Insurance </t>
  </si>
  <si>
    <t>Communications</t>
  </si>
  <si>
    <t>Advertising and Public Relations</t>
  </si>
  <si>
    <t>Printing and Binding</t>
  </si>
  <si>
    <t>Tuition to Other In-State LEAs</t>
  </si>
  <si>
    <t>Tuition to Other LEAs Outside the State</t>
  </si>
  <si>
    <t>Tuition to Private Sources</t>
  </si>
  <si>
    <t>Tuition to Educational Service Agencies other than an LEA within the State</t>
  </si>
  <si>
    <t>Tuition to Educational Service Agencies other than an LEA outside the State</t>
  </si>
  <si>
    <t>Tuition to Charter Schools</t>
  </si>
  <si>
    <t>Tuition to School Districts for Voucher Payments</t>
  </si>
  <si>
    <t>Other Tuition</t>
  </si>
  <si>
    <t>Food Service Management</t>
  </si>
  <si>
    <t>Mileage Allowance</t>
  </si>
  <si>
    <t>Travel Expence Reimbursement</t>
  </si>
  <si>
    <t xml:space="preserve">Operational Allowance </t>
  </si>
  <si>
    <t>Miscellaneous Purchased Services</t>
  </si>
  <si>
    <t>Services Purchased from Another LEA within the State</t>
  </si>
  <si>
    <t>Services Purchased from Another LEA outside the State</t>
  </si>
  <si>
    <t>Total Other Purchased Services Expenditures</t>
  </si>
  <si>
    <t>Object Code 500</t>
  </si>
  <si>
    <t>Object Code 511</t>
  </si>
  <si>
    <t>Object Code 512</t>
  </si>
  <si>
    <t>Object Code 513</t>
  </si>
  <si>
    <t>Object Code 521</t>
  </si>
  <si>
    <t>Object Code 522</t>
  </si>
  <si>
    <t xml:space="preserve"> Object Code 523</t>
  </si>
  <si>
    <t>Object Code 524</t>
  </si>
  <si>
    <t>Object Code 525</t>
  </si>
  <si>
    <t>Object Code 529</t>
  </si>
  <si>
    <t>Object Code 530</t>
  </si>
  <si>
    <t>Object Code 540</t>
  </si>
  <si>
    <t>Object Code 550</t>
  </si>
  <si>
    <t>Object Code 561</t>
  </si>
  <si>
    <t>Object Code 562</t>
  </si>
  <si>
    <t>Object Code 563</t>
  </si>
  <si>
    <t>Object Code 564</t>
  </si>
  <si>
    <t>Object Code 565</t>
  </si>
  <si>
    <t>Object Code 566</t>
  </si>
  <si>
    <t>Object Code 567</t>
  </si>
  <si>
    <t>Object Code 569</t>
  </si>
  <si>
    <t>Object Code 570</t>
  </si>
  <si>
    <t>Object Code 581</t>
  </si>
  <si>
    <t>Object Code 582</t>
  </si>
  <si>
    <t>Object Code 583</t>
  </si>
  <si>
    <t>Object Code 590</t>
  </si>
  <si>
    <t>Object Code 596</t>
  </si>
  <si>
    <t>Object Code 597</t>
  </si>
  <si>
    <t>Supplies</t>
  </si>
  <si>
    <t>Materials &amp; Supplies</t>
  </si>
  <si>
    <t>Technology Supplies</t>
  </si>
  <si>
    <t>Energy</t>
  </si>
  <si>
    <t>Natural Gas</t>
  </si>
  <si>
    <t>Electricity</t>
  </si>
  <si>
    <t>Gasoline</t>
  </si>
  <si>
    <t>Purchased Food</t>
  </si>
  <si>
    <t>Commodities</t>
  </si>
  <si>
    <t>Library Books</t>
  </si>
  <si>
    <t>Textbooks</t>
  </si>
  <si>
    <t>Total Supplies Expenditures</t>
  </si>
  <si>
    <t>Object Code 600</t>
  </si>
  <si>
    <t>Object Code 610</t>
  </si>
  <si>
    <t>Object Code 615</t>
  </si>
  <si>
    <t>Object Code 620</t>
  </si>
  <si>
    <t>Object Code 621</t>
  </si>
  <si>
    <t>Object Code 622</t>
  </si>
  <si>
    <t>Object Code 626</t>
  </si>
  <si>
    <t>Object Code 631</t>
  </si>
  <si>
    <t xml:space="preserve"> Object Code 632</t>
  </si>
  <si>
    <t>Object Code 640</t>
  </si>
  <si>
    <t>Object Code 642</t>
  </si>
  <si>
    <t>Property</t>
  </si>
  <si>
    <t>Land &amp; Improvement</t>
  </si>
  <si>
    <t>Buildings</t>
  </si>
  <si>
    <t>Equipment</t>
  </si>
  <si>
    <t>Technology Related Hardware</t>
  </si>
  <si>
    <t>Technology Software</t>
  </si>
  <si>
    <t>Infrastructure</t>
  </si>
  <si>
    <t>Total Property Expenditures</t>
  </si>
  <si>
    <t>Object Code 700</t>
  </si>
  <si>
    <t>Object Code 710</t>
  </si>
  <si>
    <t>Object Code 720</t>
  </si>
  <si>
    <t>Object Code 730</t>
  </si>
  <si>
    <t>Object Code 734</t>
  </si>
  <si>
    <t>Object Code 735</t>
  </si>
  <si>
    <t>Object Code 760</t>
  </si>
  <si>
    <t>Debt Service &amp; Miscellaneous</t>
  </si>
  <si>
    <t>Dues &amp; Fees</t>
  </si>
  <si>
    <t>Judgments Against the LEA</t>
  </si>
  <si>
    <t>Redeption of Principal</t>
  </si>
  <si>
    <t>Interest</t>
  </si>
  <si>
    <t>Interset on Short-Term Debt</t>
  </si>
  <si>
    <t>Miscellaneous  Expenditures</t>
  </si>
  <si>
    <t>Miscellaneous Non-Public Expenditures</t>
  </si>
  <si>
    <t>Total Other Objects Expenditures</t>
  </si>
  <si>
    <t>Object Code 800</t>
  </si>
  <si>
    <t>Object Code 810</t>
  </si>
  <si>
    <t>Object Code 820</t>
  </si>
  <si>
    <t>Object Code 831</t>
  </si>
  <si>
    <t>Object Code 832</t>
  </si>
  <si>
    <t>Object Code 835</t>
  </si>
  <si>
    <t>Object Code 890</t>
  </si>
  <si>
    <t>Object Code 895</t>
  </si>
  <si>
    <t>Other Use of Funds</t>
  </si>
  <si>
    <t>Payments to Escrow Agent</t>
  </si>
  <si>
    <t>Operating Transfers Out</t>
  </si>
  <si>
    <t>Indirect Costs</t>
  </si>
  <si>
    <t>Local Tranfers Out</t>
  </si>
  <si>
    <t>Total Other Uses of Funds Expenditures</t>
  </si>
  <si>
    <t>Object Code 900</t>
  </si>
  <si>
    <t>Object Code 915</t>
  </si>
  <si>
    <t>Object Code 932</t>
  </si>
  <si>
    <t>Object Code 933</t>
  </si>
  <si>
    <t>Object Code 940</t>
  </si>
  <si>
    <t>2017-2018 Expenditures:
Object 500 - Other
Purchased Services</t>
  </si>
  <si>
    <t>Purchased Property Services</t>
  </si>
  <si>
    <t>Oct. 2017
Elementary
Secondary
Membership</t>
  </si>
  <si>
    <t xml:space="preserve">2017-2018 Expenditures:
Object 100 - Salaries
</t>
  </si>
  <si>
    <t xml:space="preserve">2017-2018 Expenditures:
Object 200 - Benefits
</t>
  </si>
  <si>
    <t>2017-2018 Expenditures:
Object 300 - Purchased Professional and Technical Services</t>
  </si>
  <si>
    <t>2017-2018 Expenditures:
Object 600 - Supplies</t>
  </si>
  <si>
    <t>2017-2018 Expenditures:
Object 700 - Property</t>
  </si>
  <si>
    <t>2017-2018 Expenditures:
Object 800 - Other Objects</t>
  </si>
  <si>
    <t>2017-2018 Expenditures:
Object 900 - Other
Use of Funds</t>
  </si>
  <si>
    <t>Check</t>
  </si>
  <si>
    <t>Sum</t>
  </si>
  <si>
    <t>Reconcile</t>
  </si>
  <si>
    <t>2017-2018 Expenditures:
Object 400 - Purchased Property Services</t>
  </si>
  <si>
    <t>Keypunch Code 52900</t>
  </si>
  <si>
    <t>Keypunch Code 53200</t>
  </si>
  <si>
    <t>Keypunch Code 53300</t>
  </si>
  <si>
    <t>Keypunch Code 53400</t>
  </si>
  <si>
    <t>Keypunch Code 53500</t>
  </si>
  <si>
    <t>Non-Spendable Fund Balance</t>
  </si>
  <si>
    <t>Fund Equity</t>
  </si>
  <si>
    <t>Non-Spendable
Fund Balance</t>
  </si>
  <si>
    <t>Spendable Fund Balance</t>
  </si>
  <si>
    <t>Total Fund Equity</t>
  </si>
  <si>
    <t>Restricted</t>
  </si>
  <si>
    <t>Committed</t>
  </si>
  <si>
    <t>Assigned</t>
  </si>
  <si>
    <t>Unassigned</t>
  </si>
  <si>
    <t>Keypunch Code
53200</t>
  </si>
  <si>
    <t>Keypunch
Code 53300</t>
  </si>
  <si>
    <t>Fund Balance</t>
  </si>
  <si>
    <t>Keypunch Code 51196</t>
  </si>
  <si>
    <t>Project Code</t>
  </si>
  <si>
    <t>51196</t>
  </si>
  <si>
    <t>ZZZ002</t>
  </si>
  <si>
    <t>City/Parish District Totals</t>
  </si>
  <si>
    <t>52900</t>
  </si>
  <si>
    <t>53200</t>
  </si>
  <si>
    <t>ZZZ003</t>
  </si>
  <si>
    <t>Non-District Totals (Exc Type 1, 3, 4)</t>
  </si>
  <si>
    <t>BegSchSessYr</t>
  </si>
  <si>
    <t>2017</t>
  </si>
  <si>
    <t>Keypunch
Code 53200</t>
  </si>
  <si>
    <t>53300</t>
  </si>
  <si>
    <t>53400</t>
  </si>
  <si>
    <t>53500</t>
  </si>
  <si>
    <t>TOTALS</t>
  </si>
  <si>
    <t>2017-2018
Fund Balance Fund Equity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</si>
</sst>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quot;$&quot;#,##0.00"/>
    <numFmt numFmtId="165" formatCode="000"/>
    <numFmt numFmtId="166" formatCode="&quot;$&quot;#,##0"/>
    <numFmt numFmtId="167" formatCode="_(&quot;$&quot;* #,##0_);_(&quot;$&quot;* \(#,##0\);_(&quot;$&quot;* &quot;-&quot;??_);_(@_)"/>
    <numFmt numFmtId="168" formatCode="&quot;$&quot;#,##0.00;\(&quot;$&quot;#,##0.00\)"/>
  </numFmts>
  <fonts count="31" x14ac:knownFonts="1">
    <font>
      <sz val="10"/>
      <name val="Arial"/>
    </font>
    <font>
      <sz val="11"/>
      <color theme="1"/>
      <name val="Calibri"/>
      <family val="2"/>
      <scheme val="minor"/>
    </font>
    <font>
      <b/>
      <sz val="10"/>
      <name val="Arial Narrow"/>
      <family val="2"/>
    </font>
    <font>
      <sz val="10"/>
      <color indexed="8"/>
      <name val="Arial"/>
      <family val="2"/>
    </font>
    <font>
      <sz val="10"/>
      <name val="Arial"/>
      <family val="2"/>
    </font>
    <font>
      <sz val="10"/>
      <name val="Arial"/>
      <family val="2"/>
    </font>
    <font>
      <sz val="11"/>
      <color indexed="8"/>
      <name val="Calibri"/>
      <family val="2"/>
    </font>
    <font>
      <sz val="10"/>
      <color indexed="8"/>
      <name val="Arial"/>
      <family val="2"/>
    </font>
    <font>
      <sz val="11"/>
      <color indexed="8"/>
      <name val="Calibri"/>
      <family val="2"/>
    </font>
    <font>
      <b/>
      <sz val="11"/>
      <color indexed="8"/>
      <name val="Calibri"/>
      <family val="2"/>
    </font>
    <font>
      <b/>
      <sz val="10"/>
      <name val="Arial"/>
      <family val="2"/>
    </font>
    <font>
      <sz val="11"/>
      <color indexed="8"/>
      <name val="Calibri"/>
      <family val="2"/>
    </font>
    <font>
      <sz val="10"/>
      <color indexed="8"/>
      <name val="Arial"/>
      <family val="2"/>
    </font>
    <font>
      <sz val="11"/>
      <color indexed="8"/>
      <name val="Arial"/>
      <family val="2"/>
    </font>
    <font>
      <b/>
      <sz val="10"/>
      <color indexed="20"/>
      <name val="Arial Narrow"/>
      <family val="2"/>
    </font>
    <font>
      <b/>
      <sz val="14"/>
      <name val="Arial"/>
      <family val="2"/>
    </font>
    <font>
      <i/>
      <sz val="9"/>
      <color rgb="FF000000"/>
      <name val="Calibri"/>
      <family val="2"/>
      <scheme val="minor"/>
    </font>
    <font>
      <b/>
      <sz val="8"/>
      <color rgb="FF000000"/>
      <name val="Arial"/>
      <family val="2"/>
    </font>
    <font>
      <b/>
      <sz val="12"/>
      <name val="Arial"/>
      <family val="2"/>
    </font>
    <font>
      <b/>
      <sz val="11"/>
      <color indexed="8"/>
      <name val="Arial Narrow"/>
      <family val="2"/>
    </font>
    <font>
      <b/>
      <sz val="16"/>
      <name val="Arial Narrow"/>
      <family val="2"/>
    </font>
    <font>
      <sz val="12"/>
      <color indexed="8"/>
      <name val="Arial Narrow"/>
      <family val="2"/>
    </font>
    <font>
      <sz val="12"/>
      <name val="Arial Narrow"/>
      <family val="2"/>
    </font>
    <font>
      <b/>
      <sz val="10.5"/>
      <name val="Arial Narrow"/>
      <family val="2"/>
    </font>
    <font>
      <sz val="10.5"/>
      <name val="Arial Narrow"/>
      <family val="2"/>
    </font>
    <font>
      <sz val="10.5"/>
      <color indexed="8"/>
      <name val="Arial Narrow"/>
      <family val="2"/>
    </font>
    <font>
      <sz val="8"/>
      <color indexed="8"/>
      <name val="Arial Narrow"/>
      <family val="2"/>
    </font>
    <font>
      <sz val="10"/>
      <name val="Arial Narrow"/>
      <family val="2"/>
    </font>
    <font>
      <b/>
      <sz val="10"/>
      <color indexed="12"/>
      <name val="Arial Narrow"/>
      <family val="2"/>
    </font>
    <font>
      <sz val="10"/>
      <color indexed="8"/>
      <name val="Arial"/>
    </font>
    <font>
      <sz val="11"/>
      <color indexed="8"/>
      <name val="Calibri"/>
    </font>
  </fonts>
  <fills count="14">
    <fill>
      <patternFill patternType="none"/>
    </fill>
    <fill>
      <patternFill patternType="gray125"/>
    </fill>
    <fill>
      <patternFill patternType="solid">
        <fgColor indexed="22"/>
        <bgColor indexed="64"/>
      </patternFill>
    </fill>
    <fill>
      <patternFill patternType="solid">
        <fgColor theme="8" tint="0.59999389629810485"/>
        <bgColor indexed="64"/>
      </patternFill>
    </fill>
    <fill>
      <patternFill patternType="solid">
        <fgColor indexed="22"/>
        <bgColor indexed="0"/>
      </patternFill>
    </fill>
    <fill>
      <patternFill patternType="solid">
        <fgColor theme="8" tint="0.59999389629810485"/>
        <bgColor indexed="0"/>
      </patternFill>
    </fill>
    <fill>
      <patternFill patternType="solid">
        <fgColor theme="9" tint="0.59999389629810485"/>
        <bgColor indexed="0"/>
      </patternFill>
    </fill>
    <fill>
      <patternFill patternType="solid">
        <fgColor theme="7" tint="0.59999389629810485"/>
        <bgColor indexed="0"/>
      </patternFill>
    </fill>
    <fill>
      <patternFill patternType="solid">
        <fgColor theme="7" tint="0.79998168889431442"/>
        <bgColor indexed="64"/>
      </patternFill>
    </fill>
    <fill>
      <patternFill patternType="solid">
        <fgColor indexed="47"/>
        <bgColor indexed="64"/>
      </patternFill>
    </fill>
    <fill>
      <patternFill patternType="solid">
        <fgColor indexed="43"/>
        <bgColor indexed="64"/>
      </patternFill>
    </fill>
    <fill>
      <patternFill patternType="solid">
        <fgColor theme="6" tint="0.59999389629810485"/>
        <bgColor indexed="64"/>
      </patternFill>
    </fill>
    <fill>
      <patternFill patternType="solid">
        <fgColor indexed="41"/>
        <bgColor indexed="64"/>
      </patternFill>
    </fill>
    <fill>
      <patternFill patternType="solid">
        <fgColor indexed="42"/>
        <bgColor indexed="64"/>
      </patternFill>
    </fill>
  </fills>
  <borders count="6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theme="1"/>
      </top>
      <bottom/>
      <diagonal/>
    </border>
    <border>
      <left style="medium">
        <color indexed="64"/>
      </left>
      <right style="medium">
        <color indexed="64"/>
      </right>
      <top style="medium">
        <color indexed="64"/>
      </top>
      <bottom/>
      <diagonal/>
    </border>
    <border>
      <left style="thin">
        <color indexed="22"/>
      </left>
      <right/>
      <top style="thin">
        <color indexed="64"/>
      </top>
      <bottom/>
      <diagonal/>
    </border>
    <border>
      <left style="thin">
        <color indexed="22"/>
      </left>
      <right/>
      <top style="thin">
        <color indexed="22"/>
      </top>
      <bottom/>
      <diagonal/>
    </border>
    <border>
      <left style="thin">
        <color indexed="22"/>
      </left>
      <right/>
      <top style="thin">
        <color indexed="22"/>
      </top>
      <bottom style="thin">
        <color theme="1"/>
      </bottom>
      <diagonal/>
    </border>
    <border>
      <left style="thin">
        <color indexed="64"/>
      </left>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style="thin">
        <color indexed="22"/>
      </left>
      <right style="thin">
        <color indexed="22"/>
      </right>
      <top/>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top style="thin">
        <color indexed="64"/>
      </top>
      <bottom style="double">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22"/>
      </left>
      <right style="thin">
        <color indexed="22"/>
      </right>
      <top/>
      <bottom style="thin">
        <color indexed="22"/>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bottom style="medium">
        <color indexed="64"/>
      </bottom>
      <diagonal/>
    </border>
  </borders>
  <cellStyleXfs count="16">
    <xf numFmtId="0" fontId="0" fillId="0" borderId="0"/>
    <xf numFmtId="0" fontId="3" fillId="0" borderId="0"/>
    <xf numFmtId="0" fontId="4" fillId="0" borderId="0"/>
    <xf numFmtId="44" fontId="5" fillId="0" borderId="0" applyFont="0" applyFill="0" applyBorder="0" applyAlignment="0" applyProtection="0"/>
    <xf numFmtId="0" fontId="7" fillId="0" borderId="0"/>
    <xf numFmtId="0" fontId="3" fillId="0" borderId="0"/>
    <xf numFmtId="0" fontId="3" fillId="0" borderId="0"/>
    <xf numFmtId="0" fontId="12" fillId="0" borderId="0"/>
    <xf numFmtId="0" fontId="4" fillId="0" borderId="0"/>
    <xf numFmtId="0" fontId="1" fillId="0" borderId="0"/>
    <xf numFmtId="0" fontId="3" fillId="0" borderId="0"/>
    <xf numFmtId="0" fontId="3" fillId="0" borderId="0"/>
    <xf numFmtId="0" fontId="3" fillId="0" borderId="0"/>
    <xf numFmtId="0" fontId="29" fillId="0" borderId="0"/>
    <xf numFmtId="0" fontId="29" fillId="0" borderId="0"/>
    <xf numFmtId="0" fontId="29" fillId="0" borderId="0"/>
  </cellStyleXfs>
  <cellXfs count="200">
    <xf numFmtId="0" fontId="0" fillId="0" borderId="0" xfId="0"/>
    <xf numFmtId="0" fontId="2" fillId="0" borderId="4" xfId="0" applyFont="1" applyBorder="1" applyAlignment="1">
      <alignment horizontal="center" vertical="center" wrapText="1"/>
    </xf>
    <xf numFmtId="0" fontId="6" fillId="4" borderId="13" xfId="4" applyFont="1" applyFill="1" applyBorder="1" applyAlignment="1">
      <alignment horizontal="center" wrapText="1"/>
    </xf>
    <xf numFmtId="0" fontId="0" fillId="0" borderId="0" xfId="0" applyAlignment="1">
      <alignment wrapText="1"/>
    </xf>
    <xf numFmtId="6" fontId="6" fillId="0" borderId="14" xfId="4" applyNumberFormat="1" applyFont="1" applyFill="1" applyBorder="1" applyAlignment="1">
      <alignment horizontal="right"/>
    </xf>
    <xf numFmtId="6" fontId="0" fillId="0" borderId="0" xfId="0" applyNumberFormat="1"/>
    <xf numFmtId="0" fontId="9" fillId="0" borderId="14" xfId="4" applyFont="1" applyFill="1" applyBorder="1" applyAlignment="1"/>
    <xf numFmtId="6" fontId="10" fillId="0" borderId="0" xfId="0" applyNumberFormat="1" applyFont="1"/>
    <xf numFmtId="0" fontId="10" fillId="0" borderId="0" xfId="0" applyFont="1"/>
    <xf numFmtId="0" fontId="8" fillId="0" borderId="14" xfId="5" applyFont="1" applyFill="1" applyBorder="1" applyAlignment="1">
      <alignment horizontal="right"/>
    </xf>
    <xf numFmtId="0" fontId="8" fillId="0" borderId="14" xfId="5" applyFont="1" applyFill="1" applyBorder="1" applyAlignment="1"/>
    <xf numFmtId="167" fontId="10" fillId="0" borderId="0" xfId="3" applyNumberFormat="1" applyFont="1"/>
    <xf numFmtId="0" fontId="8" fillId="0" borderId="14" xfId="6" applyFont="1" applyFill="1" applyBorder="1" applyAlignment="1">
      <alignment horizontal="right"/>
    </xf>
    <xf numFmtId="0" fontId="8" fillId="0" borderId="14" xfId="6" applyFont="1" applyFill="1" applyBorder="1" applyAlignment="1"/>
    <xf numFmtId="6" fontId="6" fillId="8" borderId="14" xfId="4" applyNumberFormat="1" applyFont="1" applyFill="1" applyBorder="1" applyAlignment="1">
      <alignment horizontal="right"/>
    </xf>
    <xf numFmtId="0" fontId="11" fillId="0" borderId="14" xfId="7" applyFont="1" applyFill="1" applyBorder="1" applyAlignment="1">
      <alignment horizontal="right"/>
    </xf>
    <xf numFmtId="0" fontId="11" fillId="0" borderId="14" xfId="7" applyFont="1" applyFill="1" applyBorder="1" applyAlignment="1"/>
    <xf numFmtId="22" fontId="11" fillId="0" borderId="14" xfId="7" applyNumberFormat="1" applyFont="1" applyFill="1" applyBorder="1" applyAlignment="1">
      <alignment horizontal="right"/>
    </xf>
    <xf numFmtId="0" fontId="11" fillId="0" borderId="14" xfId="7" applyNumberFormat="1" applyFont="1" applyFill="1" applyBorder="1" applyAlignment="1"/>
    <xf numFmtId="0" fontId="13" fillId="0" borderId="14" xfId="1" applyFont="1" applyFill="1" applyBorder="1" applyAlignment="1">
      <alignment horizontal="center" vertical="center"/>
    </xf>
    <xf numFmtId="0" fontId="13" fillId="0" borderId="14" xfId="1" applyFont="1" applyFill="1" applyBorder="1" applyAlignment="1">
      <alignment horizontal="left" vertical="center"/>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0" fillId="0" borderId="0" xfId="0" applyAlignment="1">
      <alignment horizontal="center"/>
    </xf>
    <xf numFmtId="0" fontId="17" fillId="3" borderId="22" xfId="0" applyFont="1" applyFill="1" applyBorder="1" applyAlignment="1">
      <alignment horizontal="center" vertical="center"/>
    </xf>
    <xf numFmtId="49" fontId="17" fillId="3" borderId="22" xfId="0" applyNumberFormat="1" applyFont="1" applyFill="1" applyBorder="1" applyAlignment="1">
      <alignment horizontal="center" vertical="center"/>
    </xf>
    <xf numFmtId="3" fontId="17" fillId="3" borderId="23" xfId="0" applyNumberFormat="1" applyFont="1" applyFill="1" applyBorder="1" applyAlignment="1">
      <alignment horizontal="center" vertical="center"/>
    </xf>
    <xf numFmtId="0" fontId="6" fillId="0" borderId="20" xfId="1" applyNumberFormat="1" applyFont="1" applyBorder="1" applyAlignment="1"/>
    <xf numFmtId="0" fontId="6" fillId="0" borderId="20" xfId="1" applyNumberFormat="1" applyFont="1" applyBorder="1" applyAlignment="1">
      <alignment horizontal="center"/>
    </xf>
    <xf numFmtId="0" fontId="6" fillId="0" borderId="20" xfId="10" applyNumberFormat="1" applyFont="1" applyBorder="1" applyAlignment="1"/>
    <xf numFmtId="38" fontId="6" fillId="0" borderId="15" xfId="1" applyNumberFormat="1" applyFont="1" applyBorder="1" applyAlignment="1">
      <alignment horizontal="right"/>
    </xf>
    <xf numFmtId="0" fontId="6" fillId="0" borderId="24" xfId="1" applyNumberFormat="1" applyFont="1" applyBorder="1" applyAlignment="1"/>
    <xf numFmtId="0" fontId="6" fillId="0" borderId="20" xfId="10" applyNumberFormat="1" applyFont="1" applyBorder="1" applyAlignment="1">
      <alignment horizontal="center"/>
    </xf>
    <xf numFmtId="0" fontId="6" fillId="0" borderId="25" xfId="1" applyNumberFormat="1" applyFont="1" applyBorder="1" applyAlignment="1"/>
    <xf numFmtId="0" fontId="6" fillId="0" borderId="4" xfId="10" applyNumberFormat="1" applyFont="1" applyBorder="1" applyAlignment="1">
      <alignment horizontal="center"/>
    </xf>
    <xf numFmtId="0" fontId="6" fillId="0" borderId="4" xfId="10" applyNumberFormat="1" applyFont="1" applyBorder="1" applyAlignment="1"/>
    <xf numFmtId="0" fontId="6" fillId="0" borderId="26" xfId="1" applyNumberFormat="1" applyFont="1" applyBorder="1" applyAlignment="1"/>
    <xf numFmtId="0" fontId="6" fillId="0" borderId="27" xfId="10" applyNumberFormat="1" applyFont="1" applyBorder="1" applyAlignment="1">
      <alignment horizontal="center"/>
    </xf>
    <xf numFmtId="0" fontId="6" fillId="0" borderId="27" xfId="10" applyNumberFormat="1" applyFont="1" applyBorder="1" applyAlignment="1"/>
    <xf numFmtId="38" fontId="6" fillId="0" borderId="28" xfId="1" applyNumberFormat="1" applyFont="1" applyBorder="1" applyAlignment="1">
      <alignment horizontal="right"/>
    </xf>
    <xf numFmtId="38" fontId="0" fillId="0" borderId="0" xfId="0" applyNumberFormat="1"/>
    <xf numFmtId="0" fontId="6" fillId="0" borderId="4" xfId="1" applyNumberFormat="1" applyFont="1" applyBorder="1" applyAlignment="1"/>
    <xf numFmtId="38" fontId="6" fillId="0" borderId="4" xfId="1" applyNumberFormat="1" applyFont="1" applyBorder="1" applyAlignment="1">
      <alignment horizontal="right"/>
    </xf>
    <xf numFmtId="0" fontId="6" fillId="6" borderId="13" xfId="4" applyFont="1" applyFill="1" applyBorder="1" applyAlignment="1">
      <alignment horizontal="center" wrapText="1"/>
    </xf>
    <xf numFmtId="0" fontId="6" fillId="0" borderId="0" xfId="10" applyNumberFormat="1" applyFont="1" applyFill="1" applyBorder="1" applyAlignment="1"/>
    <xf numFmtId="0" fontId="6" fillId="0" borderId="0" xfId="1" applyNumberFormat="1" applyFont="1" applyBorder="1" applyAlignment="1"/>
    <xf numFmtId="0" fontId="6" fillId="0" borderId="0" xfId="10" applyNumberFormat="1" applyFont="1" applyBorder="1" applyAlignment="1"/>
    <xf numFmtId="38" fontId="6" fillId="0" borderId="0" xfId="1" applyNumberFormat="1" applyFont="1" applyBorder="1" applyAlignment="1">
      <alignment horizontal="right"/>
    </xf>
    <xf numFmtId="0" fontId="9" fillId="0" borderId="0" xfId="10" applyNumberFormat="1" applyFont="1" applyFill="1" applyBorder="1" applyAlignment="1"/>
    <xf numFmtId="38" fontId="10" fillId="0" borderId="0" xfId="0" applyNumberFormat="1" applyFont="1"/>
    <xf numFmtId="0" fontId="9" fillId="0" borderId="29" xfId="10" applyNumberFormat="1" applyFont="1" applyFill="1" applyBorder="1" applyAlignment="1"/>
    <xf numFmtId="0" fontId="6" fillId="0" borderId="4" xfId="1" applyNumberFormat="1" applyFont="1" applyFill="1" applyBorder="1" applyAlignment="1">
      <alignment horizontal="center"/>
    </xf>
    <xf numFmtId="0" fontId="0" fillId="0" borderId="0" xfId="0" applyFill="1" applyAlignment="1">
      <alignment horizontal="center"/>
    </xf>
    <xf numFmtId="0" fontId="6" fillId="0" borderId="0" xfId="1" applyNumberFormat="1" applyFont="1" applyFill="1" applyBorder="1" applyAlignment="1">
      <alignment horizontal="center"/>
    </xf>
    <xf numFmtId="0" fontId="6" fillId="4" borderId="13" xfId="11" applyFont="1" applyFill="1" applyBorder="1" applyAlignment="1">
      <alignment horizontal="center"/>
    </xf>
    <xf numFmtId="0" fontId="6" fillId="0" borderId="14" xfId="11" applyFont="1" applyFill="1" applyBorder="1" applyAlignment="1">
      <alignment horizontal="right" wrapText="1"/>
    </xf>
    <xf numFmtId="0" fontId="6" fillId="0" borderId="14" xfId="11" applyFont="1" applyFill="1" applyBorder="1" applyAlignment="1">
      <alignment wrapText="1"/>
    </xf>
    <xf numFmtId="0" fontId="9" fillId="0" borderId="30" xfId="11" applyFont="1" applyFill="1" applyBorder="1" applyAlignment="1">
      <alignment wrapText="1"/>
    </xf>
    <xf numFmtId="0" fontId="6" fillId="4" borderId="13" xfId="5" applyFont="1" applyFill="1" applyBorder="1" applyAlignment="1">
      <alignment horizontal="center"/>
    </xf>
    <xf numFmtId="0" fontId="6" fillId="0" borderId="14" xfId="5" applyFont="1" applyFill="1" applyBorder="1" applyAlignment="1">
      <alignment horizontal="right" wrapText="1"/>
    </xf>
    <xf numFmtId="0" fontId="6" fillId="0" borderId="14" xfId="5" applyFont="1" applyFill="1" applyBorder="1" applyAlignment="1">
      <alignment wrapText="1"/>
    </xf>
    <xf numFmtId="0" fontId="6" fillId="0" borderId="14" xfId="5" applyNumberFormat="1" applyFont="1" applyFill="1" applyBorder="1" applyAlignment="1">
      <alignment wrapText="1"/>
    </xf>
    <xf numFmtId="0" fontId="6" fillId="4" borderId="13" xfId="6" applyFont="1" applyFill="1" applyBorder="1" applyAlignment="1">
      <alignment horizontal="center"/>
    </xf>
    <xf numFmtId="0" fontId="0" fillId="0" borderId="0" xfId="0" applyAlignment="1"/>
    <xf numFmtId="0" fontId="6" fillId="0" borderId="14" xfId="6" applyFont="1" applyFill="1" applyBorder="1" applyAlignment="1">
      <alignment horizontal="right"/>
    </xf>
    <xf numFmtId="0" fontId="6" fillId="0" borderId="14" xfId="6" applyFont="1" applyFill="1" applyBorder="1" applyAlignment="1"/>
    <xf numFmtId="0" fontId="6" fillId="0" borderId="14" xfId="6" applyNumberFormat="1" applyFont="1" applyFill="1" applyBorder="1" applyAlignment="1"/>
    <xf numFmtId="37" fontId="0" fillId="0" borderId="0" xfId="0" applyNumberFormat="1"/>
    <xf numFmtId="0" fontId="4" fillId="0" borderId="0" xfId="0" applyFont="1"/>
    <xf numFmtId="37" fontId="0" fillId="0" borderId="0" xfId="3" applyNumberFormat="1" applyFont="1" applyAlignment="1"/>
    <xf numFmtId="0" fontId="4" fillId="0" borderId="0" xfId="0" applyFont="1" applyAlignment="1"/>
    <xf numFmtId="0" fontId="6" fillId="4" borderId="35" xfId="4" applyFont="1" applyFill="1" applyBorder="1" applyAlignment="1">
      <alignment horizontal="center" wrapText="1"/>
    </xf>
    <xf numFmtId="6" fontId="6" fillId="0" borderId="36" xfId="4" applyNumberFormat="1" applyFont="1" applyFill="1" applyBorder="1" applyAlignment="1">
      <alignment horizontal="right"/>
    </xf>
    <xf numFmtId="6" fontId="6" fillId="8" borderId="36" xfId="4" applyNumberFormat="1" applyFont="1" applyFill="1" applyBorder="1" applyAlignment="1">
      <alignment horizontal="right"/>
    </xf>
    <xf numFmtId="0" fontId="6" fillId="5" borderId="40" xfId="4" applyFont="1" applyFill="1" applyBorder="1" applyAlignment="1">
      <alignment horizontal="center" wrapText="1"/>
    </xf>
    <xf numFmtId="0" fontId="6" fillId="6" borderId="41" xfId="4" applyFont="1" applyFill="1" applyBorder="1" applyAlignment="1">
      <alignment horizontal="center" wrapText="1"/>
    </xf>
    <xf numFmtId="0" fontId="6" fillId="7" borderId="42" xfId="4" applyFont="1" applyFill="1" applyBorder="1" applyAlignment="1">
      <alignment horizontal="center" wrapText="1"/>
    </xf>
    <xf numFmtId="0" fontId="6" fillId="0" borderId="14" xfId="6" applyFont="1" applyFill="1" applyBorder="1" applyAlignment="1">
      <alignment horizontal="right" wrapText="1"/>
    </xf>
    <xf numFmtId="0" fontId="6" fillId="0" borderId="14" xfId="6" applyFont="1" applyFill="1" applyBorder="1" applyAlignment="1">
      <alignment wrapText="1"/>
    </xf>
    <xf numFmtId="0" fontId="0" fillId="11" borderId="0" xfId="0" applyFill="1"/>
    <xf numFmtId="0" fontId="2" fillId="10" borderId="4" xfId="0" applyFont="1" applyFill="1" applyBorder="1" applyAlignment="1">
      <alignment horizontal="center" vertical="center" wrapText="1"/>
    </xf>
    <xf numFmtId="0" fontId="2" fillId="0" borderId="0" xfId="0" applyFont="1" applyAlignment="1">
      <alignment vertical="center"/>
    </xf>
    <xf numFmtId="0" fontId="19" fillId="4" borderId="13" xfId="11" applyNumberFormat="1" applyFont="1" applyFill="1" applyBorder="1" applyAlignment="1">
      <alignment horizontal="center" vertical="center"/>
    </xf>
    <xf numFmtId="0" fontId="19" fillId="4" borderId="13" xfId="4" applyNumberFormat="1" applyFont="1" applyFill="1" applyBorder="1" applyAlignment="1">
      <alignment horizontal="center" vertical="center"/>
    </xf>
    <xf numFmtId="0" fontId="19" fillId="4" borderId="13" xfId="12" applyNumberFormat="1" applyFont="1" applyFill="1" applyBorder="1" applyAlignment="1">
      <alignment horizontal="center" vertical="center"/>
    </xf>
    <xf numFmtId="165" fontId="21" fillId="0" borderId="17" xfId="1" applyNumberFormat="1" applyFont="1" applyFill="1" applyBorder="1" applyAlignment="1">
      <alignment horizontal="center" vertical="center" wrapText="1"/>
    </xf>
    <xf numFmtId="165" fontId="21" fillId="0" borderId="31" xfId="1" applyNumberFormat="1" applyFont="1" applyFill="1" applyBorder="1" applyAlignment="1">
      <alignment horizontal="center" vertical="center" wrapText="1"/>
    </xf>
    <xf numFmtId="165" fontId="21" fillId="0" borderId="32" xfId="1" applyNumberFormat="1" applyFont="1" applyFill="1" applyBorder="1" applyAlignment="1">
      <alignment horizontal="center" vertical="center" wrapText="1"/>
    </xf>
    <xf numFmtId="0" fontId="22" fillId="0" borderId="33" xfId="0" applyFont="1" applyBorder="1" applyAlignment="1">
      <alignment vertical="center"/>
    </xf>
    <xf numFmtId="0" fontId="22" fillId="2" borderId="1" xfId="0" applyFont="1"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165" fontId="25" fillId="0" borderId="5" xfId="1" applyNumberFormat="1" applyFont="1" applyFill="1" applyBorder="1" applyAlignment="1">
      <alignment horizontal="center" vertical="center" wrapText="1"/>
    </xf>
    <xf numFmtId="0" fontId="25" fillId="0" borderId="10" xfId="1" applyFont="1" applyFill="1" applyBorder="1" applyAlignment="1">
      <alignment vertical="center"/>
    </xf>
    <xf numFmtId="166" fontId="25" fillId="0" borderId="5" xfId="1" applyNumberFormat="1" applyFont="1" applyFill="1" applyBorder="1" applyAlignment="1">
      <alignment horizontal="right" vertical="center" wrapText="1"/>
    </xf>
    <xf numFmtId="165" fontId="25" fillId="0" borderId="6" xfId="1" applyNumberFormat="1" applyFont="1" applyFill="1" applyBorder="1" applyAlignment="1">
      <alignment horizontal="center" vertical="center" wrapText="1"/>
    </xf>
    <xf numFmtId="0" fontId="25" fillId="0" borderId="11" xfId="1" applyFont="1" applyFill="1" applyBorder="1" applyAlignment="1">
      <alignment vertical="center"/>
    </xf>
    <xf numFmtId="166" fontId="25" fillId="0" borderId="6" xfId="1" applyNumberFormat="1" applyFont="1" applyFill="1" applyBorder="1" applyAlignment="1">
      <alignment horizontal="right" vertical="center" wrapText="1"/>
    </xf>
    <xf numFmtId="165" fontId="25" fillId="0" borderId="7" xfId="1" applyNumberFormat="1" applyFont="1" applyFill="1" applyBorder="1" applyAlignment="1">
      <alignment horizontal="center" vertical="center" wrapText="1"/>
    </xf>
    <xf numFmtId="0" fontId="25" fillId="0" borderId="12" xfId="1" applyFont="1" applyFill="1" applyBorder="1" applyAlignment="1">
      <alignment horizontal="left" vertical="center"/>
    </xf>
    <xf numFmtId="166" fontId="25" fillId="0" borderId="7" xfId="1" applyNumberFormat="1" applyFont="1" applyFill="1" applyBorder="1" applyAlignment="1">
      <alignment horizontal="right" vertical="center" wrapText="1"/>
    </xf>
    <xf numFmtId="0" fontId="24" fillId="0" borderId="8" xfId="0" applyFont="1" applyBorder="1" applyAlignment="1">
      <alignment vertical="center"/>
    </xf>
    <xf numFmtId="0" fontId="23" fillId="0" borderId="9" xfId="0" applyFont="1" applyBorder="1" applyAlignment="1">
      <alignment vertical="center"/>
    </xf>
    <xf numFmtId="166" fontId="23" fillId="0" borderId="8" xfId="0" applyNumberFormat="1" applyFont="1" applyBorder="1" applyAlignment="1">
      <alignment vertical="center"/>
    </xf>
    <xf numFmtId="0" fontId="24" fillId="2" borderId="3" xfId="0" applyFont="1" applyFill="1" applyBorder="1" applyAlignment="1">
      <alignment vertical="center"/>
    </xf>
    <xf numFmtId="0" fontId="24" fillId="2" borderId="1"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horizontal="right" vertical="center"/>
    </xf>
    <xf numFmtId="0" fontId="26" fillId="2" borderId="43" xfId="1" applyFont="1" applyFill="1" applyBorder="1" applyAlignment="1">
      <alignment horizontal="center"/>
    </xf>
    <xf numFmtId="0" fontId="26" fillId="2" borderId="44" xfId="1" applyFont="1" applyFill="1" applyBorder="1" applyAlignment="1">
      <alignment horizontal="center"/>
    </xf>
    <xf numFmtId="0" fontId="19" fillId="4" borderId="0" xfId="4" applyNumberFormat="1" applyFont="1" applyFill="1" applyBorder="1" applyAlignment="1">
      <alignment horizontal="center" vertical="center"/>
    </xf>
    <xf numFmtId="164" fontId="20" fillId="0" borderId="45"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27" fillId="0" borderId="15"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15" xfId="0" applyFont="1" applyFill="1" applyBorder="1" applyAlignment="1">
      <alignment horizontal="center"/>
    </xf>
    <xf numFmtId="0" fontId="26" fillId="2" borderId="44" xfId="1" applyFont="1" applyFill="1" applyBorder="1" applyAlignment="1">
      <alignment horizontal="center" wrapText="1"/>
    </xf>
    <xf numFmtId="0" fontId="0" fillId="0" borderId="0" xfId="0" applyAlignment="1">
      <alignment vertical="center"/>
    </xf>
    <xf numFmtId="0" fontId="26" fillId="2" borderId="44" xfId="1" applyFont="1" applyFill="1" applyBorder="1" applyAlignment="1">
      <alignment horizontal="center" vertical="center" wrapText="1"/>
    </xf>
    <xf numFmtId="168" fontId="6" fillId="0" borderId="14" xfId="5" applyNumberFormat="1" applyFont="1" applyFill="1" applyBorder="1" applyAlignment="1">
      <alignment horizontal="right" wrapText="1"/>
    </xf>
    <xf numFmtId="168" fontId="6" fillId="0" borderId="14" xfId="6" applyNumberFormat="1" applyFont="1" applyFill="1" applyBorder="1" applyAlignment="1">
      <alignment horizontal="right"/>
    </xf>
    <xf numFmtId="4" fontId="6" fillId="0" borderId="14" xfId="6" applyNumberFormat="1" applyFont="1" applyFill="1" applyBorder="1" applyAlignment="1">
      <alignment horizontal="right"/>
    </xf>
    <xf numFmtId="4" fontId="0" fillId="0" borderId="0" xfId="0" applyNumberFormat="1" applyAlignment="1"/>
    <xf numFmtId="4" fontId="8" fillId="0" borderId="14" xfId="3" applyNumberFormat="1" applyFont="1" applyFill="1" applyBorder="1" applyAlignment="1">
      <alignment horizontal="right"/>
    </xf>
    <xf numFmtId="4" fontId="0" fillId="0" borderId="0" xfId="3" applyNumberFormat="1" applyFont="1" applyAlignment="1"/>
    <xf numFmtId="0" fontId="6" fillId="0" borderId="14" xfId="11" applyFont="1" applyFill="1" applyBorder="1" applyAlignment="1"/>
    <xf numFmtId="168" fontId="6" fillId="0" borderId="14" xfId="11" applyNumberFormat="1" applyFont="1" applyFill="1" applyBorder="1" applyAlignment="1">
      <alignment horizontal="right"/>
    </xf>
    <xf numFmtId="0" fontId="9" fillId="0" borderId="0" xfId="11" applyFont="1" applyFill="1" applyBorder="1" applyAlignment="1">
      <alignment wrapText="1"/>
    </xf>
    <xf numFmtId="0" fontId="30" fillId="4" borderId="13" xfId="13" applyFont="1" applyFill="1" applyBorder="1" applyAlignment="1">
      <alignment horizontal="center"/>
    </xf>
    <xf numFmtId="168" fontId="30" fillId="0" borderId="14" xfId="13" applyNumberFormat="1" applyFont="1" applyFill="1" applyBorder="1" applyAlignment="1">
      <alignment horizontal="right" wrapText="1"/>
    </xf>
    <xf numFmtId="168" fontId="0" fillId="11" borderId="0" xfId="0" applyNumberFormat="1" applyFill="1"/>
    <xf numFmtId="0" fontId="26" fillId="2" borderId="59" xfId="1" applyFont="1" applyFill="1" applyBorder="1" applyAlignment="1">
      <alignment horizontal="center" vertical="center" wrapText="1"/>
    </xf>
    <xf numFmtId="0" fontId="0" fillId="0" borderId="0" xfId="0" applyAlignment="1">
      <alignment vertical="center" wrapText="1"/>
    </xf>
    <xf numFmtId="0" fontId="26" fillId="2" borderId="43" xfId="1" applyFont="1" applyFill="1" applyBorder="1" applyAlignment="1">
      <alignment horizontal="center" vertical="center" wrapText="1"/>
    </xf>
    <xf numFmtId="0" fontId="30" fillId="0" borderId="14" xfId="13" applyFont="1" applyFill="1" applyBorder="1" applyAlignment="1">
      <alignment wrapText="1"/>
    </xf>
    <xf numFmtId="0" fontId="29" fillId="0" borderId="0" xfId="13"/>
    <xf numFmtId="0" fontId="30" fillId="0" borderId="14" xfId="13" applyNumberFormat="1" applyFont="1" applyFill="1" applyBorder="1" applyAlignment="1">
      <alignment wrapText="1"/>
    </xf>
    <xf numFmtId="0" fontId="30" fillId="4" borderId="13" xfId="14" applyFont="1" applyFill="1" applyBorder="1" applyAlignment="1">
      <alignment horizontal="center"/>
    </xf>
    <xf numFmtId="0" fontId="30" fillId="0" borderId="14" xfId="14" applyFont="1" applyFill="1" applyBorder="1" applyAlignment="1">
      <alignment horizontal="right" wrapText="1"/>
    </xf>
    <xf numFmtId="0" fontId="30" fillId="0" borderId="14" xfId="14" applyFont="1" applyFill="1" applyBorder="1" applyAlignment="1">
      <alignment wrapText="1"/>
    </xf>
    <xf numFmtId="168" fontId="30" fillId="0" borderId="14" xfId="14" applyNumberFormat="1" applyFont="1" applyFill="1" applyBorder="1" applyAlignment="1">
      <alignment horizontal="right" wrapText="1"/>
    </xf>
    <xf numFmtId="0" fontId="30" fillId="0" borderId="14" xfId="14" applyNumberFormat="1" applyFont="1" applyFill="1" applyBorder="1" applyAlignment="1">
      <alignment wrapText="1"/>
    </xf>
    <xf numFmtId="0" fontId="30" fillId="0" borderId="14" xfId="15" applyFont="1" applyFill="1" applyBorder="1" applyAlignment="1">
      <alignment horizontal="right" wrapText="1"/>
    </xf>
    <xf numFmtId="0" fontId="30" fillId="0" borderId="14" xfId="15" applyFont="1" applyFill="1" applyBorder="1" applyAlignment="1">
      <alignment wrapText="1"/>
    </xf>
    <xf numFmtId="168" fontId="30" fillId="0" borderId="14" xfId="15" applyNumberFormat="1" applyFont="1" applyFill="1" applyBorder="1" applyAlignment="1">
      <alignment horizontal="right" wrapText="1"/>
    </xf>
    <xf numFmtId="0" fontId="30" fillId="0" borderId="14" xfId="15" applyNumberFormat="1" applyFont="1" applyFill="1" applyBorder="1" applyAlignment="1">
      <alignment wrapText="1"/>
    </xf>
    <xf numFmtId="164" fontId="20" fillId="0" borderId="21" xfId="0" applyNumberFormat="1" applyFont="1" applyBorder="1" applyAlignment="1">
      <alignment horizontal="center" vertical="center" wrapText="1"/>
    </xf>
    <xf numFmtId="164" fontId="20" fillId="0" borderId="53" xfId="0" applyNumberFormat="1" applyFont="1" applyBorder="1" applyAlignment="1">
      <alignment horizontal="center" vertical="center" wrapText="1"/>
    </xf>
    <xf numFmtId="164" fontId="20" fillId="0" borderId="0" xfId="0" applyNumberFormat="1" applyFont="1" applyBorder="1" applyAlignment="1">
      <alignment horizontal="center" vertical="center" wrapText="1"/>
    </xf>
    <xf numFmtId="164" fontId="20" fillId="0" borderId="54" xfId="0" applyNumberFormat="1" applyFont="1" applyBorder="1" applyAlignment="1">
      <alignment horizontal="center" vertical="center" wrapText="1"/>
    </xf>
    <xf numFmtId="164" fontId="20" fillId="0" borderId="55" xfId="0" applyNumberFormat="1" applyFont="1" applyBorder="1" applyAlignment="1">
      <alignment horizontal="center" vertical="center" wrapText="1"/>
    </xf>
    <xf numFmtId="164" fontId="20" fillId="0" borderId="56"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2" fillId="10" borderId="46" xfId="0" applyFont="1" applyFill="1" applyBorder="1" applyAlignment="1">
      <alignment horizontal="center" vertical="center"/>
    </xf>
    <xf numFmtId="0" fontId="2" fillId="10" borderId="47" xfId="0" applyFont="1" applyFill="1" applyBorder="1" applyAlignment="1">
      <alignment horizontal="center" vertical="center"/>
    </xf>
    <xf numFmtId="0" fontId="0" fillId="0" borderId="48" xfId="0" applyBorder="1" applyAlignment="1">
      <alignment horizontal="center" vertical="center"/>
    </xf>
    <xf numFmtId="0" fontId="27" fillId="12" borderId="49" xfId="0" applyFont="1" applyFill="1" applyBorder="1" applyAlignment="1">
      <alignment horizontal="center" vertical="center" wrapText="1"/>
    </xf>
    <xf numFmtId="0" fontId="27" fillId="12" borderId="51" xfId="0" applyFont="1" applyFill="1" applyBorder="1" applyAlignment="1">
      <alignment horizontal="center" vertical="center"/>
    </xf>
    <xf numFmtId="0" fontId="27" fillId="13" borderId="20" xfId="0" applyFont="1" applyFill="1"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center" vertical="center"/>
    </xf>
    <xf numFmtId="0" fontId="28" fillId="0" borderId="50"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18" fillId="0" borderId="37" xfId="0" applyFont="1" applyBorder="1" applyAlignment="1">
      <alignment horizontal="center"/>
    </xf>
    <xf numFmtId="0" fontId="18" fillId="0" borderId="38" xfId="0" applyFont="1" applyBorder="1" applyAlignment="1">
      <alignment horizontal="center"/>
    </xf>
    <xf numFmtId="0" fontId="18" fillId="0" borderId="39" xfId="0" applyFont="1" applyBorder="1" applyAlignment="1">
      <alignment horizontal="center"/>
    </xf>
    <xf numFmtId="0" fontId="15" fillId="0" borderId="18" xfId="8" applyFont="1" applyFill="1" applyBorder="1" applyAlignment="1">
      <alignment horizontal="left" vertical="center" wrapText="1" readingOrder="1"/>
    </xf>
    <xf numFmtId="0" fontId="15" fillId="0" borderId="19" xfId="8" applyFont="1" applyFill="1" applyBorder="1" applyAlignment="1">
      <alignment horizontal="left" vertical="center" wrapText="1" readingOrder="1"/>
    </xf>
    <xf numFmtId="0" fontId="16" fillId="3" borderId="21" xfId="9" applyFont="1" applyFill="1" applyBorder="1" applyAlignment="1">
      <alignment horizontal="left" vertical="top" wrapText="1"/>
    </xf>
    <xf numFmtId="0" fontId="16" fillId="3" borderId="0" xfId="9" applyFont="1" applyFill="1" applyBorder="1" applyAlignment="1">
      <alignment horizontal="left" vertical="top" wrapText="1"/>
    </xf>
    <xf numFmtId="0" fontId="2" fillId="10" borderId="46" xfId="0" applyFont="1" applyFill="1" applyBorder="1" applyAlignment="1">
      <alignment horizontal="center"/>
    </xf>
    <xf numFmtId="0" fontId="2" fillId="10" borderId="47" xfId="0" applyFont="1" applyFill="1" applyBorder="1" applyAlignment="1">
      <alignment horizontal="center"/>
    </xf>
    <xf numFmtId="0" fontId="0" fillId="0" borderId="48" xfId="0" applyBorder="1" applyAlignment="1">
      <alignment horizontal="center"/>
    </xf>
    <xf numFmtId="0" fontId="27" fillId="13" borderId="20" xfId="0" applyFont="1" applyFill="1" applyBorder="1" applyAlignment="1">
      <alignment horizontal="center"/>
    </xf>
    <xf numFmtId="0" fontId="0" fillId="0" borderId="21" xfId="0" applyBorder="1" applyAlignment="1">
      <alignment horizontal="center"/>
    </xf>
    <xf numFmtId="0" fontId="0" fillId="0" borderId="34" xfId="0" applyBorder="1" applyAlignment="1">
      <alignment horizontal="center"/>
    </xf>
    <xf numFmtId="0" fontId="14" fillId="10" borderId="4" xfId="0" applyFont="1" applyFill="1" applyBorder="1" applyAlignment="1">
      <alignment horizontal="center" vertical="center" wrapText="1"/>
    </xf>
    <xf numFmtId="164" fontId="20" fillId="0" borderId="20" xfId="0" applyNumberFormat="1" applyFont="1" applyBorder="1" applyAlignment="1">
      <alignment horizontal="center" vertical="center" wrapText="1"/>
    </xf>
    <xf numFmtId="164" fontId="20" fillId="0" borderId="34" xfId="0" applyNumberFormat="1" applyFont="1" applyBorder="1" applyAlignment="1">
      <alignment horizontal="center" vertical="center" wrapText="1"/>
    </xf>
    <xf numFmtId="164" fontId="20" fillId="0" borderId="3"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64" fontId="20" fillId="0" borderId="2" xfId="0" applyNumberFormat="1" applyFont="1" applyBorder="1" applyAlignment="1">
      <alignment horizontal="center" vertical="center" wrapText="1"/>
    </xf>
    <xf numFmtId="38" fontId="2" fillId="9" borderId="4" xfId="0" applyNumberFormat="1" applyFont="1" applyFill="1" applyBorder="1" applyAlignment="1">
      <alignment horizontal="center" vertical="center" wrapText="1"/>
    </xf>
    <xf numFmtId="0" fontId="2" fillId="9" borderId="4" xfId="0" applyFont="1" applyFill="1" applyBorder="1" applyAlignment="1">
      <alignment horizontal="center" vertical="center" wrapText="1"/>
    </xf>
    <xf numFmtId="38" fontId="2" fillId="9" borderId="15" xfId="0" applyNumberFormat="1" applyFont="1" applyFill="1" applyBorder="1" applyAlignment="1">
      <alignment horizontal="center" vertical="center" wrapText="1"/>
    </xf>
    <xf numFmtId="38" fontId="2" fillId="9" borderId="16" xfId="0" applyNumberFormat="1" applyFont="1" applyFill="1" applyBorder="1" applyAlignment="1">
      <alignment horizontal="center" vertical="center" wrapText="1"/>
    </xf>
    <xf numFmtId="164" fontId="20" fillId="0" borderId="21" xfId="0" applyNumberFormat="1" applyFont="1" applyFill="1" applyBorder="1" applyAlignment="1">
      <alignment horizontal="center" vertical="center" wrapText="1"/>
    </xf>
    <xf numFmtId="164" fontId="20" fillId="0" borderId="53"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164" fontId="20" fillId="0" borderId="54" xfId="0" applyNumberFormat="1" applyFont="1" applyFill="1" applyBorder="1" applyAlignment="1">
      <alignment horizontal="center" vertical="center" wrapText="1"/>
    </xf>
    <xf numFmtId="164" fontId="20" fillId="0" borderId="55" xfId="0" applyNumberFormat="1" applyFont="1" applyFill="1" applyBorder="1" applyAlignment="1">
      <alignment horizontal="center" vertical="center" wrapText="1"/>
    </xf>
    <xf numFmtId="164" fontId="20" fillId="0" borderId="56" xfId="0" applyNumberFormat="1" applyFont="1" applyFill="1" applyBorder="1" applyAlignment="1">
      <alignment horizontal="center" vertical="center" wrapText="1"/>
    </xf>
    <xf numFmtId="164" fontId="20" fillId="0" borderId="20" xfId="0" applyNumberFormat="1" applyFont="1" applyFill="1" applyBorder="1" applyAlignment="1">
      <alignment horizontal="center" vertical="center" wrapText="1"/>
    </xf>
    <xf numFmtId="164" fontId="20" fillId="0" borderId="29" xfId="0" applyNumberFormat="1" applyFont="1" applyFill="1" applyBorder="1" applyAlignment="1">
      <alignment horizontal="center" vertical="center" wrapText="1"/>
    </xf>
    <xf numFmtId="164" fontId="20" fillId="0" borderId="60" xfId="0" applyNumberFormat="1" applyFont="1" applyFill="1" applyBorder="1" applyAlignment="1">
      <alignment horizontal="center" vertical="center" wrapText="1"/>
    </xf>
  </cellXfs>
  <cellStyles count="16">
    <cellStyle name="Currency" xfId="3" builtinId="4"/>
    <cellStyle name="Normal" xfId="0" builtinId="0"/>
    <cellStyle name="Normal 2" xfId="8"/>
    <cellStyle name="Normal 38 2" xfId="2"/>
    <cellStyle name="Normal 7" xfId="9"/>
    <cellStyle name="Normal_AA0" xfId="4"/>
    <cellStyle name="Normal_AA0_1" xfId="11"/>
    <cellStyle name="Normal_AA0_2" xfId="12"/>
    <cellStyle name="Normal_AA0_3" xfId="13"/>
    <cellStyle name="Normal_DF1" xfId="6"/>
    <cellStyle name="Normal_DF1_1" xfId="7"/>
    <cellStyle name="Normal_DF1_2" xfId="15"/>
    <cellStyle name="Normal_DH1" xfId="5"/>
    <cellStyle name="Normal_DH1_1" xfId="14"/>
    <cellStyle name="Normal_Elem_Sec by LEA" xfId="10"/>
    <cellStyle name="Normal_Sheet1" xfId="1"/>
  </cellStyles>
  <dxfs count="1">
    <dxf>
      <font>
        <color rgb="FF9C0006"/>
      </font>
      <fill>
        <patternFill>
          <bgColor rgb="FFFFC7CE"/>
        </patternFill>
      </fill>
    </dxf>
  </dxfs>
  <tableStyles count="0" defaultTableStyle="TableStyleMedium2" defaultPivotStyle="PivotStyleLight16"/>
  <colors>
    <mruColors>
      <color rgb="FFFFFF9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0</xdr:row>
      <xdr:rowOff>0</xdr:rowOff>
    </xdr:from>
    <xdr:to>
      <xdr:col>5</xdr:col>
      <xdr:colOff>855306</xdr:colOff>
      <xdr:row>2</xdr:row>
      <xdr:rowOff>142875</xdr:rowOff>
    </xdr:to>
    <xdr:pic>
      <xdr:nvPicPr>
        <xdr:cNvPr id="3"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102"/>
        <a:stretch/>
      </xdr:blipFill>
      <xdr:spPr bwMode="auto">
        <a:xfrm>
          <a:off x="95252" y="0"/>
          <a:ext cx="4989154"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xdr:colOff>
      <xdr:row>0</xdr:row>
      <xdr:rowOff>0</xdr:rowOff>
    </xdr:from>
    <xdr:to>
      <xdr:col>5</xdr:col>
      <xdr:colOff>855306</xdr:colOff>
      <xdr:row>1</xdr:row>
      <xdr:rowOff>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102"/>
        <a:stretch/>
      </xdr:blipFill>
      <xdr:spPr bwMode="auto">
        <a:xfrm>
          <a:off x="95252" y="0"/>
          <a:ext cx="4989154"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tabSelected="1" view="pageBreakPreview" zoomScaleNormal="100" zoomScaleSheetLayoutView="100" workbookViewId="0">
      <pane xSplit="3" ySplit="4" topLeftCell="D5" activePane="bottomRight" state="frozen"/>
      <selection pane="topRight" activeCell="C1" sqref="C1"/>
      <selection pane="bottomLeft" activeCell="A4" sqref="A4"/>
      <selection pane="bottomRight" activeCell="C11" sqref="C11"/>
    </sheetView>
  </sheetViews>
  <sheetFormatPr defaultRowHeight="15.75" x14ac:dyDescent="0.2"/>
  <cols>
    <col min="1" max="1" width="7.85546875" style="92" customWidth="1"/>
    <col min="2" max="2" width="1.7109375" style="91" customWidth="1"/>
    <col min="3" max="3" width="38.5703125" style="92" bestFit="1" customWidth="1"/>
    <col min="4" max="4" width="14.140625" style="92" customWidth="1"/>
    <col min="5" max="5" width="2.5703125" customWidth="1"/>
    <col min="6" max="10" width="12.5703125" style="92" customWidth="1"/>
    <col min="11" max="11" width="13" style="92" customWidth="1"/>
    <col min="12" max="16384" width="9.140625" style="92"/>
  </cols>
  <sheetData>
    <row r="1" spans="1:11" ht="27" customHeight="1" x14ac:dyDescent="0.2">
      <c r="A1" s="197" t="s">
        <v>699</v>
      </c>
      <c r="B1" s="191"/>
      <c r="C1" s="192"/>
      <c r="D1" s="154" t="s">
        <v>682</v>
      </c>
      <c r="E1" s="119"/>
      <c r="F1" s="157" t="s">
        <v>672</v>
      </c>
      <c r="G1" s="158"/>
      <c r="H1" s="158"/>
      <c r="I1" s="158"/>
      <c r="J1" s="158"/>
      <c r="K1" s="159"/>
    </row>
    <row r="2" spans="1:11" ht="27" customHeight="1" x14ac:dyDescent="0.2">
      <c r="A2" s="198"/>
      <c r="B2" s="193"/>
      <c r="C2" s="194"/>
      <c r="D2" s="155"/>
      <c r="E2" s="119"/>
      <c r="F2" s="160" t="s">
        <v>673</v>
      </c>
      <c r="G2" s="162" t="s">
        <v>674</v>
      </c>
      <c r="H2" s="163"/>
      <c r="I2" s="163"/>
      <c r="J2" s="164"/>
      <c r="K2" s="165" t="s">
        <v>675</v>
      </c>
    </row>
    <row r="3" spans="1:11" ht="27" customHeight="1" x14ac:dyDescent="0.2">
      <c r="A3" s="198"/>
      <c r="B3" s="193"/>
      <c r="C3" s="194"/>
      <c r="D3" s="156"/>
      <c r="E3" s="119"/>
      <c r="F3" s="161"/>
      <c r="G3" s="115" t="s">
        <v>676</v>
      </c>
      <c r="H3" s="116" t="s">
        <v>677</v>
      </c>
      <c r="I3" s="115" t="s">
        <v>678</v>
      </c>
      <c r="J3" s="115" t="s">
        <v>679</v>
      </c>
      <c r="K3" s="166"/>
    </row>
    <row r="4" spans="1:11" s="93" customFormat="1" ht="32.25" customHeight="1" thickBot="1" x14ac:dyDescent="0.25">
      <c r="A4" s="199"/>
      <c r="B4" s="195"/>
      <c r="C4" s="196"/>
      <c r="D4" s="133" t="s">
        <v>683</v>
      </c>
      <c r="E4" s="134"/>
      <c r="F4" s="135" t="s">
        <v>666</v>
      </c>
      <c r="G4" s="120" t="s">
        <v>694</v>
      </c>
      <c r="H4" s="120" t="s">
        <v>681</v>
      </c>
      <c r="I4" s="120" t="s">
        <v>669</v>
      </c>
      <c r="J4" s="120" t="s">
        <v>670</v>
      </c>
      <c r="K4" s="167"/>
    </row>
    <row r="5" spans="1:11" ht="16.5" customHeight="1" x14ac:dyDescent="0.2">
      <c r="A5" s="94">
        <v>1</v>
      </c>
      <c r="B5" s="85" t="str">
        <f>IF(VLOOKUP($A5,All!$A$2:$U$196,21,FALSE)&gt;0,"*","")</f>
        <v/>
      </c>
      <c r="C5" s="95" t="s">
        <v>0</v>
      </c>
      <c r="D5" s="96">
        <f>VLOOKUP($A5,All!$A$3:$U$196,5,FALSE)</f>
        <v>23974589</v>
      </c>
      <c r="F5" s="96">
        <f>VLOOKUP($A5,All!$A$3:$U$196,8,FALSE)</f>
        <v>132912</v>
      </c>
      <c r="G5" s="96">
        <f>VLOOKUP($A5,All!$A$3:$U$196,11,FALSE)</f>
        <v>2941734</v>
      </c>
      <c r="H5" s="96">
        <f>VLOOKUP($A5,All!$A$3:$U$196,14,FALSE)</f>
        <v>19023280</v>
      </c>
      <c r="I5" s="96">
        <f>VLOOKUP($A5,All!$A$3:$U$196,17,FALSE)</f>
        <v>0</v>
      </c>
      <c r="J5" s="96">
        <f>VLOOKUP($A5,All!$A$3:$U$196,20,FALSE)</f>
        <v>1876663</v>
      </c>
      <c r="K5" s="96">
        <f>SUM(F5:J5)</f>
        <v>23974589</v>
      </c>
    </row>
    <row r="6" spans="1:11" ht="16.5" customHeight="1" x14ac:dyDescent="0.2">
      <c r="A6" s="97">
        <v>2</v>
      </c>
      <c r="B6" s="86" t="str">
        <f>IF(VLOOKUP($A6,All!$A$2:$U$196,21,FALSE)&gt;0,"*","")</f>
        <v/>
      </c>
      <c r="C6" s="98" t="s">
        <v>1</v>
      </c>
      <c r="D6" s="99">
        <f>VLOOKUP($A6,All!$A$3:$U$196,5,FALSE)</f>
        <v>12568423</v>
      </c>
      <c r="F6" s="99">
        <f>VLOOKUP($A6,All!$A$3:$U$196,8,FALSE)</f>
        <v>354091</v>
      </c>
      <c r="G6" s="99">
        <f>VLOOKUP($A6,All!$A$3:$U$196,11,FALSE)</f>
        <v>3381012</v>
      </c>
      <c r="H6" s="99">
        <f>VLOOKUP($A6,All!$A$3:$U$196,14,FALSE)</f>
        <v>0</v>
      </c>
      <c r="I6" s="99">
        <f>VLOOKUP($A6,All!$A$3:$U$196,17,FALSE)</f>
        <v>0</v>
      </c>
      <c r="J6" s="99">
        <f>VLOOKUP($A6,All!$A$3:$U$196,20,FALSE)</f>
        <v>8833320</v>
      </c>
      <c r="K6" s="99">
        <f t="shared" ref="K6:K69" si="0">SUM(F6:J6)</f>
        <v>12568423</v>
      </c>
    </row>
    <row r="7" spans="1:11" ht="16.5" customHeight="1" x14ac:dyDescent="0.2">
      <c r="A7" s="97">
        <v>3</v>
      </c>
      <c r="B7" s="86" t="str">
        <f>IF(VLOOKUP($A7,All!$A$2:$U$196,21,FALSE)&gt;0,"*","")</f>
        <v/>
      </c>
      <c r="C7" s="98" t="s">
        <v>330</v>
      </c>
      <c r="D7" s="99">
        <f>VLOOKUP($A7,All!$A$3:$U$196,5,FALSE)</f>
        <v>51091448</v>
      </c>
      <c r="F7" s="99">
        <f>VLOOKUP($A7,All!$A$3:$U$196,8,FALSE)</f>
        <v>1852930</v>
      </c>
      <c r="G7" s="99">
        <f>VLOOKUP($A7,All!$A$3:$U$196,11,FALSE)</f>
        <v>529</v>
      </c>
      <c r="H7" s="99">
        <f>VLOOKUP($A7,All!$A$3:$U$196,14,FALSE)</f>
        <v>0</v>
      </c>
      <c r="I7" s="99">
        <f>VLOOKUP($A7,All!$A$3:$U$196,17,FALSE)</f>
        <v>41711096</v>
      </c>
      <c r="J7" s="99">
        <f>VLOOKUP($A7,All!$A$3:$U$196,20,FALSE)</f>
        <v>7526893</v>
      </c>
      <c r="K7" s="99">
        <f t="shared" si="0"/>
        <v>51091448</v>
      </c>
    </row>
    <row r="8" spans="1:11" ht="16.5" customHeight="1" x14ac:dyDescent="0.2">
      <c r="A8" s="97">
        <v>4</v>
      </c>
      <c r="B8" s="86" t="str">
        <f>IF(VLOOKUP($A8,All!$A$2:$U$196,21,FALSE)&gt;0,"*","")</f>
        <v/>
      </c>
      <c r="C8" s="98" t="s">
        <v>2</v>
      </c>
      <c r="D8" s="99">
        <f>VLOOKUP($A8,All!$A$3:$U$196,5,FALSE)</f>
        <v>12649389</v>
      </c>
      <c r="F8" s="99">
        <f>VLOOKUP($A8,All!$A$3:$U$196,8,FALSE)</f>
        <v>0</v>
      </c>
      <c r="G8" s="99">
        <f>VLOOKUP($A8,All!$A$3:$U$196,11,FALSE)</f>
        <v>0</v>
      </c>
      <c r="H8" s="99">
        <f>VLOOKUP($A8,All!$A$3:$U$196,14,FALSE)</f>
        <v>12649389</v>
      </c>
      <c r="I8" s="99">
        <f>VLOOKUP($A8,All!$A$3:$U$196,17,FALSE)</f>
        <v>0</v>
      </c>
      <c r="J8" s="99">
        <f>VLOOKUP($A8,All!$A$3:$U$196,20,FALSE)</f>
        <v>0</v>
      </c>
      <c r="K8" s="99">
        <f t="shared" si="0"/>
        <v>12649389</v>
      </c>
    </row>
    <row r="9" spans="1:11" ht="16.5" customHeight="1" x14ac:dyDescent="0.2">
      <c r="A9" s="100">
        <v>5</v>
      </c>
      <c r="B9" s="87" t="str">
        <f>IF(VLOOKUP($A9,All!$A$2:$U$196,21,FALSE)&gt;0,"*","")</f>
        <v/>
      </c>
      <c r="C9" s="101" t="s">
        <v>3</v>
      </c>
      <c r="D9" s="102">
        <f>VLOOKUP($A9,All!$A$3:$U$196,5,FALSE)</f>
        <v>21402478</v>
      </c>
      <c r="F9" s="102">
        <f>VLOOKUP($A9,All!$A$3:$U$196,8,FALSE)</f>
        <v>0</v>
      </c>
      <c r="G9" s="102">
        <f>VLOOKUP($A9,All!$A$3:$U$196,11,FALSE)</f>
        <v>0</v>
      </c>
      <c r="H9" s="102">
        <f>VLOOKUP($A9,All!$A$3:$U$196,14,FALSE)</f>
        <v>3300000</v>
      </c>
      <c r="I9" s="102">
        <f>VLOOKUP($A9,All!$A$3:$U$196,17,FALSE)</f>
        <v>0</v>
      </c>
      <c r="J9" s="102">
        <f>VLOOKUP($A9,All!$A$3:$U$196,20,FALSE)</f>
        <v>18102478</v>
      </c>
      <c r="K9" s="102">
        <f t="shared" si="0"/>
        <v>21402478</v>
      </c>
    </row>
    <row r="10" spans="1:11" ht="16.5" customHeight="1" x14ac:dyDescent="0.2">
      <c r="A10" s="94">
        <v>6</v>
      </c>
      <c r="B10" s="85" t="str">
        <f>IF(VLOOKUP($A10,All!$A$2:$U$196,21,FALSE)&gt;0,"*","")</f>
        <v/>
      </c>
      <c r="C10" s="95" t="s">
        <v>4</v>
      </c>
      <c r="D10" s="96">
        <f>VLOOKUP($A10,All!$A$3:$U$196,5,FALSE)</f>
        <v>16776520</v>
      </c>
      <c r="F10" s="96">
        <f>VLOOKUP($A10,All!$A$3:$U$196,8,FALSE)</f>
        <v>192025</v>
      </c>
      <c r="G10" s="96">
        <f>VLOOKUP($A10,All!$A$3:$U$196,11,FALSE)</f>
        <v>0</v>
      </c>
      <c r="H10" s="96">
        <f>VLOOKUP($A10,All!$A$3:$U$196,14,FALSE)</f>
        <v>8298065</v>
      </c>
      <c r="I10" s="96">
        <f>VLOOKUP($A10,All!$A$3:$U$196,17,FALSE)</f>
        <v>607318</v>
      </c>
      <c r="J10" s="96">
        <f>VLOOKUP($A10,All!$A$3:$U$196,20,FALSE)</f>
        <v>7679112</v>
      </c>
      <c r="K10" s="96">
        <f t="shared" si="0"/>
        <v>16776520</v>
      </c>
    </row>
    <row r="11" spans="1:11" ht="16.5" customHeight="1" x14ac:dyDescent="0.2">
      <c r="A11" s="97">
        <v>7</v>
      </c>
      <c r="B11" s="86" t="str">
        <f>IF(VLOOKUP($A11,All!$A$2:$U$196,21,FALSE)&gt;0,"*","")</f>
        <v/>
      </c>
      <c r="C11" s="98" t="s">
        <v>5</v>
      </c>
      <c r="D11" s="99">
        <f>VLOOKUP($A11,All!$A$3:$U$196,5,FALSE)</f>
        <v>6848051</v>
      </c>
      <c r="F11" s="99">
        <f>VLOOKUP($A11,All!$A$3:$U$196,8,FALSE)</f>
        <v>0</v>
      </c>
      <c r="G11" s="99">
        <f>VLOOKUP($A11,All!$A$3:$U$196,11,FALSE)</f>
        <v>8293892</v>
      </c>
      <c r="H11" s="99">
        <f>VLOOKUP($A11,All!$A$3:$U$196,14,FALSE)</f>
        <v>0</v>
      </c>
      <c r="I11" s="99">
        <f>VLOOKUP($A11,All!$A$3:$U$196,17,FALSE)</f>
        <v>0</v>
      </c>
      <c r="J11" s="99">
        <f>VLOOKUP($A11,All!$A$3:$U$196,20,FALSE)</f>
        <v>-1445841</v>
      </c>
      <c r="K11" s="99">
        <f t="shared" si="0"/>
        <v>6848051</v>
      </c>
    </row>
    <row r="12" spans="1:11" ht="16.5" customHeight="1" x14ac:dyDescent="0.2">
      <c r="A12" s="97">
        <v>8</v>
      </c>
      <c r="B12" s="86" t="str">
        <f>IF(VLOOKUP($A12,All!$A$2:$U$196,21,FALSE)&gt;0,"*","")</f>
        <v/>
      </c>
      <c r="C12" s="98" t="s">
        <v>6</v>
      </c>
      <c r="D12" s="99">
        <f>VLOOKUP($A12,All!$A$3:$U$196,5,FALSE)</f>
        <v>33911514</v>
      </c>
      <c r="F12" s="99">
        <f>VLOOKUP($A12,All!$A$3:$U$196,8,FALSE)</f>
        <v>0</v>
      </c>
      <c r="G12" s="99">
        <f>VLOOKUP($A12,All!$A$3:$U$196,11,FALSE)</f>
        <v>33911514</v>
      </c>
      <c r="H12" s="99">
        <f>VLOOKUP($A12,All!$A$3:$U$196,14,FALSE)</f>
        <v>0</v>
      </c>
      <c r="I12" s="99">
        <f>VLOOKUP($A12,All!$A$3:$U$196,17,FALSE)</f>
        <v>0</v>
      </c>
      <c r="J12" s="99">
        <f>VLOOKUP($A12,All!$A$3:$U$196,20,FALSE)</f>
        <v>0</v>
      </c>
      <c r="K12" s="99">
        <f t="shared" si="0"/>
        <v>33911514</v>
      </c>
    </row>
    <row r="13" spans="1:11" ht="16.5" customHeight="1" x14ac:dyDescent="0.2">
      <c r="A13" s="97">
        <v>9</v>
      </c>
      <c r="B13" s="86" t="str">
        <f>IF(VLOOKUP($A13,All!$A$2:$U$196,21,FALSE)&gt;0,"*","")</f>
        <v/>
      </c>
      <c r="C13" s="98" t="s">
        <v>7</v>
      </c>
      <c r="D13" s="99">
        <f>VLOOKUP($A13,All!$A$3:$U$196,5,FALSE)</f>
        <v>7563368</v>
      </c>
      <c r="F13" s="99">
        <f>VLOOKUP($A13,All!$A$3:$U$196,8,FALSE)</f>
        <v>1309016</v>
      </c>
      <c r="G13" s="99">
        <f>VLOOKUP($A13,All!$A$3:$U$196,11,FALSE)</f>
        <v>0</v>
      </c>
      <c r="H13" s="99">
        <f>VLOOKUP($A13,All!$A$3:$U$196,14,FALSE)</f>
        <v>0</v>
      </c>
      <c r="I13" s="99">
        <f>VLOOKUP($A13,All!$A$3:$U$196,17,FALSE)</f>
        <v>0</v>
      </c>
      <c r="J13" s="99">
        <f>VLOOKUP($A13,All!$A$3:$U$196,20,FALSE)</f>
        <v>6254352</v>
      </c>
      <c r="K13" s="99">
        <f t="shared" si="0"/>
        <v>7563368</v>
      </c>
    </row>
    <row r="14" spans="1:11" ht="16.5" customHeight="1" x14ac:dyDescent="0.2">
      <c r="A14" s="100">
        <v>10</v>
      </c>
      <c r="B14" s="87" t="str">
        <f>IF(VLOOKUP($A14,All!$A$2:$U$196,21,FALSE)&gt;0,"*","")</f>
        <v/>
      </c>
      <c r="C14" s="101" t="s">
        <v>8</v>
      </c>
      <c r="D14" s="102">
        <f>VLOOKUP($A14,All!$A$3:$U$196,5,FALSE)</f>
        <v>95712572</v>
      </c>
      <c r="F14" s="102">
        <f>VLOOKUP($A14,All!$A$3:$U$196,8,FALSE)</f>
        <v>1364157</v>
      </c>
      <c r="G14" s="102">
        <f>VLOOKUP($A14,All!$A$3:$U$196,11,FALSE)</f>
        <v>49299190</v>
      </c>
      <c r="H14" s="102">
        <f>VLOOKUP($A14,All!$A$3:$U$196,14,FALSE)</f>
        <v>1000000</v>
      </c>
      <c r="I14" s="102">
        <f>VLOOKUP($A14,All!$A$3:$U$196,17,FALSE)</f>
        <v>316000</v>
      </c>
      <c r="J14" s="102">
        <f>VLOOKUP($A14,All!$A$3:$U$196,20,FALSE)</f>
        <v>43733225</v>
      </c>
      <c r="K14" s="102">
        <f t="shared" si="0"/>
        <v>95712572</v>
      </c>
    </row>
    <row r="15" spans="1:11" ht="16.5" customHeight="1" x14ac:dyDescent="0.2">
      <c r="A15" s="94">
        <v>11</v>
      </c>
      <c r="B15" s="85" t="str">
        <f>IF(VLOOKUP($A15,All!$A$2:$U$196,21,FALSE)&gt;0,"*","")</f>
        <v/>
      </c>
      <c r="C15" s="95" t="s">
        <v>9</v>
      </c>
      <c r="D15" s="96">
        <f>VLOOKUP($A15,All!$A$3:$U$196,5,FALSE)</f>
        <v>7323647</v>
      </c>
      <c r="F15" s="96">
        <f>VLOOKUP($A15,All!$A$3:$U$196,8,FALSE)</f>
        <v>0</v>
      </c>
      <c r="G15" s="96">
        <f>VLOOKUP($A15,All!$A$3:$U$196,11,FALSE)</f>
        <v>0</v>
      </c>
      <c r="H15" s="96">
        <f>VLOOKUP($A15,All!$A$3:$U$196,14,FALSE)</f>
        <v>2000000</v>
      </c>
      <c r="I15" s="96">
        <f>VLOOKUP($A15,All!$A$3:$U$196,17,FALSE)</f>
        <v>0</v>
      </c>
      <c r="J15" s="96">
        <f>VLOOKUP($A15,All!$A$3:$U$196,20,FALSE)</f>
        <v>5323647</v>
      </c>
      <c r="K15" s="96">
        <f t="shared" si="0"/>
        <v>7323647</v>
      </c>
    </row>
    <row r="16" spans="1:11" ht="16.5" customHeight="1" x14ac:dyDescent="0.2">
      <c r="A16" s="97">
        <v>12</v>
      </c>
      <c r="B16" s="86" t="str">
        <f>IF(VLOOKUP($A16,All!$A$2:$U$196,21,FALSE)&gt;0,"*","")</f>
        <v/>
      </c>
      <c r="C16" s="98" t="s">
        <v>10</v>
      </c>
      <c r="D16" s="99">
        <f>VLOOKUP($A16,All!$A$3:$U$196,5,FALSE)</f>
        <v>50596517</v>
      </c>
      <c r="F16" s="99">
        <f>VLOOKUP($A16,All!$A$3:$U$196,8,FALSE)</f>
        <v>878126</v>
      </c>
      <c r="G16" s="99">
        <f>VLOOKUP($A16,All!$A$3:$U$196,11,FALSE)</f>
        <v>0</v>
      </c>
      <c r="H16" s="99">
        <f>VLOOKUP($A16,All!$A$3:$U$196,14,FALSE)</f>
        <v>15316853</v>
      </c>
      <c r="I16" s="99">
        <f>VLOOKUP($A16,All!$A$3:$U$196,17,FALSE)</f>
        <v>776535</v>
      </c>
      <c r="J16" s="99">
        <f>VLOOKUP($A16,All!$A$3:$U$196,20,FALSE)</f>
        <v>33625003</v>
      </c>
      <c r="K16" s="99">
        <f t="shared" si="0"/>
        <v>50596517</v>
      </c>
    </row>
    <row r="17" spans="1:11" ht="16.5" customHeight="1" x14ac:dyDescent="0.2">
      <c r="A17" s="97">
        <v>13</v>
      </c>
      <c r="B17" s="86" t="str">
        <f>IF(VLOOKUP($A17,All!$A$2:$U$196,21,FALSE)&gt;0,"*","")</f>
        <v/>
      </c>
      <c r="C17" s="98" t="s">
        <v>11</v>
      </c>
      <c r="D17" s="99">
        <f>VLOOKUP($A17,All!$A$3:$U$196,5,FALSE)</f>
        <v>2605232</v>
      </c>
      <c r="F17" s="99">
        <f>VLOOKUP($A17,All!$A$3:$U$196,8,FALSE)</f>
        <v>0</v>
      </c>
      <c r="G17" s="99">
        <f>VLOOKUP($A17,All!$A$3:$U$196,11,FALSE)</f>
        <v>127802</v>
      </c>
      <c r="H17" s="99">
        <f>VLOOKUP($A17,All!$A$3:$U$196,14,FALSE)</f>
        <v>0</v>
      </c>
      <c r="I17" s="99">
        <f>VLOOKUP($A17,All!$A$3:$U$196,17,FALSE)</f>
        <v>447118</v>
      </c>
      <c r="J17" s="99">
        <f>VLOOKUP($A17,All!$A$3:$U$196,20,FALSE)</f>
        <v>2030312</v>
      </c>
      <c r="K17" s="99">
        <f t="shared" si="0"/>
        <v>2605232</v>
      </c>
    </row>
    <row r="18" spans="1:11" ht="16.5" customHeight="1" x14ac:dyDescent="0.2">
      <c r="A18" s="97">
        <v>14</v>
      </c>
      <c r="B18" s="86" t="str">
        <f>IF(VLOOKUP($A18,All!$A$2:$U$196,21,FALSE)&gt;0,"*","")</f>
        <v/>
      </c>
      <c r="C18" s="98" t="s">
        <v>12</v>
      </c>
      <c r="D18" s="99">
        <f>VLOOKUP($A18,All!$A$3:$U$196,5,FALSE)</f>
        <v>6381634</v>
      </c>
      <c r="F18" s="99">
        <f>VLOOKUP($A18,All!$A$3:$U$196,8,FALSE)</f>
        <v>0</v>
      </c>
      <c r="G18" s="99">
        <f>VLOOKUP($A18,All!$A$3:$U$196,11,FALSE)</f>
        <v>100000</v>
      </c>
      <c r="H18" s="99">
        <f>VLOOKUP($A18,All!$A$3:$U$196,14,FALSE)</f>
        <v>495713</v>
      </c>
      <c r="I18" s="99">
        <f>VLOOKUP($A18,All!$A$3:$U$196,17,FALSE)</f>
        <v>0</v>
      </c>
      <c r="J18" s="99">
        <f>VLOOKUP($A18,All!$A$3:$U$196,20,FALSE)</f>
        <v>5785921</v>
      </c>
      <c r="K18" s="99">
        <f t="shared" si="0"/>
        <v>6381634</v>
      </c>
    </row>
    <row r="19" spans="1:11" ht="16.5" customHeight="1" x14ac:dyDescent="0.2">
      <c r="A19" s="100">
        <v>15</v>
      </c>
      <c r="B19" s="87" t="str">
        <f>IF(VLOOKUP($A19,All!$A$2:$U$196,21,FALSE)&gt;0,"*","")</f>
        <v/>
      </c>
      <c r="C19" s="101" t="s">
        <v>13</v>
      </c>
      <c r="D19" s="102">
        <f>VLOOKUP($A19,All!$A$3:$U$196,5,FALSE)</f>
        <v>20675726</v>
      </c>
      <c r="F19" s="102">
        <f>VLOOKUP($A19,All!$A$3:$U$196,8,FALSE)</f>
        <v>0</v>
      </c>
      <c r="G19" s="102">
        <f>VLOOKUP($A19,All!$A$3:$U$196,11,FALSE)</f>
        <v>0</v>
      </c>
      <c r="H19" s="102">
        <f>VLOOKUP($A19,All!$A$3:$U$196,14,FALSE)</f>
        <v>603227</v>
      </c>
      <c r="I19" s="102">
        <f>VLOOKUP($A19,All!$A$3:$U$196,17,FALSE)</f>
        <v>0</v>
      </c>
      <c r="J19" s="102">
        <f>VLOOKUP($A19,All!$A$3:$U$196,20,FALSE)</f>
        <v>20072499</v>
      </c>
      <c r="K19" s="102">
        <f t="shared" si="0"/>
        <v>20675726</v>
      </c>
    </row>
    <row r="20" spans="1:11" ht="16.5" customHeight="1" x14ac:dyDescent="0.2">
      <c r="A20" s="94">
        <v>16</v>
      </c>
      <c r="B20" s="85" t="str">
        <f>IF(VLOOKUP($A20,All!$A$2:$U$196,21,FALSE)&gt;0,"*","")</f>
        <v/>
      </c>
      <c r="C20" s="95" t="s">
        <v>14</v>
      </c>
      <c r="D20" s="96">
        <f>VLOOKUP($A20,All!$A$3:$U$196,5,FALSE)</f>
        <v>13630100</v>
      </c>
      <c r="F20" s="96">
        <f>VLOOKUP($A20,All!$A$3:$U$196,8,FALSE)</f>
        <v>0</v>
      </c>
      <c r="G20" s="96">
        <f>VLOOKUP($A20,All!$A$3:$U$196,11,FALSE)</f>
        <v>0</v>
      </c>
      <c r="H20" s="96">
        <f>VLOOKUP($A20,All!$A$3:$U$196,14,FALSE)</f>
        <v>9600000</v>
      </c>
      <c r="I20" s="96">
        <f>VLOOKUP($A20,All!$A$3:$U$196,17,FALSE)</f>
        <v>0</v>
      </c>
      <c r="J20" s="96">
        <f>VLOOKUP($A20,All!$A$3:$U$196,20,FALSE)</f>
        <v>4030090</v>
      </c>
      <c r="K20" s="96">
        <f t="shared" si="0"/>
        <v>13630090</v>
      </c>
    </row>
    <row r="21" spans="1:11" ht="16.5" customHeight="1" x14ac:dyDescent="0.2">
      <c r="A21" s="97">
        <v>17</v>
      </c>
      <c r="B21" s="86" t="str">
        <f>IF(VLOOKUP($A21,All!$A$2:$U$196,21,FALSE)&gt;0,"*","")</f>
        <v/>
      </c>
      <c r="C21" s="98" t="s">
        <v>15</v>
      </c>
      <c r="D21" s="99">
        <f>VLOOKUP($A21,All!$A$3:$U$196,5,FALSE)</f>
        <v>76457420</v>
      </c>
      <c r="F21" s="99">
        <f>VLOOKUP($A21,All!$A$3:$U$196,8,FALSE)</f>
        <v>168740</v>
      </c>
      <c r="G21" s="99">
        <f>VLOOKUP($A21,All!$A$3:$U$196,11,FALSE)</f>
        <v>226115</v>
      </c>
      <c r="H21" s="99">
        <f>VLOOKUP($A21,All!$A$3:$U$196,14,FALSE)</f>
        <v>384139</v>
      </c>
      <c r="I21" s="99">
        <f>VLOOKUP($A21,All!$A$3:$U$196,17,FALSE)</f>
        <v>20286878</v>
      </c>
      <c r="J21" s="99">
        <f>VLOOKUP($A21,All!$A$3:$U$196,20,FALSE)</f>
        <v>55391548</v>
      </c>
      <c r="K21" s="99">
        <f t="shared" si="0"/>
        <v>76457420</v>
      </c>
    </row>
    <row r="22" spans="1:11" ht="16.5" customHeight="1" x14ac:dyDescent="0.2">
      <c r="A22" s="97">
        <v>18</v>
      </c>
      <c r="B22" s="86" t="str">
        <f>IF(VLOOKUP($A22,All!$A$2:$U$196,21,FALSE)&gt;0,"*","")</f>
        <v/>
      </c>
      <c r="C22" s="98" t="s">
        <v>16</v>
      </c>
      <c r="D22" s="99">
        <f>VLOOKUP($A22,All!$A$3:$U$196,5,FALSE)</f>
        <v>6157158</v>
      </c>
      <c r="F22" s="99">
        <f>VLOOKUP($A22,All!$A$3:$U$196,8,FALSE)</f>
        <v>0</v>
      </c>
      <c r="G22" s="99">
        <f>VLOOKUP($A22,All!$A$3:$U$196,11,FALSE)</f>
        <v>6157158</v>
      </c>
      <c r="H22" s="99">
        <f>VLOOKUP($A22,All!$A$3:$U$196,14,FALSE)</f>
        <v>0</v>
      </c>
      <c r="I22" s="99">
        <f>VLOOKUP($A22,All!$A$3:$U$196,17,FALSE)</f>
        <v>0</v>
      </c>
      <c r="J22" s="99">
        <f>VLOOKUP($A22,All!$A$3:$U$196,20,FALSE)</f>
        <v>0</v>
      </c>
      <c r="K22" s="99">
        <f t="shared" si="0"/>
        <v>6157158</v>
      </c>
    </row>
    <row r="23" spans="1:11" ht="16.5" customHeight="1" x14ac:dyDescent="0.2">
      <c r="A23" s="97">
        <v>19</v>
      </c>
      <c r="B23" s="86" t="str">
        <f>IF(VLOOKUP($A23,All!$A$2:$U$196,21,FALSE)&gt;0,"*","")</f>
        <v/>
      </c>
      <c r="C23" s="98" t="s">
        <v>17</v>
      </c>
      <c r="D23" s="99">
        <f>VLOOKUP($A23,All!$A$3:$U$196,5,FALSE)</f>
        <v>624081</v>
      </c>
      <c r="F23" s="99">
        <f>VLOOKUP($A23,All!$A$3:$U$196,8,FALSE)</f>
        <v>0</v>
      </c>
      <c r="G23" s="99">
        <f>VLOOKUP($A23,All!$A$3:$U$196,11,FALSE)</f>
        <v>9548</v>
      </c>
      <c r="H23" s="99">
        <f>VLOOKUP($A23,All!$A$3:$U$196,14,FALSE)</f>
        <v>0</v>
      </c>
      <c r="I23" s="99">
        <f>VLOOKUP($A23,All!$A$3:$U$196,17,FALSE)</f>
        <v>100343</v>
      </c>
      <c r="J23" s="99">
        <f>VLOOKUP($A23,All!$A$3:$U$196,20,FALSE)</f>
        <v>514190</v>
      </c>
      <c r="K23" s="99">
        <f t="shared" si="0"/>
        <v>624081</v>
      </c>
    </row>
    <row r="24" spans="1:11" ht="16.5" customHeight="1" x14ac:dyDescent="0.2">
      <c r="A24" s="100">
        <v>20</v>
      </c>
      <c r="B24" s="87" t="str">
        <f>IF(VLOOKUP($A24,All!$A$2:$U$196,21,FALSE)&gt;0,"*","")</f>
        <v/>
      </c>
      <c r="C24" s="101" t="s">
        <v>18</v>
      </c>
      <c r="D24" s="102">
        <f>VLOOKUP($A24,All!$A$3:$U$196,5,FALSE)</f>
        <v>10233511</v>
      </c>
      <c r="F24" s="102">
        <f>VLOOKUP($A24,All!$A$3:$U$196,8,FALSE)</f>
        <v>0</v>
      </c>
      <c r="G24" s="102">
        <f>VLOOKUP($A24,All!$A$3:$U$196,11,FALSE)</f>
        <v>4944637</v>
      </c>
      <c r="H24" s="102">
        <f>VLOOKUP($A24,All!$A$3:$U$196,14,FALSE)</f>
        <v>2510024</v>
      </c>
      <c r="I24" s="102">
        <f>VLOOKUP($A24,All!$A$3:$U$196,17,FALSE)</f>
        <v>168000</v>
      </c>
      <c r="J24" s="102">
        <f>VLOOKUP($A24,All!$A$3:$U$196,20,FALSE)</f>
        <v>2610850</v>
      </c>
      <c r="K24" s="102">
        <f t="shared" si="0"/>
        <v>10233511</v>
      </c>
    </row>
    <row r="25" spans="1:11" ht="16.5" customHeight="1" x14ac:dyDescent="0.2">
      <c r="A25" s="94">
        <v>21</v>
      </c>
      <c r="B25" s="85" t="str">
        <f>IF(VLOOKUP($A25,All!$A$2:$U$196,21,FALSE)&gt;0,"*","")</f>
        <v/>
      </c>
      <c r="C25" s="95" t="s">
        <v>19</v>
      </c>
      <c r="D25" s="96">
        <f>VLOOKUP($A25,All!$A$3:$U$196,5,FALSE)</f>
        <v>6318235</v>
      </c>
      <c r="F25" s="96">
        <f>VLOOKUP($A25,All!$A$3:$U$196,8,FALSE)</f>
        <v>0</v>
      </c>
      <c r="G25" s="96">
        <f>VLOOKUP($A25,All!$A$3:$U$196,11,FALSE)</f>
        <v>0</v>
      </c>
      <c r="H25" s="96">
        <f>VLOOKUP($A25,All!$A$3:$U$196,14,FALSE)</f>
        <v>1000000</v>
      </c>
      <c r="I25" s="96">
        <f>VLOOKUP($A25,All!$A$3:$U$196,17,FALSE)</f>
        <v>100000</v>
      </c>
      <c r="J25" s="96">
        <f>VLOOKUP($A25,All!$A$3:$U$196,20,FALSE)</f>
        <v>5218235</v>
      </c>
      <c r="K25" s="96">
        <f t="shared" si="0"/>
        <v>6318235</v>
      </c>
    </row>
    <row r="26" spans="1:11" ht="16.5" customHeight="1" x14ac:dyDescent="0.2">
      <c r="A26" s="97">
        <v>22</v>
      </c>
      <c r="B26" s="86" t="str">
        <f>IF(VLOOKUP($A26,All!$A$2:$U$196,21,FALSE)&gt;0,"*","")</f>
        <v/>
      </c>
      <c r="C26" s="98" t="s">
        <v>20</v>
      </c>
      <c r="D26" s="99">
        <f>VLOOKUP($A26,All!$A$3:$U$196,5,FALSE)</f>
        <v>7359803</v>
      </c>
      <c r="F26" s="99">
        <f>VLOOKUP($A26,All!$A$3:$U$196,8,FALSE)</f>
        <v>0</v>
      </c>
      <c r="G26" s="99">
        <f>VLOOKUP($A26,All!$A$3:$U$196,11,FALSE)</f>
        <v>0</v>
      </c>
      <c r="H26" s="99">
        <f>VLOOKUP($A26,All!$A$3:$U$196,14,FALSE)</f>
        <v>1022866</v>
      </c>
      <c r="I26" s="99">
        <f>VLOOKUP($A26,All!$A$3:$U$196,17,FALSE)</f>
        <v>6336932</v>
      </c>
      <c r="J26" s="99">
        <f>VLOOKUP($A26,All!$A$3:$U$196,20,FALSE)</f>
        <v>0</v>
      </c>
      <c r="K26" s="99">
        <f t="shared" si="0"/>
        <v>7359798</v>
      </c>
    </row>
    <row r="27" spans="1:11" ht="16.5" customHeight="1" x14ac:dyDescent="0.2">
      <c r="A27" s="97">
        <v>23</v>
      </c>
      <c r="B27" s="86" t="str">
        <f>IF(VLOOKUP($A27,All!$A$2:$U$196,21,FALSE)&gt;0,"*","")</f>
        <v/>
      </c>
      <c r="C27" s="98" t="s">
        <v>21</v>
      </c>
      <c r="D27" s="99">
        <f>VLOOKUP($A27,All!$A$3:$U$196,5,FALSE)</f>
        <v>45966300</v>
      </c>
      <c r="F27" s="99">
        <f>VLOOKUP($A27,All!$A$3:$U$196,8,FALSE)</f>
        <v>0</v>
      </c>
      <c r="G27" s="99">
        <f>VLOOKUP($A27,All!$A$3:$U$196,11,FALSE)</f>
        <v>6854034</v>
      </c>
      <c r="H27" s="99">
        <f>VLOOKUP($A27,All!$A$3:$U$196,14,FALSE)</f>
        <v>3781066</v>
      </c>
      <c r="I27" s="99">
        <f>VLOOKUP($A27,All!$A$3:$U$196,17,FALSE)</f>
        <v>0</v>
      </c>
      <c r="J27" s="99">
        <f>VLOOKUP($A27,All!$A$3:$U$196,20,FALSE)</f>
        <v>35331200</v>
      </c>
      <c r="K27" s="99">
        <f t="shared" si="0"/>
        <v>45966300</v>
      </c>
    </row>
    <row r="28" spans="1:11" ht="16.5" customHeight="1" x14ac:dyDescent="0.2">
      <c r="A28" s="97">
        <v>24</v>
      </c>
      <c r="B28" s="86" t="str">
        <f>IF(VLOOKUP($A28,All!$A$2:$U$196,21,FALSE)&gt;0,"*","")</f>
        <v/>
      </c>
      <c r="C28" s="98" t="s">
        <v>22</v>
      </c>
      <c r="D28" s="99">
        <f>VLOOKUP($A28,All!$A$3:$U$196,5,FALSE)</f>
        <v>26197267</v>
      </c>
      <c r="F28" s="99">
        <f>VLOOKUP($A28,All!$A$3:$U$196,8,FALSE)</f>
        <v>0</v>
      </c>
      <c r="G28" s="99">
        <f>VLOOKUP($A28,All!$A$3:$U$196,11,FALSE)</f>
        <v>0</v>
      </c>
      <c r="H28" s="99">
        <f>VLOOKUP($A28,All!$A$3:$U$196,14,FALSE)</f>
        <v>0</v>
      </c>
      <c r="I28" s="99">
        <f>VLOOKUP($A28,All!$A$3:$U$196,17,FALSE)</f>
        <v>0</v>
      </c>
      <c r="J28" s="99">
        <f>VLOOKUP($A28,All!$A$3:$U$196,20,FALSE)</f>
        <v>26197267</v>
      </c>
      <c r="K28" s="99">
        <f t="shared" si="0"/>
        <v>26197267</v>
      </c>
    </row>
    <row r="29" spans="1:11" ht="16.5" customHeight="1" x14ac:dyDescent="0.2">
      <c r="A29" s="100">
        <v>25</v>
      </c>
      <c r="B29" s="87" t="str">
        <f>IF(VLOOKUP($A29,All!$A$2:$U$196,21,FALSE)&gt;0,"*","")</f>
        <v/>
      </c>
      <c r="C29" s="101" t="s">
        <v>23</v>
      </c>
      <c r="D29" s="102">
        <f>VLOOKUP($A29,All!$A$3:$U$196,5,FALSE)</f>
        <v>17189741</v>
      </c>
      <c r="F29" s="102">
        <f>VLOOKUP($A29,All!$A$3:$U$196,8,FALSE)</f>
        <v>0</v>
      </c>
      <c r="G29" s="102">
        <f>VLOOKUP($A29,All!$A$3:$U$196,11,FALSE)</f>
        <v>833529</v>
      </c>
      <c r="H29" s="102">
        <f>VLOOKUP($A29,All!$A$3:$U$196,14,FALSE)</f>
        <v>0</v>
      </c>
      <c r="I29" s="102">
        <f>VLOOKUP($A29,All!$A$3:$U$196,17,FALSE)</f>
        <v>0</v>
      </c>
      <c r="J29" s="102">
        <f>VLOOKUP($A29,All!$A$3:$U$196,20,FALSE)</f>
        <v>16356212</v>
      </c>
      <c r="K29" s="102">
        <f t="shared" si="0"/>
        <v>17189741</v>
      </c>
    </row>
    <row r="30" spans="1:11" ht="16.5" customHeight="1" x14ac:dyDescent="0.2">
      <c r="A30" s="94">
        <v>26</v>
      </c>
      <c r="B30" s="85" t="str">
        <f>IF(VLOOKUP($A30,All!$A$2:$U$196,21,FALSE)&gt;0,"*","")</f>
        <v/>
      </c>
      <c r="C30" s="95" t="s">
        <v>24</v>
      </c>
      <c r="D30" s="96">
        <f>VLOOKUP($A30,All!$A$3:$U$196,5,FALSE)</f>
        <v>160406101</v>
      </c>
      <c r="F30" s="96">
        <f>VLOOKUP($A30,All!$A$3:$U$196,8,FALSE)</f>
        <v>3573092</v>
      </c>
      <c r="G30" s="96">
        <f>VLOOKUP($A30,All!$A$3:$U$196,11,FALSE)</f>
        <v>11661920</v>
      </c>
      <c r="H30" s="96">
        <f>VLOOKUP($A30,All!$A$3:$U$196,14,FALSE)</f>
        <v>42550000</v>
      </c>
      <c r="I30" s="96">
        <f>VLOOKUP($A30,All!$A$3:$U$196,17,FALSE)</f>
        <v>16999690</v>
      </c>
      <c r="J30" s="96">
        <f>VLOOKUP($A30,All!$A$3:$U$196,20,FALSE)</f>
        <v>85621399</v>
      </c>
      <c r="K30" s="96">
        <f t="shared" si="0"/>
        <v>160406101</v>
      </c>
    </row>
    <row r="31" spans="1:11" ht="16.5" customHeight="1" x14ac:dyDescent="0.2">
      <c r="A31" s="97">
        <v>27</v>
      </c>
      <c r="B31" s="86" t="str">
        <f>IF(VLOOKUP($A31,All!$A$2:$U$196,21,FALSE)&gt;0,"*","")</f>
        <v/>
      </c>
      <c r="C31" s="98" t="s">
        <v>25</v>
      </c>
      <c r="D31" s="99">
        <f>VLOOKUP($A31,All!$A$3:$U$196,5,FALSE)</f>
        <v>17912709</v>
      </c>
      <c r="F31" s="99">
        <f>VLOOKUP($A31,All!$A$3:$U$196,8,FALSE)</f>
        <v>490127</v>
      </c>
      <c r="G31" s="99">
        <f>VLOOKUP($A31,All!$A$3:$U$196,11,FALSE)</f>
        <v>0</v>
      </c>
      <c r="H31" s="99">
        <f>VLOOKUP($A31,All!$A$3:$U$196,14,FALSE)</f>
        <v>9233084</v>
      </c>
      <c r="I31" s="99">
        <f>VLOOKUP($A31,All!$A$3:$U$196,17,FALSE)</f>
        <v>3500000</v>
      </c>
      <c r="J31" s="99">
        <f>VLOOKUP($A31,All!$A$3:$U$196,20,FALSE)</f>
        <v>4689498</v>
      </c>
      <c r="K31" s="99">
        <f t="shared" si="0"/>
        <v>17912709</v>
      </c>
    </row>
    <row r="32" spans="1:11" ht="16.5" customHeight="1" x14ac:dyDescent="0.2">
      <c r="A32" s="97">
        <v>28</v>
      </c>
      <c r="B32" s="86" t="str">
        <f>IF(VLOOKUP($A32,All!$A$2:$U$196,21,FALSE)&gt;0,"*","")</f>
        <v>*</v>
      </c>
      <c r="C32" s="98" t="s">
        <v>26</v>
      </c>
      <c r="D32" s="99">
        <f>VLOOKUP($A32,All!$A$3:$U$196,5,FALSE)</f>
        <v>71314957</v>
      </c>
      <c r="F32" s="99">
        <f>VLOOKUP($A32,All!$A$3:$U$196,8,FALSE)</f>
        <v>1361403</v>
      </c>
      <c r="G32" s="99">
        <f>VLOOKUP($A32,All!$A$3:$U$196,11,FALSE)</f>
        <v>0</v>
      </c>
      <c r="H32" s="99">
        <f>VLOOKUP($A32,All!$A$3:$U$196,14,FALSE)</f>
        <v>90713690</v>
      </c>
      <c r="I32" s="99">
        <f>VLOOKUP($A32,All!$A$3:$U$196,17,FALSE)</f>
        <v>1290454</v>
      </c>
      <c r="J32" s="99">
        <f>VLOOKUP($A32,All!$A$3:$U$196,20,FALSE)</f>
        <v>-23250419</v>
      </c>
      <c r="K32" s="99">
        <f t="shared" si="0"/>
        <v>70115128</v>
      </c>
    </row>
    <row r="33" spans="1:11" ht="16.5" customHeight="1" x14ac:dyDescent="0.2">
      <c r="A33" s="97">
        <v>29</v>
      </c>
      <c r="B33" s="86" t="str">
        <f>IF(VLOOKUP($A33,All!$A$2:$U$196,21,FALSE)&gt;0,"*","")</f>
        <v/>
      </c>
      <c r="C33" s="98" t="s">
        <v>27</v>
      </c>
      <c r="D33" s="99">
        <f>VLOOKUP($A33,All!$A$3:$U$196,5,FALSE)</f>
        <v>7113717</v>
      </c>
      <c r="F33" s="99">
        <f>VLOOKUP($A33,All!$A$3:$U$196,8,FALSE)</f>
        <v>0</v>
      </c>
      <c r="G33" s="99">
        <f>VLOOKUP($A33,All!$A$3:$U$196,11,FALSE)</f>
        <v>7265070</v>
      </c>
      <c r="H33" s="99">
        <f>VLOOKUP($A33,All!$A$3:$U$196,14,FALSE)</f>
        <v>-1128268</v>
      </c>
      <c r="I33" s="99">
        <f>VLOOKUP($A33,All!$A$3:$U$196,17,FALSE)</f>
        <v>0</v>
      </c>
      <c r="J33" s="99">
        <f>VLOOKUP($A33,All!$A$3:$U$196,20,FALSE)</f>
        <v>976915</v>
      </c>
      <c r="K33" s="99">
        <f t="shared" si="0"/>
        <v>7113717</v>
      </c>
    </row>
    <row r="34" spans="1:11" ht="16.5" customHeight="1" x14ac:dyDescent="0.2">
      <c r="A34" s="100">
        <v>30</v>
      </c>
      <c r="B34" s="87" t="str">
        <f>IF(VLOOKUP($A34,All!$A$2:$U$196,21,FALSE)&gt;0,"*","")</f>
        <v/>
      </c>
      <c r="C34" s="101" t="s">
        <v>28</v>
      </c>
      <c r="D34" s="102">
        <f>VLOOKUP($A34,All!$A$3:$U$196,5,FALSE)</f>
        <v>7785929</v>
      </c>
      <c r="F34" s="102">
        <f>VLOOKUP($A34,All!$A$3:$U$196,8,FALSE)</f>
        <v>0</v>
      </c>
      <c r="G34" s="102">
        <f>VLOOKUP($A34,All!$A$3:$U$196,11,FALSE)</f>
        <v>2233474</v>
      </c>
      <c r="H34" s="102">
        <f>VLOOKUP($A34,All!$A$3:$U$196,14,FALSE)</f>
        <v>2500000</v>
      </c>
      <c r="I34" s="102">
        <f>VLOOKUP($A34,All!$A$3:$U$196,17,FALSE)</f>
        <v>3052455</v>
      </c>
      <c r="J34" s="102">
        <f>VLOOKUP($A34,All!$A$3:$U$196,20,FALSE)</f>
        <v>0</v>
      </c>
      <c r="K34" s="102">
        <f t="shared" si="0"/>
        <v>7785929</v>
      </c>
    </row>
    <row r="35" spans="1:11" ht="16.5" customHeight="1" x14ac:dyDescent="0.2">
      <c r="A35" s="94">
        <v>31</v>
      </c>
      <c r="B35" s="85" t="str">
        <f>IF(VLOOKUP($A35,All!$A$2:$U$196,21,FALSE)&gt;0,"*","")</f>
        <v/>
      </c>
      <c r="C35" s="95" t="s">
        <v>29</v>
      </c>
      <c r="D35" s="96">
        <f>VLOOKUP($A35,All!$A$3:$U$196,5,FALSE)</f>
        <v>18340484</v>
      </c>
      <c r="F35" s="96">
        <f>VLOOKUP($A35,All!$A$3:$U$196,8,FALSE)</f>
        <v>0</v>
      </c>
      <c r="G35" s="96">
        <f>VLOOKUP($A35,All!$A$3:$U$196,11,FALSE)</f>
        <v>2517703</v>
      </c>
      <c r="H35" s="96">
        <f>VLOOKUP($A35,All!$A$3:$U$196,14,FALSE)</f>
        <v>4034353</v>
      </c>
      <c r="I35" s="96">
        <f>VLOOKUP($A35,All!$A$3:$U$196,17,FALSE)</f>
        <v>200000</v>
      </c>
      <c r="J35" s="96">
        <f>VLOOKUP($A35,All!$A$3:$U$196,20,FALSE)</f>
        <v>11588428</v>
      </c>
      <c r="K35" s="96">
        <f t="shared" si="0"/>
        <v>18340484</v>
      </c>
    </row>
    <row r="36" spans="1:11" ht="16.5" customHeight="1" x14ac:dyDescent="0.2">
      <c r="A36" s="97">
        <v>32</v>
      </c>
      <c r="B36" s="86" t="str">
        <f>IF(VLOOKUP($A36,All!$A$2:$U$196,21,FALSE)&gt;0,"*","")</f>
        <v/>
      </c>
      <c r="C36" s="98" t="s">
        <v>329</v>
      </c>
      <c r="D36" s="99">
        <f>VLOOKUP($A36,All!$A$3:$U$196,5,FALSE)</f>
        <v>67926416</v>
      </c>
      <c r="F36" s="99">
        <f>VLOOKUP($A36,All!$A$3:$U$196,8,FALSE)</f>
        <v>2514915</v>
      </c>
      <c r="G36" s="99">
        <f>VLOOKUP($A36,All!$A$3:$U$196,11,FALSE)</f>
        <v>27645543</v>
      </c>
      <c r="H36" s="99">
        <f>VLOOKUP($A36,All!$A$3:$U$196,14,FALSE)</f>
        <v>0</v>
      </c>
      <c r="I36" s="99">
        <f>VLOOKUP($A36,All!$A$3:$U$196,17,FALSE)</f>
        <v>16122368</v>
      </c>
      <c r="J36" s="99">
        <f>VLOOKUP($A36,All!$A$3:$U$196,20,FALSE)</f>
        <v>21643590</v>
      </c>
      <c r="K36" s="99">
        <f t="shared" si="0"/>
        <v>67926416</v>
      </c>
    </row>
    <row r="37" spans="1:11" ht="16.5" customHeight="1" x14ac:dyDescent="0.2">
      <c r="A37" s="97">
        <v>33</v>
      </c>
      <c r="B37" s="86" t="str">
        <f>IF(VLOOKUP($A37,All!$A$2:$U$196,21,FALSE)&gt;0,"*","")</f>
        <v/>
      </c>
      <c r="C37" s="98" t="s">
        <v>30</v>
      </c>
      <c r="D37" s="99">
        <f>VLOOKUP($A37,All!$A$3:$U$196,5,FALSE)</f>
        <v>3846817</v>
      </c>
      <c r="F37" s="99">
        <f>VLOOKUP($A37,All!$A$3:$U$196,8,FALSE)</f>
        <v>309009</v>
      </c>
      <c r="G37" s="99">
        <f>VLOOKUP($A37,All!$A$3:$U$196,11,FALSE)</f>
        <v>326012</v>
      </c>
      <c r="H37" s="99">
        <f>VLOOKUP($A37,All!$A$3:$U$196,14,FALSE)</f>
        <v>1152206</v>
      </c>
      <c r="I37" s="99">
        <f>VLOOKUP($A37,All!$A$3:$U$196,17,FALSE)</f>
        <v>0</v>
      </c>
      <c r="J37" s="99">
        <f>VLOOKUP($A37,All!$A$3:$U$196,20,FALSE)</f>
        <v>2059590</v>
      </c>
      <c r="K37" s="99">
        <f t="shared" si="0"/>
        <v>3846817</v>
      </c>
    </row>
    <row r="38" spans="1:11" ht="16.5" customHeight="1" x14ac:dyDescent="0.2">
      <c r="A38" s="97">
        <v>34</v>
      </c>
      <c r="B38" s="86" t="str">
        <f>IF(VLOOKUP($A38,All!$A$2:$U$196,21,FALSE)&gt;0,"*","")</f>
        <v/>
      </c>
      <c r="C38" s="98" t="s">
        <v>31</v>
      </c>
      <c r="D38" s="99">
        <f>VLOOKUP($A38,All!$A$3:$U$196,5,FALSE)</f>
        <v>4613016</v>
      </c>
      <c r="F38" s="99">
        <f>VLOOKUP($A38,All!$A$3:$U$196,8,FALSE)</f>
        <v>58478</v>
      </c>
      <c r="G38" s="99">
        <f>VLOOKUP($A38,All!$A$3:$U$196,11,FALSE)</f>
        <v>0</v>
      </c>
      <c r="H38" s="99">
        <f>VLOOKUP($A38,All!$A$3:$U$196,14,FALSE)</f>
        <v>623838</v>
      </c>
      <c r="I38" s="99">
        <f>VLOOKUP($A38,All!$A$3:$U$196,17,FALSE)</f>
        <v>0</v>
      </c>
      <c r="J38" s="99">
        <f>VLOOKUP($A38,All!$A$3:$U$196,20,FALSE)</f>
        <v>3930700</v>
      </c>
      <c r="K38" s="99">
        <f t="shared" si="0"/>
        <v>4613016</v>
      </c>
    </row>
    <row r="39" spans="1:11" ht="16.5" customHeight="1" x14ac:dyDescent="0.2">
      <c r="A39" s="100">
        <v>35</v>
      </c>
      <c r="B39" s="87" t="str">
        <f>IF(VLOOKUP($A39,All!$A$2:$U$196,21,FALSE)&gt;0,"*","")</f>
        <v/>
      </c>
      <c r="C39" s="101" t="s">
        <v>32</v>
      </c>
      <c r="D39" s="102">
        <f>VLOOKUP($A39,All!$A$3:$U$196,5,FALSE)</f>
        <v>4858820</v>
      </c>
      <c r="F39" s="102">
        <f>VLOOKUP($A39,All!$A$3:$U$196,8,FALSE)</f>
        <v>0</v>
      </c>
      <c r="G39" s="102">
        <f>VLOOKUP($A39,All!$A$3:$U$196,11,FALSE)</f>
        <v>0</v>
      </c>
      <c r="H39" s="102">
        <f>VLOOKUP($A39,All!$A$3:$U$196,14,FALSE)</f>
        <v>4858820</v>
      </c>
      <c r="I39" s="102">
        <f>VLOOKUP($A39,All!$A$3:$U$196,17,FALSE)</f>
        <v>0</v>
      </c>
      <c r="J39" s="102">
        <f>VLOOKUP($A39,All!$A$3:$U$196,20,FALSE)</f>
        <v>0</v>
      </c>
      <c r="K39" s="102">
        <f t="shared" si="0"/>
        <v>4858820</v>
      </c>
    </row>
    <row r="40" spans="1:11" ht="16.5" customHeight="1" x14ac:dyDescent="0.2">
      <c r="A40" s="94">
        <v>36</v>
      </c>
      <c r="B40" s="85" t="str">
        <f>IF(VLOOKUP($A40,All!$A$2:$U$196,21,FALSE)&gt;0,"*","")</f>
        <v/>
      </c>
      <c r="C40" s="95" t="s">
        <v>33</v>
      </c>
      <c r="D40" s="96">
        <f>VLOOKUP($A40,All!$A$3:$U$196,5,FALSE)</f>
        <v>162365586</v>
      </c>
      <c r="F40" s="96">
        <f>VLOOKUP($A40,All!$A$3:$U$196,8,FALSE)</f>
        <v>0</v>
      </c>
      <c r="G40" s="96">
        <f>VLOOKUP($A40,All!$A$3:$U$196,11,FALSE)</f>
        <v>0</v>
      </c>
      <c r="H40" s="96">
        <f>VLOOKUP($A40,All!$A$3:$U$196,14,FALSE)</f>
        <v>0</v>
      </c>
      <c r="I40" s="96">
        <f>VLOOKUP($A40,All!$A$3:$U$196,17,FALSE)</f>
        <v>0</v>
      </c>
      <c r="J40" s="96">
        <f>VLOOKUP($A40,All!$A$3:$U$196,20,FALSE)</f>
        <v>162365586</v>
      </c>
      <c r="K40" s="96">
        <f t="shared" si="0"/>
        <v>162365586</v>
      </c>
    </row>
    <row r="41" spans="1:11" ht="16.5" customHeight="1" x14ac:dyDescent="0.2">
      <c r="A41" s="97">
        <v>37</v>
      </c>
      <c r="B41" s="86" t="str">
        <f>IF(VLOOKUP($A41,All!$A$2:$U$196,21,FALSE)&gt;0,"*","")</f>
        <v/>
      </c>
      <c r="C41" s="98" t="s">
        <v>34</v>
      </c>
      <c r="D41" s="99">
        <f>VLOOKUP($A41,All!$A$3:$U$196,5,FALSE)</f>
        <v>59741008</v>
      </c>
      <c r="F41" s="99">
        <f>VLOOKUP($A41,All!$A$3:$U$196,8,FALSE)</f>
        <v>810138</v>
      </c>
      <c r="G41" s="99">
        <f>VLOOKUP($A41,All!$A$3:$U$196,11,FALSE)</f>
        <v>22042948</v>
      </c>
      <c r="H41" s="99">
        <f>VLOOKUP($A41,All!$A$3:$U$196,14,FALSE)</f>
        <v>19784427</v>
      </c>
      <c r="I41" s="99">
        <f>VLOOKUP($A41,All!$A$3:$U$196,17,FALSE)</f>
        <v>560774</v>
      </c>
      <c r="J41" s="99">
        <f>VLOOKUP($A41,All!$A$3:$U$196,20,FALSE)</f>
        <v>16542738</v>
      </c>
      <c r="K41" s="99">
        <f t="shared" si="0"/>
        <v>59741025</v>
      </c>
    </row>
    <row r="42" spans="1:11" ht="16.5" customHeight="1" x14ac:dyDescent="0.2">
      <c r="A42" s="97">
        <v>38</v>
      </c>
      <c r="B42" s="86" t="str">
        <f>IF(VLOOKUP($A42,All!$A$2:$U$196,21,FALSE)&gt;0,"*","")</f>
        <v/>
      </c>
      <c r="C42" s="98" t="s">
        <v>35</v>
      </c>
      <c r="D42" s="99">
        <f>VLOOKUP($A42,All!$A$3:$U$196,5,FALSE)</f>
        <v>38892548</v>
      </c>
      <c r="F42" s="99">
        <f>VLOOKUP($A42,All!$A$3:$U$196,8,FALSE)</f>
        <v>1714927</v>
      </c>
      <c r="G42" s="99">
        <f>VLOOKUP($A42,All!$A$3:$U$196,11,FALSE)</f>
        <v>1167578</v>
      </c>
      <c r="H42" s="99">
        <f>VLOOKUP($A42,All!$A$3:$U$196,14,FALSE)</f>
        <v>12000000</v>
      </c>
      <c r="I42" s="99">
        <f>VLOOKUP($A42,All!$A$3:$U$196,17,FALSE)</f>
        <v>0</v>
      </c>
      <c r="J42" s="99">
        <f>VLOOKUP($A42,All!$A$3:$U$196,20,FALSE)</f>
        <v>24010043</v>
      </c>
      <c r="K42" s="99">
        <f t="shared" si="0"/>
        <v>38892548</v>
      </c>
    </row>
    <row r="43" spans="1:11" ht="16.5" customHeight="1" x14ac:dyDescent="0.2">
      <c r="A43" s="97">
        <v>39</v>
      </c>
      <c r="B43" s="86" t="str">
        <f>IF(VLOOKUP($A43,All!$A$2:$U$196,21,FALSE)&gt;0,"*","")</f>
        <v/>
      </c>
      <c r="C43" s="98" t="s">
        <v>36</v>
      </c>
      <c r="D43" s="99">
        <f>VLOOKUP($A43,All!$A$3:$U$196,5,FALSE)</f>
        <v>4321936</v>
      </c>
      <c r="F43" s="99">
        <f>VLOOKUP($A43,All!$A$3:$U$196,8,FALSE)</f>
        <v>0</v>
      </c>
      <c r="G43" s="99">
        <f>VLOOKUP($A43,All!$A$3:$U$196,11,FALSE)</f>
        <v>0</v>
      </c>
      <c r="H43" s="99">
        <f>VLOOKUP($A43,All!$A$3:$U$196,14,FALSE)</f>
        <v>0</v>
      </c>
      <c r="I43" s="99">
        <f>VLOOKUP($A43,All!$A$3:$U$196,17,FALSE)</f>
        <v>0</v>
      </c>
      <c r="J43" s="99">
        <f>VLOOKUP($A43,All!$A$3:$U$196,20,FALSE)</f>
        <v>4321936</v>
      </c>
      <c r="K43" s="99">
        <f t="shared" si="0"/>
        <v>4321936</v>
      </c>
    </row>
    <row r="44" spans="1:11" ht="16.5" customHeight="1" x14ac:dyDescent="0.2">
      <c r="A44" s="100">
        <v>40</v>
      </c>
      <c r="B44" s="87" t="str">
        <f>IF(VLOOKUP($A44,All!$A$2:$U$196,21,FALSE)&gt;0,"*","")</f>
        <v/>
      </c>
      <c r="C44" s="101" t="s">
        <v>37</v>
      </c>
      <c r="D44" s="102">
        <f>VLOOKUP($A44,All!$A$3:$U$196,5,FALSE)</f>
        <v>44678828</v>
      </c>
      <c r="F44" s="102">
        <f>VLOOKUP($A44,All!$A$3:$U$196,8,FALSE)</f>
        <v>0</v>
      </c>
      <c r="G44" s="102">
        <f>VLOOKUP($A44,All!$A$3:$U$196,11,FALSE)</f>
        <v>0</v>
      </c>
      <c r="H44" s="102">
        <f>VLOOKUP($A44,All!$A$3:$U$196,14,FALSE)</f>
        <v>2838802</v>
      </c>
      <c r="I44" s="102">
        <f>VLOOKUP($A44,All!$A$3:$U$196,17,FALSE)</f>
        <v>0</v>
      </c>
      <c r="J44" s="102">
        <f>VLOOKUP($A44,All!$A$3:$U$196,20,FALSE)</f>
        <v>41840055</v>
      </c>
      <c r="K44" s="102">
        <f t="shared" si="0"/>
        <v>44678857</v>
      </c>
    </row>
    <row r="45" spans="1:11" ht="16.5" customHeight="1" x14ac:dyDescent="0.2">
      <c r="A45" s="94">
        <v>41</v>
      </c>
      <c r="B45" s="85" t="str">
        <f>IF(VLOOKUP($A45,All!$A$2:$U$196,21,FALSE)&gt;0,"*","")</f>
        <v/>
      </c>
      <c r="C45" s="95" t="s">
        <v>38</v>
      </c>
      <c r="D45" s="96">
        <f>VLOOKUP($A45,All!$A$3:$U$196,5,FALSE)</f>
        <v>12937054</v>
      </c>
      <c r="F45" s="96">
        <f>VLOOKUP($A45,All!$A$3:$U$196,8,FALSE)</f>
        <v>0</v>
      </c>
      <c r="G45" s="96">
        <f>VLOOKUP($A45,All!$A$3:$U$196,11,FALSE)</f>
        <v>12937054</v>
      </c>
      <c r="H45" s="96">
        <f>VLOOKUP($A45,All!$A$3:$U$196,14,FALSE)</f>
        <v>0</v>
      </c>
      <c r="I45" s="96">
        <f>VLOOKUP($A45,All!$A$3:$U$196,17,FALSE)</f>
        <v>0</v>
      </c>
      <c r="J45" s="96">
        <f>VLOOKUP($A45,All!$A$3:$U$196,20,FALSE)</f>
        <v>0</v>
      </c>
      <c r="K45" s="96">
        <f t="shared" si="0"/>
        <v>12937054</v>
      </c>
    </row>
    <row r="46" spans="1:11" ht="16.5" customHeight="1" x14ac:dyDescent="0.2">
      <c r="A46" s="97">
        <v>42</v>
      </c>
      <c r="B46" s="86" t="str">
        <f>IF(VLOOKUP($A46,All!$A$2:$U$196,21,FALSE)&gt;0,"*","")</f>
        <v/>
      </c>
      <c r="C46" s="98" t="s">
        <v>39</v>
      </c>
      <c r="D46" s="99">
        <f>VLOOKUP($A46,All!$A$3:$U$196,5,FALSE)</f>
        <v>7321270</v>
      </c>
      <c r="F46" s="99">
        <f>VLOOKUP($A46,All!$A$3:$U$196,8,FALSE)</f>
        <v>5288324</v>
      </c>
      <c r="G46" s="99">
        <f>VLOOKUP($A46,All!$A$3:$U$196,11,FALSE)</f>
        <v>0</v>
      </c>
      <c r="H46" s="99">
        <f>VLOOKUP($A46,All!$A$3:$U$196,14,FALSE)</f>
        <v>0</v>
      </c>
      <c r="I46" s="99">
        <f>VLOOKUP($A46,All!$A$3:$U$196,17,FALSE)</f>
        <v>0</v>
      </c>
      <c r="J46" s="99">
        <f>VLOOKUP($A46,All!$A$3:$U$196,20,FALSE)</f>
        <v>2032946</v>
      </c>
      <c r="K46" s="99">
        <f t="shared" si="0"/>
        <v>7321270</v>
      </c>
    </row>
    <row r="47" spans="1:11" ht="16.5" customHeight="1" x14ac:dyDescent="0.2">
      <c r="A47" s="97">
        <v>43</v>
      </c>
      <c r="B47" s="86" t="str">
        <f>IF(VLOOKUP($A47,All!$A$2:$U$196,21,FALSE)&gt;0,"*","")</f>
        <v/>
      </c>
      <c r="C47" s="98" t="s">
        <v>40</v>
      </c>
      <c r="D47" s="99">
        <f>VLOOKUP($A47,All!$A$3:$U$196,5,FALSE)</f>
        <v>15476221</v>
      </c>
      <c r="F47" s="99">
        <f>VLOOKUP($A47,All!$A$3:$U$196,8,FALSE)</f>
        <v>0</v>
      </c>
      <c r="G47" s="99">
        <f>VLOOKUP($A47,All!$A$3:$U$196,11,FALSE)</f>
        <v>7120958</v>
      </c>
      <c r="H47" s="99">
        <f>VLOOKUP($A47,All!$A$3:$U$196,14,FALSE)</f>
        <v>0</v>
      </c>
      <c r="I47" s="99">
        <f>VLOOKUP($A47,All!$A$3:$U$196,17,FALSE)</f>
        <v>0</v>
      </c>
      <c r="J47" s="99">
        <f>VLOOKUP($A47,All!$A$3:$U$196,20,FALSE)</f>
        <v>8355263</v>
      </c>
      <c r="K47" s="99">
        <f t="shared" si="0"/>
        <v>15476221</v>
      </c>
    </row>
    <row r="48" spans="1:11" ht="16.5" customHeight="1" x14ac:dyDescent="0.2">
      <c r="A48" s="97">
        <v>44</v>
      </c>
      <c r="B48" s="86" t="str">
        <f>IF(VLOOKUP($A48,All!$A$2:$U$196,21,FALSE)&gt;0,"*","")</f>
        <v/>
      </c>
      <c r="C48" s="98" t="s">
        <v>41</v>
      </c>
      <c r="D48" s="99">
        <f>VLOOKUP($A48,All!$A$3:$U$196,5,FALSE)</f>
        <v>20258777</v>
      </c>
      <c r="F48" s="99">
        <f>VLOOKUP($A48,All!$A$3:$U$196,8,FALSE)</f>
        <v>1160468</v>
      </c>
      <c r="G48" s="99">
        <f>VLOOKUP($A48,All!$A$3:$U$196,11,FALSE)</f>
        <v>1307752</v>
      </c>
      <c r="H48" s="99">
        <f>VLOOKUP($A48,All!$A$3:$U$196,14,FALSE)</f>
        <v>0</v>
      </c>
      <c r="I48" s="99">
        <f>VLOOKUP($A48,All!$A$3:$U$196,17,FALSE)</f>
        <v>4855501</v>
      </c>
      <c r="J48" s="99">
        <f>VLOOKUP($A48,All!$A$3:$U$196,20,FALSE)</f>
        <v>12935056</v>
      </c>
      <c r="K48" s="99">
        <f t="shared" si="0"/>
        <v>20258777</v>
      </c>
    </row>
    <row r="49" spans="1:11" ht="16.5" customHeight="1" x14ac:dyDescent="0.2">
      <c r="A49" s="100">
        <v>45</v>
      </c>
      <c r="B49" s="87" t="str">
        <f>IF(VLOOKUP($A49,All!$A$2:$U$196,21,FALSE)&gt;0,"*","")</f>
        <v/>
      </c>
      <c r="C49" s="101" t="s">
        <v>42</v>
      </c>
      <c r="D49" s="102">
        <f>VLOOKUP($A49,All!$A$3:$U$196,5,FALSE)</f>
        <v>13769602</v>
      </c>
      <c r="F49" s="102">
        <f>VLOOKUP($A49,All!$A$3:$U$196,8,FALSE)</f>
        <v>165331</v>
      </c>
      <c r="G49" s="102">
        <f>VLOOKUP($A49,All!$A$3:$U$196,11,FALSE)</f>
        <v>0</v>
      </c>
      <c r="H49" s="102">
        <f>VLOOKUP($A49,All!$A$3:$U$196,14,FALSE)</f>
        <v>6236431</v>
      </c>
      <c r="I49" s="102">
        <f>VLOOKUP($A49,All!$A$3:$U$196,17,FALSE)</f>
        <v>0</v>
      </c>
      <c r="J49" s="102">
        <f>VLOOKUP($A49,All!$A$3:$U$196,20,FALSE)</f>
        <v>7367843</v>
      </c>
      <c r="K49" s="102">
        <f t="shared" si="0"/>
        <v>13769605</v>
      </c>
    </row>
    <row r="50" spans="1:11" ht="16.5" customHeight="1" x14ac:dyDescent="0.2">
      <c r="A50" s="94">
        <v>46</v>
      </c>
      <c r="B50" s="85" t="str">
        <f>IF(VLOOKUP($A50,All!$A$2:$U$196,21,FALSE)&gt;0,"*","")</f>
        <v/>
      </c>
      <c r="C50" s="95" t="s">
        <v>43</v>
      </c>
      <c r="D50" s="96">
        <f>VLOOKUP($A50,All!$A$3:$U$196,5,FALSE)</f>
        <v>5916207</v>
      </c>
      <c r="F50" s="96">
        <f>VLOOKUP($A50,All!$A$3:$U$196,8,FALSE)</f>
        <v>0</v>
      </c>
      <c r="G50" s="96">
        <f>VLOOKUP($A50,All!$A$3:$U$196,11,FALSE)</f>
        <v>0</v>
      </c>
      <c r="H50" s="96">
        <f>VLOOKUP($A50,All!$A$3:$U$196,14,FALSE)</f>
        <v>0</v>
      </c>
      <c r="I50" s="96">
        <f>VLOOKUP($A50,All!$A$3:$U$196,17,FALSE)</f>
        <v>1281125</v>
      </c>
      <c r="J50" s="96">
        <f>VLOOKUP($A50,All!$A$3:$U$196,20,FALSE)</f>
        <v>4635082</v>
      </c>
      <c r="K50" s="96">
        <f t="shared" si="0"/>
        <v>5916207</v>
      </c>
    </row>
    <row r="51" spans="1:11" ht="16.5" customHeight="1" x14ac:dyDescent="0.2">
      <c r="A51" s="97">
        <v>47</v>
      </c>
      <c r="B51" s="86" t="str">
        <f>IF(VLOOKUP($A51,All!$A$2:$U$196,21,FALSE)&gt;0,"*","")</f>
        <v/>
      </c>
      <c r="C51" s="98" t="s">
        <v>44</v>
      </c>
      <c r="D51" s="99">
        <f>VLOOKUP($A51,All!$A$3:$U$196,5,FALSE)</f>
        <v>3229964</v>
      </c>
      <c r="F51" s="99">
        <f>VLOOKUP($A51,All!$A$3:$U$196,8,FALSE)</f>
        <v>0</v>
      </c>
      <c r="G51" s="99">
        <f>VLOOKUP($A51,All!$A$3:$U$196,11,FALSE)</f>
        <v>279012</v>
      </c>
      <c r="H51" s="99">
        <f>VLOOKUP($A51,All!$A$3:$U$196,14,FALSE)</f>
        <v>1566281</v>
      </c>
      <c r="I51" s="99">
        <f>VLOOKUP($A51,All!$A$3:$U$196,17,FALSE)</f>
        <v>0</v>
      </c>
      <c r="J51" s="99">
        <f>VLOOKUP($A51,All!$A$3:$U$196,20,FALSE)</f>
        <v>1384671</v>
      </c>
      <c r="K51" s="99">
        <f t="shared" si="0"/>
        <v>3229964</v>
      </c>
    </row>
    <row r="52" spans="1:11" ht="16.5" customHeight="1" x14ac:dyDescent="0.2">
      <c r="A52" s="97">
        <v>48</v>
      </c>
      <c r="B52" s="86" t="str">
        <f>IF(VLOOKUP($A52,All!$A$2:$U$196,21,FALSE)&gt;0,"*","")</f>
        <v/>
      </c>
      <c r="C52" s="98" t="s">
        <v>45</v>
      </c>
      <c r="D52" s="99">
        <f>VLOOKUP($A52,All!$A$3:$U$196,5,FALSE)</f>
        <v>14826856</v>
      </c>
      <c r="F52" s="99">
        <f>VLOOKUP($A52,All!$A$3:$U$196,8,FALSE)</f>
        <v>643930</v>
      </c>
      <c r="G52" s="99">
        <f>VLOOKUP($A52,All!$A$3:$U$196,11,FALSE)</f>
        <v>275000</v>
      </c>
      <c r="H52" s="99">
        <f>VLOOKUP($A52,All!$A$3:$U$196,14,FALSE)</f>
        <v>0</v>
      </c>
      <c r="I52" s="99">
        <f>VLOOKUP($A52,All!$A$3:$U$196,17,FALSE)</f>
        <v>3464738</v>
      </c>
      <c r="J52" s="99">
        <f>VLOOKUP($A52,All!$A$3:$U$196,20,FALSE)</f>
        <v>10443188</v>
      </c>
      <c r="K52" s="99">
        <f t="shared" si="0"/>
        <v>14826856</v>
      </c>
    </row>
    <row r="53" spans="1:11" ht="16.5" customHeight="1" x14ac:dyDescent="0.2">
      <c r="A53" s="97">
        <v>49</v>
      </c>
      <c r="B53" s="86" t="str">
        <f>IF(VLOOKUP($A53,All!$A$2:$U$196,21,FALSE)&gt;0,"*","")</f>
        <v/>
      </c>
      <c r="C53" s="98" t="s">
        <v>46</v>
      </c>
      <c r="D53" s="99">
        <f>VLOOKUP($A53,All!$A$3:$U$196,5,FALSE)</f>
        <v>18359198</v>
      </c>
      <c r="F53" s="99">
        <f>VLOOKUP($A53,All!$A$3:$U$196,8,FALSE)</f>
        <v>0</v>
      </c>
      <c r="G53" s="99">
        <f>VLOOKUP($A53,All!$A$3:$U$196,11,FALSE)</f>
        <v>4894187</v>
      </c>
      <c r="H53" s="99">
        <f>VLOOKUP($A53,All!$A$3:$U$196,14,FALSE)</f>
        <v>0</v>
      </c>
      <c r="I53" s="99">
        <f>VLOOKUP($A53,All!$A$3:$U$196,17,FALSE)</f>
        <v>0</v>
      </c>
      <c r="J53" s="99">
        <f>VLOOKUP($A53,All!$A$3:$U$196,20,FALSE)</f>
        <v>13465011</v>
      </c>
      <c r="K53" s="99">
        <f t="shared" si="0"/>
        <v>18359198</v>
      </c>
    </row>
    <row r="54" spans="1:11" ht="16.5" customHeight="1" x14ac:dyDescent="0.2">
      <c r="A54" s="100">
        <v>50</v>
      </c>
      <c r="B54" s="87" t="str">
        <f>IF(VLOOKUP($A54,All!$A$2:$U$196,21,FALSE)&gt;0,"*","")</f>
        <v/>
      </c>
      <c r="C54" s="101" t="s">
        <v>47</v>
      </c>
      <c r="D54" s="102">
        <f>VLOOKUP($A54,All!$A$3:$U$196,5,FALSE)</f>
        <v>34916741</v>
      </c>
      <c r="F54" s="102">
        <f>VLOOKUP($A54,All!$A$3:$U$196,8,FALSE)</f>
        <v>599931</v>
      </c>
      <c r="G54" s="102">
        <f>VLOOKUP($A54,All!$A$3:$U$196,11,FALSE)</f>
        <v>8933536</v>
      </c>
      <c r="H54" s="102">
        <f>VLOOKUP($A54,All!$A$3:$U$196,14,FALSE)</f>
        <v>16667735</v>
      </c>
      <c r="I54" s="102">
        <f>VLOOKUP($A54,All!$A$3:$U$196,17,FALSE)</f>
        <v>997929</v>
      </c>
      <c r="J54" s="102">
        <f>VLOOKUP($A54,All!$A$3:$U$196,20,FALSE)</f>
        <v>7717609</v>
      </c>
      <c r="K54" s="102">
        <f t="shared" si="0"/>
        <v>34916740</v>
      </c>
    </row>
    <row r="55" spans="1:11" ht="16.5" customHeight="1" x14ac:dyDescent="0.2">
      <c r="A55" s="94">
        <v>51</v>
      </c>
      <c r="B55" s="85" t="str">
        <f>IF(VLOOKUP($A55,All!$A$2:$U$196,21,FALSE)&gt;0,"*","")</f>
        <v/>
      </c>
      <c r="C55" s="95" t="s">
        <v>48</v>
      </c>
      <c r="D55" s="96">
        <f>VLOOKUP($A55,All!$A$3:$U$196,5,FALSE)</f>
        <v>18898721</v>
      </c>
      <c r="F55" s="96">
        <f>VLOOKUP($A55,All!$A$3:$U$196,8,FALSE)</f>
        <v>1362304</v>
      </c>
      <c r="G55" s="96">
        <f>VLOOKUP($A55,All!$A$3:$U$196,11,FALSE)</f>
        <v>5798306</v>
      </c>
      <c r="H55" s="96">
        <f>VLOOKUP($A55,All!$A$3:$U$196,14,FALSE)</f>
        <v>11254300</v>
      </c>
      <c r="I55" s="96">
        <f>VLOOKUP($A55,All!$A$3:$U$196,17,FALSE)</f>
        <v>443344</v>
      </c>
      <c r="J55" s="96">
        <f>VLOOKUP($A55,All!$A$3:$U$196,20,FALSE)</f>
        <v>40467</v>
      </c>
      <c r="K55" s="96">
        <f t="shared" si="0"/>
        <v>18898721</v>
      </c>
    </row>
    <row r="56" spans="1:11" ht="16.5" customHeight="1" x14ac:dyDescent="0.2">
      <c r="A56" s="97">
        <v>52</v>
      </c>
      <c r="B56" s="86" t="str">
        <f>IF(VLOOKUP($A56,All!$A$2:$U$196,21,FALSE)&gt;0,"*","")</f>
        <v/>
      </c>
      <c r="C56" s="98" t="s">
        <v>49</v>
      </c>
      <c r="D56" s="99">
        <f>VLOOKUP($A56,All!$A$3:$U$196,5,FALSE)</f>
        <v>111040861</v>
      </c>
      <c r="F56" s="99">
        <f>VLOOKUP($A56,All!$A$3:$U$196,8,FALSE)</f>
        <v>0</v>
      </c>
      <c r="G56" s="99">
        <f>VLOOKUP($A56,All!$A$3:$U$196,11,FALSE)</f>
        <v>0</v>
      </c>
      <c r="H56" s="99">
        <f>VLOOKUP($A56,All!$A$3:$U$196,14,FALSE)</f>
        <v>20854282</v>
      </c>
      <c r="I56" s="99">
        <f>VLOOKUP($A56,All!$A$3:$U$196,17,FALSE)</f>
        <v>90186579</v>
      </c>
      <c r="J56" s="99">
        <f>VLOOKUP($A56,All!$A$3:$U$196,20,FALSE)</f>
        <v>0</v>
      </c>
      <c r="K56" s="99">
        <f t="shared" si="0"/>
        <v>111040861</v>
      </c>
    </row>
    <row r="57" spans="1:11" ht="16.5" customHeight="1" x14ac:dyDescent="0.2">
      <c r="A57" s="97">
        <v>53</v>
      </c>
      <c r="B57" s="86" t="str">
        <f>IF(VLOOKUP($A57,All!$A$2:$U$196,21,FALSE)&gt;0,"*","")</f>
        <v/>
      </c>
      <c r="C57" s="98" t="s">
        <v>50</v>
      </c>
      <c r="D57" s="99">
        <f>VLOOKUP($A57,All!$A$3:$U$196,5,FALSE)</f>
        <v>17136010</v>
      </c>
      <c r="F57" s="99">
        <f>VLOOKUP($A57,All!$A$3:$U$196,8,FALSE)</f>
        <v>0</v>
      </c>
      <c r="G57" s="99">
        <f>VLOOKUP($A57,All!$A$3:$U$196,11,FALSE)</f>
        <v>1941611</v>
      </c>
      <c r="H57" s="99">
        <f>VLOOKUP($A57,All!$A$3:$U$196,14,FALSE)</f>
        <v>8568573</v>
      </c>
      <c r="I57" s="99">
        <f>VLOOKUP($A57,All!$A$3:$U$196,17,FALSE)</f>
        <v>0</v>
      </c>
      <c r="J57" s="99">
        <f>VLOOKUP($A57,All!$A$3:$U$196,20,FALSE)</f>
        <v>6625826</v>
      </c>
      <c r="K57" s="99">
        <f t="shared" si="0"/>
        <v>17136010</v>
      </c>
    </row>
    <row r="58" spans="1:11" ht="16.5" customHeight="1" x14ac:dyDescent="0.2">
      <c r="A58" s="97">
        <v>54</v>
      </c>
      <c r="B58" s="86" t="str">
        <f>IF(VLOOKUP($A58,All!$A$2:$U$196,21,FALSE)&gt;0,"*","")</f>
        <v/>
      </c>
      <c r="C58" s="98" t="s">
        <v>51</v>
      </c>
      <c r="D58" s="99">
        <f>VLOOKUP($A58,All!$A$3:$U$196,5,FALSE)</f>
        <v>2119200</v>
      </c>
      <c r="F58" s="99">
        <f>VLOOKUP($A58,All!$A$3:$U$196,8,FALSE)</f>
        <v>311171</v>
      </c>
      <c r="G58" s="99">
        <f>VLOOKUP($A58,All!$A$3:$U$196,11,FALSE)</f>
        <v>137827</v>
      </c>
      <c r="H58" s="99">
        <f>VLOOKUP($A58,All!$A$3:$U$196,14,FALSE)</f>
        <v>0</v>
      </c>
      <c r="I58" s="99">
        <f>VLOOKUP($A58,All!$A$3:$U$196,17,FALSE)</f>
        <v>0</v>
      </c>
      <c r="J58" s="99">
        <f>VLOOKUP($A58,All!$A$3:$U$196,20,FALSE)</f>
        <v>1670202</v>
      </c>
      <c r="K58" s="99">
        <f t="shared" si="0"/>
        <v>2119200</v>
      </c>
    </row>
    <row r="59" spans="1:11" ht="16.5" customHeight="1" x14ac:dyDescent="0.2">
      <c r="A59" s="100">
        <v>55</v>
      </c>
      <c r="B59" s="87" t="str">
        <f>IF(VLOOKUP($A59,All!$A$2:$U$196,21,FALSE)&gt;0,"*","")</f>
        <v/>
      </c>
      <c r="C59" s="101" t="s">
        <v>52</v>
      </c>
      <c r="D59" s="102">
        <f>VLOOKUP($A59,All!$A$3:$U$196,5,FALSE)</f>
        <v>32112109</v>
      </c>
      <c r="F59" s="102">
        <f>VLOOKUP($A59,All!$A$3:$U$196,8,FALSE)</f>
        <v>371666</v>
      </c>
      <c r="G59" s="102">
        <f>VLOOKUP($A59,All!$A$3:$U$196,11,FALSE)</f>
        <v>13167427</v>
      </c>
      <c r="H59" s="102">
        <f>VLOOKUP($A59,All!$A$3:$U$196,14,FALSE)</f>
        <v>406795</v>
      </c>
      <c r="I59" s="102">
        <f>VLOOKUP($A59,All!$A$3:$U$196,17,FALSE)</f>
        <v>1481719</v>
      </c>
      <c r="J59" s="102">
        <f>VLOOKUP($A59,All!$A$3:$U$196,20,FALSE)</f>
        <v>16684502</v>
      </c>
      <c r="K59" s="102">
        <f t="shared" si="0"/>
        <v>32112109</v>
      </c>
    </row>
    <row r="60" spans="1:11" ht="16.5" customHeight="1" x14ac:dyDescent="0.2">
      <c r="A60" s="94">
        <v>56</v>
      </c>
      <c r="B60" s="85" t="str">
        <f>IF(VLOOKUP($A60,All!$A$2:$U$196,21,FALSE)&gt;0,"*","")</f>
        <v/>
      </c>
      <c r="C60" s="95" t="s">
        <v>53</v>
      </c>
      <c r="D60" s="96">
        <f>VLOOKUP($A60,All!$A$3:$U$196,5,FALSE)</f>
        <v>753613</v>
      </c>
      <c r="F60" s="96">
        <f>VLOOKUP($A60,All!$A$3:$U$196,8,FALSE)</f>
        <v>0</v>
      </c>
      <c r="G60" s="96">
        <f>VLOOKUP($A60,All!$A$3:$U$196,11,FALSE)</f>
        <v>59761</v>
      </c>
      <c r="H60" s="96">
        <f>VLOOKUP($A60,All!$A$3:$U$196,14,FALSE)</f>
        <v>0</v>
      </c>
      <c r="I60" s="96">
        <f>VLOOKUP($A60,All!$A$3:$U$196,17,FALSE)</f>
        <v>0</v>
      </c>
      <c r="J60" s="96">
        <f>VLOOKUP($A60,All!$A$3:$U$196,20,FALSE)</f>
        <v>693852</v>
      </c>
      <c r="K60" s="96">
        <f t="shared" si="0"/>
        <v>753613</v>
      </c>
    </row>
    <row r="61" spans="1:11" ht="16.5" customHeight="1" x14ac:dyDescent="0.2">
      <c r="A61" s="97">
        <v>57</v>
      </c>
      <c r="B61" s="86" t="str">
        <f>IF(VLOOKUP($A61,All!$A$2:$U$196,21,FALSE)&gt;0,"*","")</f>
        <v/>
      </c>
      <c r="C61" s="98" t="s">
        <v>54</v>
      </c>
      <c r="D61" s="99">
        <f>VLOOKUP($A61,All!$A$3:$U$196,5,FALSE)</f>
        <v>12153564</v>
      </c>
      <c r="F61" s="99">
        <f>VLOOKUP($A61,All!$A$3:$U$196,8,FALSE)</f>
        <v>155484</v>
      </c>
      <c r="G61" s="99">
        <f>VLOOKUP($A61,All!$A$3:$U$196,11,FALSE)</f>
        <v>0</v>
      </c>
      <c r="H61" s="99">
        <f>VLOOKUP($A61,All!$A$3:$U$196,14,FALSE)</f>
        <v>1000000</v>
      </c>
      <c r="I61" s="99">
        <f>VLOOKUP($A61,All!$A$3:$U$196,17,FALSE)</f>
        <v>0</v>
      </c>
      <c r="J61" s="99">
        <f>VLOOKUP($A61,All!$A$3:$U$196,20,FALSE)</f>
        <v>10998080</v>
      </c>
      <c r="K61" s="99">
        <f t="shared" si="0"/>
        <v>12153564</v>
      </c>
    </row>
    <row r="62" spans="1:11" ht="16.5" customHeight="1" x14ac:dyDescent="0.2">
      <c r="A62" s="97">
        <v>58</v>
      </c>
      <c r="B62" s="86" t="str">
        <f>IF(VLOOKUP($A62,All!$A$2:$U$196,21,FALSE)&gt;0,"*","")</f>
        <v/>
      </c>
      <c r="C62" s="98" t="s">
        <v>55</v>
      </c>
      <c r="D62" s="99">
        <f>VLOOKUP($A62,All!$A$3:$U$196,5,FALSE)</f>
        <v>13377590</v>
      </c>
      <c r="F62" s="99">
        <f>VLOOKUP($A62,All!$A$3:$U$196,8,FALSE)</f>
        <v>0</v>
      </c>
      <c r="G62" s="99">
        <f>VLOOKUP($A62,All!$A$3:$U$196,11,FALSE)</f>
        <v>0</v>
      </c>
      <c r="H62" s="99">
        <f>VLOOKUP($A62,All!$A$3:$U$196,14,FALSE)</f>
        <v>0</v>
      </c>
      <c r="I62" s="99">
        <f>VLOOKUP($A62,All!$A$3:$U$196,17,FALSE)</f>
        <v>0</v>
      </c>
      <c r="J62" s="99">
        <f>VLOOKUP($A62,All!$A$3:$U$196,20,FALSE)</f>
        <v>13377590</v>
      </c>
      <c r="K62" s="99">
        <f t="shared" si="0"/>
        <v>13377590</v>
      </c>
    </row>
    <row r="63" spans="1:11" ht="16.5" customHeight="1" x14ac:dyDescent="0.2">
      <c r="A63" s="97">
        <v>59</v>
      </c>
      <c r="B63" s="86" t="str">
        <f>IF(VLOOKUP($A63,All!$A$2:$U$196,21,FALSE)&gt;0,"*","")</f>
        <v/>
      </c>
      <c r="C63" s="98" t="s">
        <v>56</v>
      </c>
      <c r="D63" s="99">
        <f>VLOOKUP($A63,All!$A$3:$U$196,5,FALSE)</f>
        <v>12620263</v>
      </c>
      <c r="F63" s="99">
        <f>VLOOKUP($A63,All!$A$3:$U$196,8,FALSE)</f>
        <v>294744</v>
      </c>
      <c r="G63" s="99">
        <f>VLOOKUP($A63,All!$A$3:$U$196,11,FALSE)</f>
        <v>0</v>
      </c>
      <c r="H63" s="99">
        <f>VLOOKUP($A63,All!$A$3:$U$196,14,FALSE)</f>
        <v>3862656</v>
      </c>
      <c r="I63" s="99">
        <f>VLOOKUP($A63,All!$A$3:$U$196,17,FALSE)</f>
        <v>2771734</v>
      </c>
      <c r="J63" s="99">
        <f>VLOOKUP($A63,All!$A$3:$U$196,20,FALSE)</f>
        <v>5691139</v>
      </c>
      <c r="K63" s="99">
        <f t="shared" si="0"/>
        <v>12620273</v>
      </c>
    </row>
    <row r="64" spans="1:11" ht="16.5" customHeight="1" x14ac:dyDescent="0.2">
      <c r="A64" s="100">
        <v>60</v>
      </c>
      <c r="B64" s="87" t="str">
        <f>IF(VLOOKUP($A64,All!$A$2:$U$196,21,FALSE)&gt;0,"*","")</f>
        <v/>
      </c>
      <c r="C64" s="101" t="s">
        <v>57</v>
      </c>
      <c r="D64" s="102">
        <f>VLOOKUP($A64,All!$A$3:$U$196,5,FALSE)</f>
        <v>8069532</v>
      </c>
      <c r="F64" s="102">
        <f>VLOOKUP($A64,All!$A$3:$U$196,8,FALSE)</f>
        <v>0</v>
      </c>
      <c r="G64" s="102">
        <f>VLOOKUP($A64,All!$A$3:$U$196,11,FALSE)</f>
        <v>330534</v>
      </c>
      <c r="H64" s="102">
        <f>VLOOKUP($A64,All!$A$3:$U$196,14,FALSE)</f>
        <v>747057</v>
      </c>
      <c r="I64" s="102">
        <f>VLOOKUP($A64,All!$A$3:$U$196,17,FALSE)</f>
        <v>0</v>
      </c>
      <c r="J64" s="102">
        <f>VLOOKUP($A64,All!$A$3:$U$196,20,FALSE)</f>
        <v>6991941</v>
      </c>
      <c r="K64" s="102">
        <f t="shared" si="0"/>
        <v>8069532</v>
      </c>
    </row>
    <row r="65" spans="1:11" ht="16.5" customHeight="1" x14ac:dyDescent="0.2">
      <c r="A65" s="94">
        <v>61</v>
      </c>
      <c r="B65" s="85" t="str">
        <f>IF(VLOOKUP($A65,All!$A$2:$U$196,21,FALSE)&gt;0,"*","")</f>
        <v/>
      </c>
      <c r="C65" s="95" t="s">
        <v>58</v>
      </c>
      <c r="D65" s="96">
        <f>VLOOKUP($A65,All!$A$3:$U$196,5,FALSE)</f>
        <v>11023612</v>
      </c>
      <c r="F65" s="96">
        <f>VLOOKUP($A65,All!$A$3:$U$196,8,FALSE)</f>
        <v>0</v>
      </c>
      <c r="G65" s="96">
        <f>VLOOKUP($A65,All!$A$3:$U$196,11,FALSE)</f>
        <v>6357379</v>
      </c>
      <c r="H65" s="96">
        <f>VLOOKUP($A65,All!$A$3:$U$196,14,FALSE)</f>
        <v>1848854</v>
      </c>
      <c r="I65" s="96">
        <f>VLOOKUP($A65,All!$A$3:$U$196,17,FALSE)</f>
        <v>221189</v>
      </c>
      <c r="J65" s="96">
        <f>VLOOKUP($A65,All!$A$3:$U$196,20,FALSE)</f>
        <v>2596190</v>
      </c>
      <c r="K65" s="96">
        <f t="shared" si="0"/>
        <v>11023612</v>
      </c>
    </row>
    <row r="66" spans="1:11" ht="16.5" customHeight="1" x14ac:dyDescent="0.2">
      <c r="A66" s="97">
        <v>62</v>
      </c>
      <c r="B66" s="86" t="str">
        <f>IF(VLOOKUP($A66,All!$A$2:$U$196,21,FALSE)&gt;0,"*","")</f>
        <v/>
      </c>
      <c r="C66" s="98" t="s">
        <v>59</v>
      </c>
      <c r="D66" s="99">
        <f>VLOOKUP($A66,All!$A$3:$U$196,5,FALSE)</f>
        <v>8124947</v>
      </c>
      <c r="F66" s="99">
        <f>VLOOKUP($A66,All!$A$3:$U$196,8,FALSE)</f>
        <v>0</v>
      </c>
      <c r="G66" s="99">
        <f>VLOOKUP($A66,All!$A$3:$U$196,11,FALSE)</f>
        <v>1293370</v>
      </c>
      <c r="H66" s="99">
        <f>VLOOKUP($A66,All!$A$3:$U$196,14,FALSE)</f>
        <v>487412</v>
      </c>
      <c r="I66" s="99">
        <f>VLOOKUP($A66,All!$A$3:$U$196,17,FALSE)</f>
        <v>0</v>
      </c>
      <c r="J66" s="99">
        <f>VLOOKUP($A66,All!$A$3:$U$196,20,FALSE)</f>
        <v>6344195</v>
      </c>
      <c r="K66" s="99">
        <f t="shared" si="0"/>
        <v>8124977</v>
      </c>
    </row>
    <row r="67" spans="1:11" ht="16.5" customHeight="1" x14ac:dyDescent="0.2">
      <c r="A67" s="97">
        <v>63</v>
      </c>
      <c r="B67" s="86" t="str">
        <f>IF(VLOOKUP($A67,All!$A$2:$U$196,21,FALSE)&gt;0,"*","")</f>
        <v/>
      </c>
      <c r="C67" s="98" t="s">
        <v>60</v>
      </c>
      <c r="D67" s="99">
        <f>VLOOKUP($A67,All!$A$3:$U$196,5,FALSE)</f>
        <v>7183662</v>
      </c>
      <c r="F67" s="99">
        <f>VLOOKUP($A67,All!$A$3:$U$196,8,FALSE)</f>
        <v>0</v>
      </c>
      <c r="G67" s="99">
        <f>VLOOKUP($A67,All!$A$3:$U$196,11,FALSE)</f>
        <v>0</v>
      </c>
      <c r="H67" s="99">
        <f>VLOOKUP($A67,All!$A$3:$U$196,14,FALSE)</f>
        <v>0</v>
      </c>
      <c r="I67" s="99">
        <f>VLOOKUP($A67,All!$A$3:$U$196,17,FALSE)</f>
        <v>0</v>
      </c>
      <c r="J67" s="99">
        <f>VLOOKUP($A67,All!$A$3:$U$196,20,FALSE)</f>
        <v>7183162</v>
      </c>
      <c r="K67" s="99">
        <f t="shared" si="0"/>
        <v>7183162</v>
      </c>
    </row>
    <row r="68" spans="1:11" ht="16.5" customHeight="1" x14ac:dyDescent="0.2">
      <c r="A68" s="97">
        <v>64</v>
      </c>
      <c r="B68" s="86" t="str">
        <f>IF(VLOOKUP($A68,All!$A$2:$U$196,21,FALSE)&gt;0,"*","")</f>
        <v/>
      </c>
      <c r="C68" s="98" t="s">
        <v>61</v>
      </c>
      <c r="D68" s="99">
        <f>VLOOKUP($A68,All!$A$3:$U$196,5,FALSE)</f>
        <v>5506498</v>
      </c>
      <c r="F68" s="99">
        <f>VLOOKUP($A68,All!$A$3:$U$196,8,FALSE)</f>
        <v>24617</v>
      </c>
      <c r="G68" s="99">
        <f>VLOOKUP($A68,All!$A$3:$U$196,11,FALSE)</f>
        <v>701784</v>
      </c>
      <c r="H68" s="99">
        <f>VLOOKUP($A68,All!$A$3:$U$196,14,FALSE)</f>
        <v>750000</v>
      </c>
      <c r="I68" s="99">
        <f>VLOOKUP($A68,All!$A$3:$U$196,17,FALSE)</f>
        <v>1500000</v>
      </c>
      <c r="J68" s="99">
        <f>VLOOKUP($A68,All!$A$3:$U$196,20,FALSE)</f>
        <v>2530097</v>
      </c>
      <c r="K68" s="99">
        <f t="shared" si="0"/>
        <v>5506498</v>
      </c>
    </row>
    <row r="69" spans="1:11" ht="16.5" customHeight="1" x14ac:dyDescent="0.2">
      <c r="A69" s="100">
        <v>65</v>
      </c>
      <c r="B69" s="87" t="str">
        <f>IF(VLOOKUP($A69,All!$A$2:$U$196,21,FALSE)&gt;0,"*","")</f>
        <v/>
      </c>
      <c r="C69" s="101" t="s">
        <v>62</v>
      </c>
      <c r="D69" s="102">
        <f>VLOOKUP($A69,All!$A$3:$U$196,5,FALSE)</f>
        <v>17822979</v>
      </c>
      <c r="F69" s="102">
        <f>VLOOKUP($A69,All!$A$3:$U$196,8,FALSE)</f>
        <v>260764</v>
      </c>
      <c r="G69" s="102">
        <f>VLOOKUP($A69,All!$A$3:$U$196,11,FALSE)</f>
        <v>89538</v>
      </c>
      <c r="H69" s="102">
        <f>VLOOKUP($A69,All!$A$3:$U$196,14,FALSE)</f>
        <v>0</v>
      </c>
      <c r="I69" s="102">
        <f>VLOOKUP($A69,All!$A$3:$U$196,17,FALSE)</f>
        <v>0</v>
      </c>
      <c r="J69" s="102">
        <f>VLOOKUP($A69,All!$A$3:$U$196,20,FALSE)</f>
        <v>17472677</v>
      </c>
      <c r="K69" s="102">
        <f t="shared" si="0"/>
        <v>17822979</v>
      </c>
    </row>
    <row r="70" spans="1:11" ht="16.5" customHeight="1" x14ac:dyDescent="0.2">
      <c r="A70" s="94">
        <v>66</v>
      </c>
      <c r="B70" s="85" t="str">
        <f>IF(VLOOKUP($A70,All!$A$2:$U$196,21,FALSE)&gt;0,"*","")</f>
        <v/>
      </c>
      <c r="C70" s="95" t="s">
        <v>63</v>
      </c>
      <c r="D70" s="96">
        <f>VLOOKUP($A70,All!$A$3:$U$196,5,FALSE)</f>
        <v>49122</v>
      </c>
      <c r="F70" s="96">
        <f>VLOOKUP($A70,All!$A$3:$U$196,8,FALSE)</f>
        <v>0</v>
      </c>
      <c r="G70" s="96">
        <f>VLOOKUP($A70,All!$A$3:$U$196,11,FALSE)</f>
        <v>0</v>
      </c>
      <c r="H70" s="96">
        <f>VLOOKUP($A70,All!$A$3:$U$196,14,FALSE)</f>
        <v>0</v>
      </c>
      <c r="I70" s="96">
        <f>VLOOKUP($A70,All!$A$3:$U$196,17,FALSE)</f>
        <v>0</v>
      </c>
      <c r="J70" s="96">
        <f>VLOOKUP($A70,All!$A$3:$U$196,20,FALSE)</f>
        <v>49122</v>
      </c>
      <c r="K70" s="96">
        <f t="shared" ref="K70:K73" si="1">SUM(F70:J70)</f>
        <v>49122</v>
      </c>
    </row>
    <row r="71" spans="1:11" ht="16.5" customHeight="1" x14ac:dyDescent="0.2">
      <c r="A71" s="97">
        <v>67</v>
      </c>
      <c r="B71" s="86" t="str">
        <f>IF(VLOOKUP($A71,All!$A$2:$U$196,21,FALSE)&gt;0,"*","")</f>
        <v/>
      </c>
      <c r="C71" s="98" t="s">
        <v>64</v>
      </c>
      <c r="D71" s="99">
        <f>VLOOKUP($A71,All!$A$3:$U$196,5,FALSE)</f>
        <v>19685108</v>
      </c>
      <c r="F71" s="99">
        <f>VLOOKUP($A71,All!$A$3:$U$196,8,FALSE)</f>
        <v>0</v>
      </c>
      <c r="G71" s="99">
        <f>VLOOKUP($A71,All!$A$3:$U$196,11,FALSE)</f>
        <v>0</v>
      </c>
      <c r="H71" s="99">
        <f>VLOOKUP($A71,All!$A$3:$U$196,14,FALSE)</f>
        <v>0</v>
      </c>
      <c r="I71" s="99">
        <f>VLOOKUP($A71,All!$A$3:$U$196,17,FALSE)</f>
        <v>0</v>
      </c>
      <c r="J71" s="99">
        <f>VLOOKUP($A71,All!$A$3:$U$196,20,FALSE)</f>
        <v>19685108</v>
      </c>
      <c r="K71" s="99">
        <f t="shared" si="1"/>
        <v>19685108</v>
      </c>
    </row>
    <row r="72" spans="1:11" ht="16.5" customHeight="1" x14ac:dyDescent="0.2">
      <c r="A72" s="97">
        <v>68</v>
      </c>
      <c r="B72" s="86" t="str">
        <f>IF(VLOOKUP($A72,All!$A$2:$U$196,21,FALSE)&gt;0,"*","")</f>
        <v/>
      </c>
      <c r="C72" s="98" t="s">
        <v>65</v>
      </c>
      <c r="D72" s="99">
        <f>VLOOKUP($A72,All!$A$3:$U$196,5,FALSE)</f>
        <v>2404537</v>
      </c>
      <c r="F72" s="99">
        <f>VLOOKUP($A72,All!$A$3:$U$196,8,FALSE)</f>
        <v>0</v>
      </c>
      <c r="G72" s="99">
        <f>VLOOKUP($A72,All!$A$3:$U$196,11,FALSE)</f>
        <v>0</v>
      </c>
      <c r="H72" s="99">
        <f>VLOOKUP($A72,All!$A$3:$U$196,14,FALSE)</f>
        <v>0</v>
      </c>
      <c r="I72" s="99">
        <f>VLOOKUP($A72,All!$A$3:$U$196,17,FALSE)</f>
        <v>0</v>
      </c>
      <c r="J72" s="99">
        <f>VLOOKUP($A72,All!$A$3:$U$196,20,FALSE)</f>
        <v>2404537</v>
      </c>
      <c r="K72" s="99">
        <f t="shared" si="1"/>
        <v>2404537</v>
      </c>
    </row>
    <row r="73" spans="1:11" ht="16.5" customHeight="1" x14ac:dyDescent="0.2">
      <c r="A73" s="97">
        <v>69</v>
      </c>
      <c r="B73" s="86" t="str">
        <f>IF(VLOOKUP($A73,All!$A$2:$U$196,21,FALSE)&gt;0,"*","")</f>
        <v/>
      </c>
      <c r="C73" s="98" t="s">
        <v>328</v>
      </c>
      <c r="D73" s="99">
        <f>VLOOKUP($A73,All!$A$3:$U$196,5,FALSE)</f>
        <v>15191464</v>
      </c>
      <c r="F73" s="99">
        <f>VLOOKUP($A73,All!$A$3:$U$196,8,FALSE)</f>
        <v>0</v>
      </c>
      <c r="G73" s="99">
        <f>VLOOKUP($A73,All!$A$3:$U$196,11,FALSE)</f>
        <v>0</v>
      </c>
      <c r="H73" s="99">
        <f>VLOOKUP($A73,All!$A$3:$U$196,14,FALSE)</f>
        <v>2000000</v>
      </c>
      <c r="I73" s="99">
        <f>VLOOKUP($A73,All!$A$3:$U$196,17,FALSE)</f>
        <v>0</v>
      </c>
      <c r="J73" s="99">
        <f>VLOOKUP($A73,All!$A$3:$U$196,20,FALSE)</f>
        <v>13191464</v>
      </c>
      <c r="K73" s="99">
        <f t="shared" si="1"/>
        <v>15191464</v>
      </c>
    </row>
    <row r="74" spans="1:11" ht="16.5" customHeight="1" x14ac:dyDescent="0.2">
      <c r="A74" s="100">
        <v>396</v>
      </c>
      <c r="B74" s="87"/>
      <c r="C74" s="101" t="s">
        <v>141</v>
      </c>
      <c r="D74" s="102">
        <v>49507685</v>
      </c>
      <c r="F74" s="102">
        <v>2515448</v>
      </c>
      <c r="G74" s="102">
        <v>0</v>
      </c>
      <c r="H74" s="102">
        <v>0</v>
      </c>
      <c r="I74" s="102">
        <v>0</v>
      </c>
      <c r="J74" s="102">
        <v>46992238</v>
      </c>
      <c r="K74" s="102">
        <v>49507686</v>
      </c>
    </row>
    <row r="75" spans="1:11" ht="16.5" customHeight="1" thickBot="1" x14ac:dyDescent="0.25">
      <c r="A75" s="103"/>
      <c r="B75" s="88"/>
      <c r="C75" s="104" t="s">
        <v>66</v>
      </c>
      <c r="D75" s="105">
        <f>SUM(D5:D74)</f>
        <v>1766126563</v>
      </c>
      <c r="F75" s="105">
        <f t="shared" ref="F75" si="2">SUM(F5:F74)</f>
        <v>30238268</v>
      </c>
      <c r="G75" s="105">
        <f t="shared" ref="G75" si="3">SUM(G5:G74)</f>
        <v>257565978</v>
      </c>
      <c r="H75" s="105">
        <f t="shared" ref="H75" si="4">SUM(H5:H74)</f>
        <v>346395950</v>
      </c>
      <c r="I75" s="105">
        <f t="shared" ref="I75" si="5">SUM(I5:I74)</f>
        <v>219779819</v>
      </c>
      <c r="J75" s="105">
        <f t="shared" ref="J75" si="6">SUM(J5:J74)</f>
        <v>910946293</v>
      </c>
      <c r="K75" s="105">
        <f t="shared" ref="K74:K75" si="7">SUM(F75:J75)</f>
        <v>1764926308</v>
      </c>
    </row>
    <row r="76" spans="1:11" ht="8.25" customHeight="1" thickTop="1" x14ac:dyDescent="0.2">
      <c r="A76" s="106"/>
      <c r="B76" s="89"/>
      <c r="C76" s="107"/>
      <c r="D76" s="107"/>
      <c r="F76" s="107"/>
      <c r="G76" s="107"/>
      <c r="H76" s="107"/>
      <c r="I76" s="107"/>
      <c r="J76" s="107"/>
      <c r="K76" s="107"/>
    </row>
    <row r="77" spans="1:11" ht="16.5" customHeight="1" x14ac:dyDescent="0.2">
      <c r="A77" s="94">
        <v>318001</v>
      </c>
      <c r="B77" s="85" t="str">
        <f>IF(VLOOKUP($A77,All!$A$2:$U$196,21,FALSE)&gt;0,"*","")</f>
        <v/>
      </c>
      <c r="C77" s="95" t="s">
        <v>67</v>
      </c>
      <c r="D77" s="96">
        <f>VLOOKUP($A77,All!$A$3:$U$196,5,FALSE)</f>
        <v>0</v>
      </c>
      <c r="F77" s="96">
        <f>VLOOKUP($A77,All!$A$3:$U$196,8,FALSE)</f>
        <v>0</v>
      </c>
      <c r="G77" s="96">
        <f>VLOOKUP($A77,All!$A$3:$U$196,11,FALSE)</f>
        <v>0</v>
      </c>
      <c r="H77" s="96">
        <f>VLOOKUP($A77,All!$A$3:$U$196,14,FALSE)</f>
        <v>0</v>
      </c>
      <c r="I77" s="96">
        <f>VLOOKUP($A77,All!$A$3:$U$196,17,FALSE)</f>
        <v>0</v>
      </c>
      <c r="J77" s="96">
        <f>VLOOKUP($A77,All!$A$3:$U$196,20,FALSE)</f>
        <v>0</v>
      </c>
      <c r="K77" s="96">
        <f t="shared" ref="K77:K79" si="8">SUM(F77:J77)</f>
        <v>0</v>
      </c>
    </row>
    <row r="78" spans="1:11" ht="16.5" customHeight="1" x14ac:dyDescent="0.2">
      <c r="A78" s="97">
        <v>319001</v>
      </c>
      <c r="B78" s="86" t="str">
        <f>IF(VLOOKUP($A78,All!$A$2:$U$196,21,FALSE)&gt;0,"*","")</f>
        <v/>
      </c>
      <c r="C78" s="98" t="s">
        <v>68</v>
      </c>
      <c r="D78" s="99">
        <f>VLOOKUP($A78,All!$A$3:$U$196,5,FALSE)</f>
        <v>0</v>
      </c>
      <c r="F78" s="99">
        <f>VLOOKUP($A78,All!$A$3:$U$196,8,FALSE)</f>
        <v>0</v>
      </c>
      <c r="G78" s="99">
        <f>VLOOKUP($A78,All!$A$3:$U$196,11,FALSE)</f>
        <v>0</v>
      </c>
      <c r="H78" s="99">
        <f>VLOOKUP($A78,All!$A$3:$U$196,14,FALSE)</f>
        <v>0</v>
      </c>
      <c r="I78" s="99">
        <f>VLOOKUP($A78,All!$A$3:$U$196,17,FALSE)</f>
        <v>0</v>
      </c>
      <c r="J78" s="99">
        <f>VLOOKUP($A78,All!$A$3:$U$196,20,FALSE)</f>
        <v>0</v>
      </c>
      <c r="K78" s="99">
        <f t="shared" si="8"/>
        <v>0</v>
      </c>
    </row>
    <row r="79" spans="1:11" ht="16.5" customHeight="1" x14ac:dyDescent="0.2">
      <c r="A79" s="97" t="s">
        <v>83</v>
      </c>
      <c r="B79" s="86" t="str">
        <f>IF(VLOOKUP($A79,All!$A$2:$U$196,21,FALSE)&gt;0,"*","")</f>
        <v/>
      </c>
      <c r="C79" s="98" t="s">
        <v>84</v>
      </c>
      <c r="D79" s="99">
        <f>VLOOKUP($A79,All!$A$3:$U$196,5,FALSE)</f>
        <v>0</v>
      </c>
      <c r="F79" s="99">
        <f>VLOOKUP($A79,All!$A$3:$U$196,8,FALSE)</f>
        <v>0</v>
      </c>
      <c r="G79" s="99">
        <f>VLOOKUP($A79,All!$A$3:$U$196,11,FALSE)</f>
        <v>0</v>
      </c>
      <c r="H79" s="99">
        <f>VLOOKUP($A79,All!$A$3:$U$196,14,FALSE)</f>
        <v>0</v>
      </c>
      <c r="I79" s="99">
        <f>VLOOKUP($A79,All!$A$3:$U$196,17,FALSE)</f>
        <v>0</v>
      </c>
      <c r="J79" s="99">
        <f>VLOOKUP($A79,All!$A$3:$U$196,20,FALSE)</f>
        <v>0</v>
      </c>
      <c r="K79" s="99">
        <f t="shared" si="8"/>
        <v>0</v>
      </c>
    </row>
    <row r="80" spans="1:11" ht="16.5" customHeight="1" thickBot="1" x14ac:dyDescent="0.25">
      <c r="A80" s="103"/>
      <c r="B80" s="88"/>
      <c r="C80" s="104" t="s">
        <v>142</v>
      </c>
      <c r="D80" s="105">
        <f>SUM(D77:D79)</f>
        <v>0</v>
      </c>
      <c r="F80" s="105">
        <f t="shared" ref="F80" si="9">SUM(F77:F79)</f>
        <v>0</v>
      </c>
      <c r="G80" s="105">
        <f t="shared" ref="G80" si="10">SUM(G77:G79)</f>
        <v>0</v>
      </c>
      <c r="H80" s="105">
        <f t="shared" ref="H80" si="11">SUM(H77:H79)</f>
        <v>0</v>
      </c>
      <c r="I80" s="105">
        <f t="shared" ref="I80" si="12">SUM(I77:I79)</f>
        <v>0</v>
      </c>
      <c r="J80" s="105">
        <f t="shared" ref="J80" si="13">SUM(J77:J79)</f>
        <v>0</v>
      </c>
      <c r="K80" s="105">
        <f t="shared" ref="K80" si="14">SUM(K77:K79)</f>
        <v>0</v>
      </c>
    </row>
    <row r="81" spans="1:11" ht="8.25" customHeight="1" thickTop="1" x14ac:dyDescent="0.2">
      <c r="A81" s="106"/>
      <c r="B81" s="89"/>
      <c r="C81" s="107"/>
      <c r="D81" s="107"/>
      <c r="F81" s="107"/>
      <c r="G81" s="107"/>
      <c r="H81" s="107"/>
      <c r="I81" s="107"/>
      <c r="J81" s="107"/>
      <c r="K81" s="107"/>
    </row>
    <row r="82" spans="1:11" ht="16.5" customHeight="1" x14ac:dyDescent="0.2">
      <c r="A82" s="94">
        <v>321001</v>
      </c>
      <c r="B82" s="85" t="str">
        <f>IF(VLOOKUP($A82,All!$A$2:$U$196,21,FALSE)&gt;0,"*","")</f>
        <v/>
      </c>
      <c r="C82" s="95" t="s">
        <v>69</v>
      </c>
      <c r="D82" s="96">
        <f>VLOOKUP($A82,All!$A$3:$U$196,5,FALSE)</f>
        <v>2368265</v>
      </c>
      <c r="F82" s="96">
        <f>VLOOKUP($A82,All!$A$3:$U$196,8,FALSE)</f>
        <v>0</v>
      </c>
      <c r="G82" s="96">
        <f>VLOOKUP($A82,All!$A$3:$U$196,11,FALSE)</f>
        <v>0</v>
      </c>
      <c r="H82" s="96">
        <f>VLOOKUP($A82,All!$A$3:$U$196,14,FALSE)</f>
        <v>0</v>
      </c>
      <c r="I82" s="96">
        <f>VLOOKUP($A82,All!$A$3:$U$196,17,FALSE)</f>
        <v>0</v>
      </c>
      <c r="J82" s="96">
        <f>VLOOKUP($A82,All!$A$3:$U$196,20,FALSE)</f>
        <v>2368265</v>
      </c>
      <c r="K82" s="96">
        <f t="shared" ref="K82:K122" si="15">SUM(F82:J82)</f>
        <v>2368265</v>
      </c>
    </row>
    <row r="83" spans="1:11" ht="16.5" customHeight="1" x14ac:dyDescent="0.2">
      <c r="A83" s="97">
        <v>329001</v>
      </c>
      <c r="B83" s="86" t="str">
        <f>IF(VLOOKUP($A83,All!$A$2:$U$196,21,FALSE)&gt;0,"*","")</f>
        <v/>
      </c>
      <c r="C83" s="98" t="s">
        <v>70</v>
      </c>
      <c r="D83" s="99">
        <f>VLOOKUP($A83,All!$A$3:$U$196,5,FALSE)</f>
        <v>1518068</v>
      </c>
      <c r="F83" s="99">
        <f>VLOOKUP($A83,All!$A$3:$U$196,8,FALSE)</f>
        <v>0</v>
      </c>
      <c r="G83" s="99">
        <f>VLOOKUP($A83,All!$A$3:$U$196,11,FALSE)</f>
        <v>0</v>
      </c>
      <c r="H83" s="99">
        <f>VLOOKUP($A83,All!$A$3:$U$196,14,FALSE)</f>
        <v>0</v>
      </c>
      <c r="I83" s="99">
        <f>VLOOKUP($A83,All!$A$3:$U$196,17,FALSE)</f>
        <v>0</v>
      </c>
      <c r="J83" s="99">
        <f>VLOOKUP($A83,All!$A$3:$U$196,20,FALSE)</f>
        <v>1518068</v>
      </c>
      <c r="K83" s="99">
        <f t="shared" si="15"/>
        <v>1518068</v>
      </c>
    </row>
    <row r="84" spans="1:11" ht="16.5" customHeight="1" x14ac:dyDescent="0.2">
      <c r="A84" s="97">
        <v>331001</v>
      </c>
      <c r="B84" s="86" t="str">
        <f>IF(VLOOKUP($A84,All!$A$2:$U$196,21,FALSE)&gt;0,"*","")</f>
        <v/>
      </c>
      <c r="C84" s="98" t="s">
        <v>71</v>
      </c>
      <c r="D84" s="99">
        <f>VLOOKUP($A84,All!$A$3:$U$196,5,FALSE)</f>
        <v>8347003</v>
      </c>
      <c r="F84" s="99">
        <f>VLOOKUP($A84,All!$A$3:$U$196,8,FALSE)</f>
        <v>0</v>
      </c>
      <c r="G84" s="99">
        <f>VLOOKUP($A84,All!$A$3:$U$196,11,FALSE)</f>
        <v>0</v>
      </c>
      <c r="H84" s="99">
        <f>VLOOKUP($A84,All!$A$3:$U$196,14,FALSE)</f>
        <v>0</v>
      </c>
      <c r="I84" s="99">
        <f>VLOOKUP($A84,All!$A$3:$U$196,17,FALSE)</f>
        <v>0</v>
      </c>
      <c r="J84" s="99">
        <f>VLOOKUP($A84,All!$A$3:$U$196,20,FALSE)</f>
        <v>8347003</v>
      </c>
      <c r="K84" s="99">
        <f t="shared" si="15"/>
        <v>8347003</v>
      </c>
    </row>
    <row r="85" spans="1:11" ht="16.5" customHeight="1" x14ac:dyDescent="0.2">
      <c r="A85" s="97">
        <v>333001</v>
      </c>
      <c r="B85" s="86" t="str">
        <f>IF(VLOOKUP($A85,All!$A$2:$U$196,21,FALSE)&gt;0,"*","")</f>
        <v/>
      </c>
      <c r="C85" s="98" t="s">
        <v>72</v>
      </c>
      <c r="D85" s="99">
        <f>VLOOKUP($A85,All!$A$3:$U$196,5,FALSE)</f>
        <v>6047481</v>
      </c>
      <c r="F85" s="99">
        <f>VLOOKUP($A85,All!$A$3:$U$196,8,FALSE)</f>
        <v>0</v>
      </c>
      <c r="G85" s="99">
        <f>VLOOKUP($A85,All!$A$3:$U$196,11,FALSE)</f>
        <v>0</v>
      </c>
      <c r="H85" s="99">
        <f>VLOOKUP($A85,All!$A$3:$U$196,14,FALSE)</f>
        <v>5186817</v>
      </c>
      <c r="I85" s="99">
        <f>VLOOKUP($A85,All!$A$3:$U$196,17,FALSE)</f>
        <v>0</v>
      </c>
      <c r="J85" s="99">
        <f>VLOOKUP($A85,All!$A$3:$U$196,20,FALSE)</f>
        <v>860664</v>
      </c>
      <c r="K85" s="99">
        <f t="shared" si="15"/>
        <v>6047481</v>
      </c>
    </row>
    <row r="86" spans="1:11" ht="16.5" customHeight="1" x14ac:dyDescent="0.2">
      <c r="A86" s="100">
        <v>336001</v>
      </c>
      <c r="B86" s="87" t="str">
        <f>IF(VLOOKUP($A86,All!$A$2:$U$196,21,FALSE)&gt;0,"*","")</f>
        <v/>
      </c>
      <c r="C86" s="101" t="s">
        <v>73</v>
      </c>
      <c r="D86" s="102">
        <f>VLOOKUP($A86,All!$A$3:$U$196,5,FALSE)</f>
        <v>8343866</v>
      </c>
      <c r="F86" s="102">
        <f>VLOOKUP($A86,All!$A$3:$U$196,8,FALSE)</f>
        <v>0</v>
      </c>
      <c r="G86" s="102">
        <f>VLOOKUP($A86,All!$A$3:$U$196,11,FALSE)</f>
        <v>0</v>
      </c>
      <c r="H86" s="102">
        <f>VLOOKUP($A86,All!$A$3:$U$196,14,FALSE)</f>
        <v>0</v>
      </c>
      <c r="I86" s="102">
        <f>VLOOKUP($A86,All!$A$3:$U$196,17,FALSE)</f>
        <v>0</v>
      </c>
      <c r="J86" s="102">
        <f>VLOOKUP($A86,All!$A$3:$U$196,20,FALSE)</f>
        <v>8343866</v>
      </c>
      <c r="K86" s="102">
        <f t="shared" si="15"/>
        <v>8343866</v>
      </c>
    </row>
    <row r="87" spans="1:11" ht="16.5" customHeight="1" x14ac:dyDescent="0.2">
      <c r="A87" s="94">
        <v>337001</v>
      </c>
      <c r="B87" s="85" t="str">
        <f>IF(VLOOKUP($A87,All!$A$2:$U$196,21,FALSE)&gt;0,"*","")</f>
        <v/>
      </c>
      <c r="C87" s="95" t="s">
        <v>74</v>
      </c>
      <c r="D87" s="96">
        <f>VLOOKUP($A87,All!$A$3:$U$196,5,FALSE)</f>
        <v>9379495</v>
      </c>
      <c r="F87" s="96">
        <f>VLOOKUP($A87,All!$A$3:$U$196,8,FALSE)</f>
        <v>0</v>
      </c>
      <c r="G87" s="96">
        <f>VLOOKUP($A87,All!$A$3:$U$196,11,FALSE)</f>
        <v>0</v>
      </c>
      <c r="H87" s="96">
        <f>VLOOKUP($A87,All!$A$3:$U$196,14,FALSE)</f>
        <v>0</v>
      </c>
      <c r="I87" s="96">
        <f>VLOOKUP($A87,All!$A$3:$U$196,17,FALSE)</f>
        <v>0</v>
      </c>
      <c r="J87" s="96">
        <f>VLOOKUP($A87,All!$A$3:$U$196,20,FALSE)</f>
        <v>9379495</v>
      </c>
      <c r="K87" s="96">
        <f t="shared" si="15"/>
        <v>9379495</v>
      </c>
    </row>
    <row r="88" spans="1:11" ht="16.5" customHeight="1" x14ac:dyDescent="0.2">
      <c r="A88" s="97">
        <v>340001</v>
      </c>
      <c r="B88" s="86" t="str">
        <f>IF(VLOOKUP($A88,All!$A$2:$U$196,21,FALSE)&gt;0,"*","")</f>
        <v/>
      </c>
      <c r="C88" s="98" t="s">
        <v>75</v>
      </c>
      <c r="D88" s="99">
        <f>VLOOKUP($A88,All!$A$3:$U$196,5,FALSE)</f>
        <v>642247</v>
      </c>
      <c r="F88" s="99">
        <f>VLOOKUP($A88,All!$A$3:$U$196,8,FALSE)</f>
        <v>0</v>
      </c>
      <c r="G88" s="99">
        <f>VLOOKUP($A88,All!$A$3:$U$196,11,FALSE)</f>
        <v>0</v>
      </c>
      <c r="H88" s="99">
        <f>VLOOKUP($A88,All!$A$3:$U$196,14,FALSE)</f>
        <v>0</v>
      </c>
      <c r="I88" s="99">
        <f>VLOOKUP($A88,All!$A$3:$U$196,17,FALSE)</f>
        <v>0</v>
      </c>
      <c r="J88" s="99">
        <f>VLOOKUP($A88,All!$A$3:$U$196,20,FALSE)</f>
        <v>642247</v>
      </c>
      <c r="K88" s="99">
        <f t="shared" si="15"/>
        <v>642247</v>
      </c>
    </row>
    <row r="89" spans="1:11" ht="16.5" customHeight="1" x14ac:dyDescent="0.2">
      <c r="A89" s="97">
        <v>341001</v>
      </c>
      <c r="B89" s="86" t="str">
        <f>IF(VLOOKUP($A89,All!$A$2:$U$196,21,FALSE)&gt;0,"*","")</f>
        <v/>
      </c>
      <c r="C89" s="98" t="s">
        <v>76</v>
      </c>
      <c r="D89" s="99">
        <f>VLOOKUP($A89,All!$A$3:$U$196,5,FALSE)</f>
        <v>3606891</v>
      </c>
      <c r="F89" s="99">
        <f>VLOOKUP($A89,All!$A$3:$U$196,8,FALSE)</f>
        <v>0</v>
      </c>
      <c r="G89" s="99">
        <f>VLOOKUP($A89,All!$A$3:$U$196,11,FALSE)</f>
        <v>14666</v>
      </c>
      <c r="H89" s="99">
        <f>VLOOKUP($A89,All!$A$3:$U$196,14,FALSE)</f>
        <v>964091</v>
      </c>
      <c r="I89" s="99">
        <f>VLOOKUP($A89,All!$A$3:$U$196,17,FALSE)</f>
        <v>0</v>
      </c>
      <c r="J89" s="99">
        <f>VLOOKUP($A89,All!$A$3:$U$196,20,FALSE)</f>
        <v>2628134</v>
      </c>
      <c r="K89" s="99">
        <f t="shared" si="15"/>
        <v>3606891</v>
      </c>
    </row>
    <row r="90" spans="1:11" ht="16.5" customHeight="1" x14ac:dyDescent="0.2">
      <c r="A90" s="97">
        <v>343001</v>
      </c>
      <c r="B90" s="86" t="str">
        <f>IF(VLOOKUP($A90,All!$A$2:$U$196,21,FALSE)&gt;0,"*","")</f>
        <v/>
      </c>
      <c r="C90" s="98" t="s">
        <v>77</v>
      </c>
      <c r="D90" s="99">
        <f>VLOOKUP($A90,All!$A$3:$U$196,5,FALSE)</f>
        <v>12336814</v>
      </c>
      <c r="F90" s="99">
        <f>VLOOKUP($A90,All!$A$3:$U$196,8,FALSE)</f>
        <v>0</v>
      </c>
      <c r="G90" s="99">
        <f>VLOOKUP($A90,All!$A$3:$U$196,11,FALSE)</f>
        <v>0</v>
      </c>
      <c r="H90" s="99">
        <f>VLOOKUP($A90,All!$A$3:$U$196,14,FALSE)</f>
        <v>0</v>
      </c>
      <c r="I90" s="99">
        <f>VLOOKUP($A90,All!$A$3:$U$196,17,FALSE)</f>
        <v>0</v>
      </c>
      <c r="J90" s="99">
        <f>VLOOKUP($A90,All!$A$3:$U$196,20,FALSE)</f>
        <v>12336814</v>
      </c>
      <c r="K90" s="99">
        <f t="shared" si="15"/>
        <v>12336814</v>
      </c>
    </row>
    <row r="91" spans="1:11" ht="16.5" customHeight="1" x14ac:dyDescent="0.2">
      <c r="A91" s="100">
        <v>344001</v>
      </c>
      <c r="B91" s="87" t="str">
        <f>IF(VLOOKUP($A91,All!$A$2:$U$196,21,FALSE)&gt;0,"*","")</f>
        <v/>
      </c>
      <c r="C91" s="101" t="s">
        <v>78</v>
      </c>
      <c r="D91" s="102">
        <f>VLOOKUP($A91,All!$A$3:$U$196,5,FALSE)</f>
        <v>891244</v>
      </c>
      <c r="F91" s="102">
        <f>VLOOKUP($A91,All!$A$3:$U$196,8,FALSE)</f>
        <v>0</v>
      </c>
      <c r="G91" s="102">
        <f>VLOOKUP($A91,All!$A$3:$U$196,11,FALSE)</f>
        <v>0</v>
      </c>
      <c r="H91" s="102">
        <f>VLOOKUP($A91,All!$A$3:$U$196,14,FALSE)</f>
        <v>0</v>
      </c>
      <c r="I91" s="102">
        <f>VLOOKUP($A91,All!$A$3:$U$196,17,FALSE)</f>
        <v>0</v>
      </c>
      <c r="J91" s="102">
        <f>VLOOKUP($A91,All!$A$3:$U$196,20,FALSE)</f>
        <v>891244</v>
      </c>
      <c r="K91" s="102">
        <f t="shared" si="15"/>
        <v>891244</v>
      </c>
    </row>
    <row r="92" spans="1:11" ht="16.5" customHeight="1" x14ac:dyDescent="0.2">
      <c r="A92" s="94">
        <v>345001</v>
      </c>
      <c r="B92" s="85" t="str">
        <f>IF(VLOOKUP($A92,All!$A$2:$U$196,21,FALSE)&gt;0,"*","")</f>
        <v/>
      </c>
      <c r="C92" s="95" t="s">
        <v>202</v>
      </c>
      <c r="D92" s="96">
        <f>VLOOKUP($A92,All!$A$3:$U$196,5,FALSE)</f>
        <v>1900303</v>
      </c>
      <c r="F92" s="96">
        <f>VLOOKUP($A92,All!$A$3:$U$196,8,FALSE)</f>
        <v>0</v>
      </c>
      <c r="G92" s="96">
        <f>VLOOKUP($A92,All!$A$3:$U$196,11,FALSE)</f>
        <v>0</v>
      </c>
      <c r="H92" s="96">
        <f>VLOOKUP($A92,All!$A$3:$U$196,14,FALSE)</f>
        <v>0</v>
      </c>
      <c r="I92" s="96">
        <f>VLOOKUP($A92,All!$A$3:$U$196,17,FALSE)</f>
        <v>0</v>
      </c>
      <c r="J92" s="96">
        <f>VLOOKUP($A92,All!$A$3:$U$196,20,FALSE)</f>
        <v>1900303</v>
      </c>
      <c r="K92" s="96">
        <f t="shared" si="15"/>
        <v>1900303</v>
      </c>
    </row>
    <row r="93" spans="1:11" ht="16.5" customHeight="1" x14ac:dyDescent="0.2">
      <c r="A93" s="97">
        <v>346001</v>
      </c>
      <c r="B93" s="86" t="str">
        <f>IF(VLOOKUP($A93,All!$A$2:$U$196,21,FALSE)&gt;0,"*","")</f>
        <v/>
      </c>
      <c r="C93" s="98" t="s">
        <v>80</v>
      </c>
      <c r="D93" s="99">
        <f>VLOOKUP($A93,All!$A$3:$U$196,5,FALSE)</f>
        <v>5610918</v>
      </c>
      <c r="F93" s="99">
        <f>VLOOKUP($A93,All!$A$3:$U$196,8,FALSE)</f>
        <v>1431010</v>
      </c>
      <c r="G93" s="99">
        <f>VLOOKUP($A93,All!$A$3:$U$196,11,FALSE)</f>
        <v>0</v>
      </c>
      <c r="H93" s="99">
        <f>VLOOKUP($A93,All!$A$3:$U$196,14,FALSE)</f>
        <v>0</v>
      </c>
      <c r="I93" s="99">
        <f>VLOOKUP($A93,All!$A$3:$U$196,17,FALSE)</f>
        <v>0</v>
      </c>
      <c r="J93" s="99">
        <f>VLOOKUP($A93,All!$A$3:$U$196,20,FALSE)</f>
        <v>4179908</v>
      </c>
      <c r="K93" s="99">
        <f t="shared" si="15"/>
        <v>5610918</v>
      </c>
    </row>
    <row r="94" spans="1:11" ht="16.5" customHeight="1" x14ac:dyDescent="0.2">
      <c r="A94" s="97">
        <v>347001</v>
      </c>
      <c r="B94" s="86" t="str">
        <f>IF(VLOOKUP($A94,All!$A$2:$U$196,21,FALSE)&gt;0,"*","")</f>
        <v/>
      </c>
      <c r="C94" s="98" t="s">
        <v>81</v>
      </c>
      <c r="D94" s="99">
        <f>VLOOKUP($A94,All!$A$3:$U$196,5,FALSE)</f>
        <v>4889506</v>
      </c>
      <c r="F94" s="99">
        <f>VLOOKUP($A94,All!$A$3:$U$196,8,FALSE)</f>
        <v>0</v>
      </c>
      <c r="G94" s="99">
        <f>VLOOKUP($A94,All!$A$3:$U$196,11,FALSE)</f>
        <v>0</v>
      </c>
      <c r="H94" s="99">
        <f>VLOOKUP($A94,All!$A$3:$U$196,14,FALSE)</f>
        <v>0</v>
      </c>
      <c r="I94" s="99">
        <f>VLOOKUP($A94,All!$A$3:$U$196,17,FALSE)</f>
        <v>0</v>
      </c>
      <c r="J94" s="99">
        <f>VLOOKUP($A94,All!$A$3:$U$196,20,FALSE)</f>
        <v>4889506</v>
      </c>
      <c r="K94" s="99">
        <f t="shared" si="15"/>
        <v>4889506</v>
      </c>
    </row>
    <row r="95" spans="1:11" ht="16.5" customHeight="1" x14ac:dyDescent="0.2">
      <c r="A95" s="97">
        <v>348001</v>
      </c>
      <c r="B95" s="86" t="str">
        <f>IF(VLOOKUP($A95,All!$A$2:$U$196,21,FALSE)&gt;0,"*","")</f>
        <v/>
      </c>
      <c r="C95" s="98" t="s">
        <v>82</v>
      </c>
      <c r="D95" s="99">
        <f>VLOOKUP($A95,All!$A$3:$U$196,5,FALSE)</f>
        <v>2568429</v>
      </c>
      <c r="F95" s="99">
        <f>VLOOKUP($A95,All!$A$3:$U$196,8,FALSE)</f>
        <v>0</v>
      </c>
      <c r="G95" s="99">
        <f>VLOOKUP($A95,All!$A$3:$U$196,11,FALSE)</f>
        <v>150000</v>
      </c>
      <c r="H95" s="99">
        <f>VLOOKUP($A95,All!$A$3:$U$196,14,FALSE)</f>
        <v>0</v>
      </c>
      <c r="I95" s="99">
        <f>VLOOKUP($A95,All!$A$3:$U$196,17,FALSE)</f>
        <v>0</v>
      </c>
      <c r="J95" s="99">
        <f>VLOOKUP($A95,All!$A$3:$U$196,20,FALSE)</f>
        <v>2418429</v>
      </c>
      <c r="K95" s="99">
        <f t="shared" si="15"/>
        <v>2568429</v>
      </c>
    </row>
    <row r="96" spans="1:11" ht="16.5" customHeight="1" x14ac:dyDescent="0.2">
      <c r="A96" s="100" t="s">
        <v>333</v>
      </c>
      <c r="B96" s="87" t="str">
        <f>IF(VLOOKUP($A96,All!$A$2:$U$196,21,FALSE)&gt;0,"*","")</f>
        <v/>
      </c>
      <c r="C96" s="101" t="s">
        <v>334</v>
      </c>
      <c r="D96" s="102">
        <f>VLOOKUP($A96,All!$A$3:$U$196,5,FALSE)</f>
        <v>85895</v>
      </c>
      <c r="F96" s="102">
        <f>VLOOKUP($A96,All!$A$3:$U$196,8,FALSE)</f>
        <v>0</v>
      </c>
      <c r="G96" s="102">
        <f>VLOOKUP($A96,All!$A$3:$U$196,11,FALSE)</f>
        <v>0</v>
      </c>
      <c r="H96" s="102">
        <f>VLOOKUP($A96,All!$A$3:$U$196,14,FALSE)</f>
        <v>0</v>
      </c>
      <c r="I96" s="102">
        <f>VLOOKUP($A96,All!$A$3:$U$196,17,FALSE)</f>
        <v>0</v>
      </c>
      <c r="J96" s="102">
        <f>VLOOKUP($A96,All!$A$3:$U$196,20,FALSE)</f>
        <v>85895</v>
      </c>
      <c r="K96" s="102">
        <f t="shared" si="15"/>
        <v>85895</v>
      </c>
    </row>
    <row r="97" spans="1:11" ht="16.5" customHeight="1" x14ac:dyDescent="0.2">
      <c r="A97" s="94" t="s">
        <v>88</v>
      </c>
      <c r="B97" s="85" t="str">
        <f>IF(VLOOKUP($A97,All!$A$2:$U$196,21,FALSE)&gt;0,"*","")</f>
        <v/>
      </c>
      <c r="C97" s="95" t="s">
        <v>89</v>
      </c>
      <c r="D97" s="96">
        <f>VLOOKUP($A97,All!$A$3:$U$196,5,FALSE)</f>
        <v>267877</v>
      </c>
      <c r="F97" s="96">
        <f>VLOOKUP($A97,All!$A$3:$U$196,8,FALSE)</f>
        <v>0</v>
      </c>
      <c r="G97" s="96">
        <f>VLOOKUP($A97,All!$A$3:$U$196,11,FALSE)</f>
        <v>0</v>
      </c>
      <c r="H97" s="96">
        <f>VLOOKUP($A97,All!$A$3:$U$196,14,FALSE)</f>
        <v>0</v>
      </c>
      <c r="I97" s="96">
        <f>VLOOKUP($A97,All!$A$3:$U$196,17,FALSE)</f>
        <v>0</v>
      </c>
      <c r="J97" s="96">
        <f>VLOOKUP($A97,All!$A$3:$U$196,20,FALSE)</f>
        <v>267877</v>
      </c>
      <c r="K97" s="96">
        <f t="shared" si="15"/>
        <v>267877</v>
      </c>
    </row>
    <row r="98" spans="1:11" ht="16.5" customHeight="1" x14ac:dyDescent="0.2">
      <c r="A98" s="97" t="s">
        <v>90</v>
      </c>
      <c r="B98" s="86" t="str">
        <f>IF(VLOOKUP($A98,All!$A$2:$U$196,21,FALSE)&gt;0,"*","")</f>
        <v/>
      </c>
      <c r="C98" s="98" t="s">
        <v>91</v>
      </c>
      <c r="D98" s="99">
        <f>VLOOKUP($A98,All!$A$3:$U$196,5,FALSE)</f>
        <v>607570</v>
      </c>
      <c r="F98" s="99">
        <f>VLOOKUP($A98,All!$A$3:$U$196,8,FALSE)</f>
        <v>0</v>
      </c>
      <c r="G98" s="99">
        <f>VLOOKUP($A98,All!$A$3:$U$196,11,FALSE)</f>
        <v>0</v>
      </c>
      <c r="H98" s="99">
        <f>VLOOKUP($A98,All!$A$3:$U$196,14,FALSE)</f>
        <v>0</v>
      </c>
      <c r="I98" s="99">
        <f>VLOOKUP($A98,All!$A$3:$U$196,17,FALSE)</f>
        <v>282597</v>
      </c>
      <c r="J98" s="99">
        <f>VLOOKUP($A98,All!$A$3:$U$196,20,FALSE)</f>
        <v>324974</v>
      </c>
      <c r="K98" s="99">
        <f t="shared" si="15"/>
        <v>607571</v>
      </c>
    </row>
    <row r="99" spans="1:11" ht="16.5" customHeight="1" x14ac:dyDescent="0.2">
      <c r="A99" s="97" t="s">
        <v>335</v>
      </c>
      <c r="B99" s="86" t="str">
        <f>IF(VLOOKUP($A99,All!$A$2:$U$196,21,FALSE)&gt;0,"*","")</f>
        <v/>
      </c>
      <c r="C99" s="98" t="s">
        <v>336</v>
      </c>
      <c r="D99" s="99">
        <f>VLOOKUP($A99,All!$A$3:$U$196,5,FALSE)</f>
        <v>-7596</v>
      </c>
      <c r="F99" s="99">
        <f>VLOOKUP($A99,All!$A$3:$U$196,8,FALSE)</f>
        <v>0</v>
      </c>
      <c r="G99" s="99">
        <f>VLOOKUP($A99,All!$A$3:$U$196,11,FALSE)</f>
        <v>0</v>
      </c>
      <c r="H99" s="99">
        <f>VLOOKUP($A99,All!$A$3:$U$196,14,FALSE)</f>
        <v>0</v>
      </c>
      <c r="I99" s="99">
        <f>VLOOKUP($A99,All!$A$3:$U$196,17,FALSE)</f>
        <v>0</v>
      </c>
      <c r="J99" s="99">
        <f>VLOOKUP($A99,All!$A$3:$U$196,20,FALSE)</f>
        <v>-7596</v>
      </c>
      <c r="K99" s="99">
        <f t="shared" si="15"/>
        <v>-7596</v>
      </c>
    </row>
    <row r="100" spans="1:11" ht="16.5" customHeight="1" x14ac:dyDescent="0.2">
      <c r="A100" s="97" t="s">
        <v>92</v>
      </c>
      <c r="B100" s="86" t="str">
        <f>IF(VLOOKUP($A100,All!$A$2:$U$196,21,FALSE)&gt;0,"*","")</f>
        <v/>
      </c>
      <c r="C100" s="98" t="s">
        <v>93</v>
      </c>
      <c r="D100" s="99">
        <f>VLOOKUP($A100,All!$A$3:$U$196,5,FALSE)</f>
        <v>3672660</v>
      </c>
      <c r="F100" s="99">
        <f>VLOOKUP($A100,All!$A$3:$U$196,8,FALSE)</f>
        <v>0</v>
      </c>
      <c r="G100" s="99">
        <f>VLOOKUP($A100,All!$A$3:$U$196,11,FALSE)</f>
        <v>3216</v>
      </c>
      <c r="H100" s="99">
        <f>VLOOKUP($A100,All!$A$3:$U$196,14,FALSE)</f>
        <v>0</v>
      </c>
      <c r="I100" s="99">
        <f>VLOOKUP($A100,All!$A$3:$U$196,17,FALSE)</f>
        <v>0</v>
      </c>
      <c r="J100" s="99">
        <f>VLOOKUP($A100,All!$A$3:$U$196,20,FALSE)</f>
        <v>3669444</v>
      </c>
      <c r="K100" s="99">
        <f t="shared" si="15"/>
        <v>3672660</v>
      </c>
    </row>
    <row r="101" spans="1:11" ht="16.5" customHeight="1" x14ac:dyDescent="0.2">
      <c r="A101" s="100" t="s">
        <v>94</v>
      </c>
      <c r="B101" s="87" t="str">
        <f>IF(VLOOKUP($A101,All!$A$2:$U$196,21,FALSE)&gt;0,"*","")</f>
        <v/>
      </c>
      <c r="C101" s="101" t="s">
        <v>95</v>
      </c>
      <c r="D101" s="102">
        <f>VLOOKUP($A101,All!$A$3:$U$196,5,FALSE)</f>
        <v>608048</v>
      </c>
      <c r="F101" s="102">
        <f>VLOOKUP($A101,All!$A$3:$U$196,8,FALSE)</f>
        <v>0</v>
      </c>
      <c r="G101" s="102">
        <f>VLOOKUP($A101,All!$A$3:$U$196,11,FALSE)</f>
        <v>0</v>
      </c>
      <c r="H101" s="102">
        <f>VLOOKUP($A101,All!$A$3:$U$196,14,FALSE)</f>
        <v>0</v>
      </c>
      <c r="I101" s="102">
        <f>VLOOKUP($A101,All!$A$3:$U$196,17,FALSE)</f>
        <v>285675</v>
      </c>
      <c r="J101" s="102">
        <f>VLOOKUP($A101,All!$A$3:$U$196,20,FALSE)</f>
        <v>322373</v>
      </c>
      <c r="K101" s="102">
        <f t="shared" si="15"/>
        <v>608048</v>
      </c>
    </row>
    <row r="102" spans="1:11" ht="16.5" customHeight="1" x14ac:dyDescent="0.2">
      <c r="A102" s="94" t="s">
        <v>98</v>
      </c>
      <c r="B102" s="85" t="str">
        <f>IF(VLOOKUP($A102,All!$A$2:$U$196,21,FALSE)&gt;0,"*","")</f>
        <v/>
      </c>
      <c r="C102" s="95" t="s">
        <v>203</v>
      </c>
      <c r="D102" s="96">
        <f>VLOOKUP($A102,All!$A$3:$U$196,5,FALSE)</f>
        <v>142036</v>
      </c>
      <c r="F102" s="96">
        <f>VLOOKUP($A102,All!$A$3:$U$196,8,FALSE)</f>
        <v>0</v>
      </c>
      <c r="G102" s="96">
        <f>VLOOKUP($A102,All!$A$3:$U$196,11,FALSE)</f>
        <v>0</v>
      </c>
      <c r="H102" s="96">
        <f>VLOOKUP($A102,All!$A$3:$U$196,14,FALSE)</f>
        <v>0</v>
      </c>
      <c r="I102" s="96">
        <f>VLOOKUP($A102,All!$A$3:$U$196,17,FALSE)</f>
        <v>0</v>
      </c>
      <c r="J102" s="96">
        <f>VLOOKUP($A102,All!$A$3:$U$196,20,FALSE)</f>
        <v>142036</v>
      </c>
      <c r="K102" s="96">
        <f t="shared" si="15"/>
        <v>142036</v>
      </c>
    </row>
    <row r="103" spans="1:11" ht="16.5" customHeight="1" x14ac:dyDescent="0.2">
      <c r="A103" s="97" t="s">
        <v>99</v>
      </c>
      <c r="B103" s="86" t="str">
        <f>IF(VLOOKUP($A103,All!$A$2:$U$196,21,FALSE)&gt;0,"*","")</f>
        <v/>
      </c>
      <c r="C103" s="98" t="s">
        <v>100</v>
      </c>
      <c r="D103" s="99">
        <f>VLOOKUP($A103,All!$A$3:$U$196,5,FALSE)</f>
        <v>-161385</v>
      </c>
      <c r="F103" s="99">
        <f>VLOOKUP($A103,All!$A$3:$U$196,8,FALSE)</f>
        <v>0</v>
      </c>
      <c r="G103" s="99">
        <f>VLOOKUP($A103,All!$A$3:$U$196,11,FALSE)</f>
        <v>0</v>
      </c>
      <c r="H103" s="99">
        <f>VLOOKUP($A103,All!$A$3:$U$196,14,FALSE)</f>
        <v>0</v>
      </c>
      <c r="I103" s="99">
        <f>VLOOKUP($A103,All!$A$3:$U$196,17,FALSE)</f>
        <v>0</v>
      </c>
      <c r="J103" s="99">
        <f>VLOOKUP($A103,All!$A$3:$U$196,20,FALSE)</f>
        <v>-161385</v>
      </c>
      <c r="K103" s="99">
        <f t="shared" si="15"/>
        <v>-161385</v>
      </c>
    </row>
    <row r="104" spans="1:11" ht="16.5" customHeight="1" x14ac:dyDescent="0.2">
      <c r="A104" s="97" t="s">
        <v>101</v>
      </c>
      <c r="B104" s="86" t="str">
        <f>IF(VLOOKUP($A104,All!$A$2:$U$196,21,FALSE)&gt;0,"*","")</f>
        <v/>
      </c>
      <c r="C104" s="98" t="s">
        <v>102</v>
      </c>
      <c r="D104" s="99">
        <f>VLOOKUP($A104,All!$A$3:$U$196,5,FALSE)</f>
        <v>-214821</v>
      </c>
      <c r="F104" s="99">
        <f>VLOOKUP($A104,All!$A$3:$U$196,8,FALSE)</f>
        <v>0</v>
      </c>
      <c r="G104" s="99">
        <f>VLOOKUP($A104,All!$A$3:$U$196,11,FALSE)</f>
        <v>0</v>
      </c>
      <c r="H104" s="99">
        <f>VLOOKUP($A104,All!$A$3:$U$196,14,FALSE)</f>
        <v>0</v>
      </c>
      <c r="I104" s="99">
        <f>VLOOKUP($A104,All!$A$3:$U$196,17,FALSE)</f>
        <v>0</v>
      </c>
      <c r="J104" s="99">
        <f>VLOOKUP($A104,All!$A$3:$U$196,20,FALSE)</f>
        <v>-214821</v>
      </c>
      <c r="K104" s="99">
        <f t="shared" si="15"/>
        <v>-214821</v>
      </c>
    </row>
    <row r="105" spans="1:11" ht="16.5" customHeight="1" x14ac:dyDescent="0.2">
      <c r="A105" s="97" t="s">
        <v>103</v>
      </c>
      <c r="B105" s="86" t="str">
        <f>IF(VLOOKUP($A105,All!$A$2:$U$196,21,FALSE)&gt;0,"*","")</f>
        <v/>
      </c>
      <c r="C105" s="98" t="s">
        <v>104</v>
      </c>
      <c r="D105" s="99">
        <f>VLOOKUP($A105,All!$A$3:$U$196,5,FALSE)</f>
        <v>204687</v>
      </c>
      <c r="F105" s="99">
        <f>VLOOKUP($A105,All!$A$3:$U$196,8,FALSE)</f>
        <v>0</v>
      </c>
      <c r="G105" s="99">
        <f>VLOOKUP($A105,All!$A$3:$U$196,11,FALSE)</f>
        <v>204687</v>
      </c>
      <c r="H105" s="99">
        <f>VLOOKUP($A105,All!$A$3:$U$196,14,FALSE)</f>
        <v>0</v>
      </c>
      <c r="I105" s="99">
        <f>VLOOKUP($A105,All!$A$3:$U$196,17,FALSE)</f>
        <v>0</v>
      </c>
      <c r="J105" s="99">
        <f>VLOOKUP($A105,All!$A$3:$U$196,20,FALSE)</f>
        <v>0</v>
      </c>
      <c r="K105" s="99">
        <f t="shared" si="15"/>
        <v>204687</v>
      </c>
    </row>
    <row r="106" spans="1:11" ht="16.5" customHeight="1" x14ac:dyDescent="0.2">
      <c r="A106" s="100" t="s">
        <v>105</v>
      </c>
      <c r="B106" s="87" t="str">
        <f>IF(VLOOKUP($A106,All!$A$2:$U$196,21,FALSE)&gt;0,"*","")</f>
        <v/>
      </c>
      <c r="C106" s="101" t="s">
        <v>106</v>
      </c>
      <c r="D106" s="102">
        <f>VLOOKUP($A106,All!$A$3:$U$196,5,FALSE)</f>
        <v>66296</v>
      </c>
      <c r="F106" s="102">
        <f>VLOOKUP($A106,All!$A$3:$U$196,8,FALSE)</f>
        <v>0</v>
      </c>
      <c r="G106" s="102">
        <f>VLOOKUP($A106,All!$A$3:$U$196,11,FALSE)</f>
        <v>0</v>
      </c>
      <c r="H106" s="102">
        <f>VLOOKUP($A106,All!$A$3:$U$196,14,FALSE)</f>
        <v>0</v>
      </c>
      <c r="I106" s="102">
        <f>VLOOKUP($A106,All!$A$3:$U$196,17,FALSE)</f>
        <v>0</v>
      </c>
      <c r="J106" s="102">
        <f>VLOOKUP($A106,All!$A$3:$U$196,20,FALSE)</f>
        <v>66296</v>
      </c>
      <c r="K106" s="102">
        <f t="shared" si="15"/>
        <v>66296</v>
      </c>
    </row>
    <row r="107" spans="1:11" ht="16.5" customHeight="1" x14ac:dyDescent="0.2">
      <c r="A107" s="94" t="s">
        <v>107</v>
      </c>
      <c r="B107" s="85" t="str">
        <f>IF(VLOOKUP($A107,All!$A$2:$U$196,21,FALSE)&gt;0,"*","")</f>
        <v/>
      </c>
      <c r="C107" s="95" t="s">
        <v>108</v>
      </c>
      <c r="D107" s="96">
        <f>VLOOKUP($A107,All!$A$3:$U$196,5,FALSE)</f>
        <v>59225</v>
      </c>
      <c r="F107" s="96">
        <f>VLOOKUP($A107,All!$A$3:$U$196,8,FALSE)</f>
        <v>21629</v>
      </c>
      <c r="G107" s="96">
        <f>VLOOKUP($A107,All!$A$3:$U$196,11,FALSE)</f>
        <v>0</v>
      </c>
      <c r="H107" s="96">
        <f>VLOOKUP($A107,All!$A$3:$U$196,14,FALSE)</f>
        <v>0</v>
      </c>
      <c r="I107" s="96">
        <f>VLOOKUP($A107,All!$A$3:$U$196,17,FALSE)</f>
        <v>0</v>
      </c>
      <c r="J107" s="96">
        <f>VLOOKUP($A107,All!$A$3:$U$196,20,FALSE)</f>
        <v>37596</v>
      </c>
      <c r="K107" s="96">
        <f t="shared" si="15"/>
        <v>59225</v>
      </c>
    </row>
    <row r="108" spans="1:11" ht="16.5" customHeight="1" x14ac:dyDescent="0.2">
      <c r="A108" s="97" t="s">
        <v>109</v>
      </c>
      <c r="B108" s="86" t="str">
        <f>IF(VLOOKUP($A108,All!$A$2:$U$196,21,FALSE)&gt;0,"*","")</f>
        <v/>
      </c>
      <c r="C108" s="98" t="s">
        <v>110</v>
      </c>
      <c r="D108" s="99">
        <f>VLOOKUP($A108,All!$A$3:$U$196,5,FALSE)</f>
        <v>1101471</v>
      </c>
      <c r="F108" s="99">
        <f>VLOOKUP($A108,All!$A$3:$U$196,8,FALSE)</f>
        <v>0</v>
      </c>
      <c r="G108" s="99">
        <f>VLOOKUP($A108,All!$A$3:$U$196,11,FALSE)</f>
        <v>13250</v>
      </c>
      <c r="H108" s="99">
        <f>VLOOKUP($A108,All!$A$3:$U$196,14,FALSE)</f>
        <v>0</v>
      </c>
      <c r="I108" s="99">
        <f>VLOOKUP($A108,All!$A$3:$U$196,17,FALSE)</f>
        <v>0</v>
      </c>
      <c r="J108" s="99">
        <f>VLOOKUP($A108,All!$A$3:$U$196,20,FALSE)</f>
        <v>1088221</v>
      </c>
      <c r="K108" s="99">
        <f t="shared" si="15"/>
        <v>1101471</v>
      </c>
    </row>
    <row r="109" spans="1:11" ht="16.5" customHeight="1" x14ac:dyDescent="0.2">
      <c r="A109" s="97" t="s">
        <v>111</v>
      </c>
      <c r="B109" s="86" t="str">
        <f>IF(VLOOKUP($A109,All!$A$2:$U$196,21,FALSE)&gt;0,"*","")</f>
        <v/>
      </c>
      <c r="C109" s="98" t="s">
        <v>112</v>
      </c>
      <c r="D109" s="99">
        <f>VLOOKUP($A109,All!$A$3:$U$196,5,FALSE)</f>
        <v>-194540</v>
      </c>
      <c r="F109" s="99">
        <f>VLOOKUP($A109,All!$A$3:$U$196,8,FALSE)</f>
        <v>10000</v>
      </c>
      <c r="G109" s="99">
        <f>VLOOKUP($A109,All!$A$3:$U$196,11,FALSE)</f>
        <v>0</v>
      </c>
      <c r="H109" s="99">
        <f>VLOOKUP($A109,All!$A$3:$U$196,14,FALSE)</f>
        <v>0</v>
      </c>
      <c r="I109" s="99">
        <f>VLOOKUP($A109,All!$A$3:$U$196,17,FALSE)</f>
        <v>0</v>
      </c>
      <c r="J109" s="99">
        <f>VLOOKUP($A109,All!$A$3:$U$196,20,FALSE)</f>
        <v>-204540</v>
      </c>
      <c r="K109" s="99">
        <f t="shared" si="15"/>
        <v>-194540</v>
      </c>
    </row>
    <row r="110" spans="1:11" ht="16.5" customHeight="1" x14ac:dyDescent="0.2">
      <c r="A110" s="97" t="s">
        <v>115</v>
      </c>
      <c r="B110" s="86" t="str">
        <f>IF(VLOOKUP($A110,All!$A$2:$U$196,21,FALSE)&gt;0,"*","")</f>
        <v/>
      </c>
      <c r="C110" s="98" t="s">
        <v>116</v>
      </c>
      <c r="D110" s="99">
        <f>VLOOKUP($A110,All!$A$3:$U$196,5,FALSE)</f>
        <v>178264</v>
      </c>
      <c r="F110" s="99">
        <f>VLOOKUP($A110,All!$A$3:$U$196,8,FALSE)</f>
        <v>0</v>
      </c>
      <c r="G110" s="99">
        <f>VLOOKUP($A110,All!$A$3:$U$196,11,FALSE)</f>
        <v>0</v>
      </c>
      <c r="H110" s="99">
        <f>VLOOKUP($A110,All!$A$3:$U$196,14,FALSE)</f>
        <v>0</v>
      </c>
      <c r="I110" s="99">
        <f>VLOOKUP($A110,All!$A$3:$U$196,17,FALSE)</f>
        <v>0</v>
      </c>
      <c r="J110" s="99">
        <f>VLOOKUP($A110,All!$A$3:$U$196,20,FALSE)</f>
        <v>178264</v>
      </c>
      <c r="K110" s="99">
        <f t="shared" si="15"/>
        <v>178264</v>
      </c>
    </row>
    <row r="111" spans="1:11" ht="16.5" customHeight="1" x14ac:dyDescent="0.2">
      <c r="A111" s="100" t="s">
        <v>117</v>
      </c>
      <c r="B111" s="87" t="str">
        <f>IF(VLOOKUP($A111,All!$A$2:$U$196,21,FALSE)&gt;0,"*","")</f>
        <v/>
      </c>
      <c r="C111" s="101" t="s">
        <v>118</v>
      </c>
      <c r="D111" s="102">
        <f>VLOOKUP($A111,All!$A$3:$U$196,5,FALSE)</f>
        <v>774223</v>
      </c>
      <c r="F111" s="102">
        <f>VLOOKUP($A111,All!$A$3:$U$196,8,FALSE)</f>
        <v>12525</v>
      </c>
      <c r="G111" s="102">
        <f>VLOOKUP($A111,All!$A$3:$U$196,11,FALSE)</f>
        <v>0</v>
      </c>
      <c r="H111" s="102">
        <f>VLOOKUP($A111,All!$A$3:$U$196,14,FALSE)</f>
        <v>0</v>
      </c>
      <c r="I111" s="102">
        <f>VLOOKUP($A111,All!$A$3:$U$196,17,FALSE)</f>
        <v>0</v>
      </c>
      <c r="J111" s="102">
        <f>VLOOKUP($A111,All!$A$3:$U$196,20,FALSE)</f>
        <v>761698</v>
      </c>
      <c r="K111" s="102">
        <f t="shared" si="15"/>
        <v>774223</v>
      </c>
    </row>
    <row r="112" spans="1:11" ht="16.5" customHeight="1" x14ac:dyDescent="0.2">
      <c r="A112" s="94" t="s">
        <v>119</v>
      </c>
      <c r="B112" s="85" t="str">
        <f>IF(VLOOKUP($A112,All!$A$2:$U$196,21,FALSE)&gt;0,"*","")</f>
        <v/>
      </c>
      <c r="C112" s="95" t="s">
        <v>120</v>
      </c>
      <c r="D112" s="96">
        <f>VLOOKUP($A112,All!$A$3:$U$196,5,FALSE)</f>
        <v>2066977</v>
      </c>
      <c r="F112" s="96">
        <f>VLOOKUP($A112,All!$A$3:$U$196,8,FALSE)</f>
        <v>0</v>
      </c>
      <c r="G112" s="96">
        <f>VLOOKUP($A112,All!$A$3:$U$196,11,FALSE)</f>
        <v>0</v>
      </c>
      <c r="H112" s="96">
        <f>VLOOKUP($A112,All!$A$3:$U$196,14,FALSE)</f>
        <v>0</v>
      </c>
      <c r="I112" s="96">
        <f>VLOOKUP($A112,All!$A$3:$U$196,17,FALSE)</f>
        <v>0</v>
      </c>
      <c r="J112" s="96">
        <f>VLOOKUP($A112,All!$A$3:$U$196,20,FALSE)</f>
        <v>2066977</v>
      </c>
      <c r="K112" s="96">
        <f t="shared" si="15"/>
        <v>2066977</v>
      </c>
    </row>
    <row r="113" spans="1:11" ht="16.5" customHeight="1" x14ac:dyDescent="0.2">
      <c r="A113" s="97" t="s">
        <v>121</v>
      </c>
      <c r="B113" s="86" t="str">
        <f>IF(VLOOKUP($A113,All!$A$2:$U$196,21,FALSE)&gt;0,"*","")</f>
        <v/>
      </c>
      <c r="C113" s="98" t="s">
        <v>122</v>
      </c>
      <c r="D113" s="99">
        <f>VLOOKUP($A113,All!$A$3:$U$196,5,FALSE)</f>
        <v>103226</v>
      </c>
      <c r="F113" s="99">
        <f>VLOOKUP($A113,All!$A$3:$U$196,8,FALSE)</f>
        <v>27933</v>
      </c>
      <c r="G113" s="99">
        <f>VLOOKUP($A113,All!$A$3:$U$196,11,FALSE)</f>
        <v>0</v>
      </c>
      <c r="H113" s="99">
        <f>VLOOKUP($A113,All!$A$3:$U$196,14,FALSE)</f>
        <v>0</v>
      </c>
      <c r="I113" s="99">
        <f>VLOOKUP($A113,All!$A$3:$U$196,17,FALSE)</f>
        <v>0</v>
      </c>
      <c r="J113" s="99">
        <f>VLOOKUP($A113,All!$A$3:$U$196,20,FALSE)</f>
        <v>75293</v>
      </c>
      <c r="K113" s="99">
        <f t="shared" si="15"/>
        <v>103226</v>
      </c>
    </row>
    <row r="114" spans="1:11" ht="16.5" customHeight="1" x14ac:dyDescent="0.2">
      <c r="A114" s="97" t="s">
        <v>125</v>
      </c>
      <c r="B114" s="86" t="str">
        <f>IF(VLOOKUP($A114,All!$A$2:$U$196,21,FALSE)&gt;0,"*","")</f>
        <v/>
      </c>
      <c r="C114" s="98" t="s">
        <v>126</v>
      </c>
      <c r="D114" s="99">
        <f>VLOOKUP($A114,All!$A$3:$U$196,5,FALSE)</f>
        <v>2049391</v>
      </c>
      <c r="F114" s="99">
        <f>VLOOKUP($A114,All!$A$3:$U$196,8,FALSE)</f>
        <v>0</v>
      </c>
      <c r="G114" s="99">
        <f>VLOOKUP($A114,All!$A$3:$U$196,11,FALSE)</f>
        <v>0</v>
      </c>
      <c r="H114" s="99">
        <f>VLOOKUP($A114,All!$A$3:$U$196,14,FALSE)</f>
        <v>0</v>
      </c>
      <c r="I114" s="99">
        <f>VLOOKUP($A114,All!$A$3:$U$196,17,FALSE)</f>
        <v>0</v>
      </c>
      <c r="J114" s="99">
        <f>VLOOKUP($A114,All!$A$3:$U$196,20,FALSE)</f>
        <v>2049393</v>
      </c>
      <c r="K114" s="99">
        <f t="shared" si="15"/>
        <v>2049393</v>
      </c>
    </row>
    <row r="115" spans="1:11" ht="16.5" customHeight="1" x14ac:dyDescent="0.2">
      <c r="A115" s="97" t="s">
        <v>127</v>
      </c>
      <c r="B115" s="86" t="str">
        <f>IF(VLOOKUP($A115,All!$A$2:$U$196,21,FALSE)&gt;0,"*","")</f>
        <v/>
      </c>
      <c r="C115" s="98" t="s">
        <v>128</v>
      </c>
      <c r="D115" s="99">
        <f>VLOOKUP($A115,All!$A$3:$U$196,5,FALSE)</f>
        <v>173969</v>
      </c>
      <c r="F115" s="99">
        <f>VLOOKUP($A115,All!$A$3:$U$196,8,FALSE)</f>
        <v>0</v>
      </c>
      <c r="G115" s="99">
        <f>VLOOKUP($A115,All!$A$3:$U$196,11,FALSE)</f>
        <v>0</v>
      </c>
      <c r="H115" s="99">
        <f>VLOOKUP($A115,All!$A$3:$U$196,14,FALSE)</f>
        <v>0</v>
      </c>
      <c r="I115" s="99">
        <f>VLOOKUP($A115,All!$A$3:$U$196,17,FALSE)</f>
        <v>0</v>
      </c>
      <c r="J115" s="99">
        <f>VLOOKUP($A115,All!$A$3:$U$196,20,FALSE)</f>
        <v>173969</v>
      </c>
      <c r="K115" s="99">
        <f t="shared" si="15"/>
        <v>173969</v>
      </c>
    </row>
    <row r="116" spans="1:11" ht="16.5" customHeight="1" x14ac:dyDescent="0.2">
      <c r="A116" s="100" t="s">
        <v>129</v>
      </c>
      <c r="B116" s="87" t="str">
        <f>IF(VLOOKUP($A116,All!$A$2:$U$196,21,FALSE)&gt;0,"*","")</f>
        <v/>
      </c>
      <c r="C116" s="101" t="s">
        <v>130</v>
      </c>
      <c r="D116" s="102">
        <f>VLOOKUP($A116,All!$A$3:$U$196,5,FALSE)</f>
        <v>9386257</v>
      </c>
      <c r="F116" s="102">
        <f>VLOOKUP($A116,All!$A$3:$U$196,8,FALSE)</f>
        <v>0</v>
      </c>
      <c r="G116" s="102">
        <f>VLOOKUP($A116,All!$A$3:$U$196,11,FALSE)</f>
        <v>0</v>
      </c>
      <c r="H116" s="102">
        <f>VLOOKUP($A116,All!$A$3:$U$196,14,FALSE)</f>
        <v>0</v>
      </c>
      <c r="I116" s="102">
        <f>VLOOKUP($A116,All!$A$3:$U$196,17,FALSE)</f>
        <v>0</v>
      </c>
      <c r="J116" s="102">
        <f>VLOOKUP($A116,All!$A$3:$U$196,20,FALSE)</f>
        <v>9386257</v>
      </c>
      <c r="K116" s="102">
        <f t="shared" si="15"/>
        <v>9386257</v>
      </c>
    </row>
    <row r="117" spans="1:11" ht="16.5" customHeight="1" x14ac:dyDescent="0.2">
      <c r="A117" s="94" t="s">
        <v>131</v>
      </c>
      <c r="B117" s="85" t="str">
        <f>IF(VLOOKUP($A117,All!$A$2:$U$196,21,FALSE)&gt;0,"*","")</f>
        <v/>
      </c>
      <c r="C117" s="95" t="s">
        <v>132</v>
      </c>
      <c r="D117" s="96">
        <f>VLOOKUP($A117,All!$A$3:$U$196,5,FALSE)</f>
        <v>1451481</v>
      </c>
      <c r="F117" s="96">
        <f>VLOOKUP($A117,All!$A$3:$U$196,8,FALSE)</f>
        <v>1620743</v>
      </c>
      <c r="G117" s="96">
        <f>VLOOKUP($A117,All!$A$3:$U$196,11,FALSE)</f>
        <v>0</v>
      </c>
      <c r="H117" s="96">
        <f>VLOOKUP($A117,All!$A$3:$U$196,14,FALSE)</f>
        <v>0</v>
      </c>
      <c r="I117" s="96">
        <f>VLOOKUP($A117,All!$A$3:$U$196,17,FALSE)</f>
        <v>0</v>
      </c>
      <c r="J117" s="96">
        <f>VLOOKUP($A117,All!$A$3:$U$196,20,FALSE)</f>
        <v>-169262</v>
      </c>
      <c r="K117" s="96">
        <f t="shared" si="15"/>
        <v>1451481</v>
      </c>
    </row>
    <row r="118" spans="1:11" ht="16.5" customHeight="1" x14ac:dyDescent="0.2">
      <c r="A118" s="97" t="s">
        <v>133</v>
      </c>
      <c r="B118" s="86" t="str">
        <f>IF(VLOOKUP($A118,All!$A$2:$U$196,21,FALSE)&gt;0,"*","")</f>
        <v/>
      </c>
      <c r="C118" s="98" t="s">
        <v>134</v>
      </c>
      <c r="D118" s="99">
        <f>VLOOKUP($A118,All!$A$3:$U$196,5,FALSE)</f>
        <v>529488</v>
      </c>
      <c r="F118" s="99">
        <f>VLOOKUP($A118,All!$A$3:$U$196,8,FALSE)</f>
        <v>0</v>
      </c>
      <c r="G118" s="99">
        <f>VLOOKUP($A118,All!$A$3:$U$196,11,FALSE)</f>
        <v>0</v>
      </c>
      <c r="H118" s="99">
        <f>VLOOKUP($A118,All!$A$3:$U$196,14,FALSE)</f>
        <v>0</v>
      </c>
      <c r="I118" s="99">
        <f>VLOOKUP($A118,All!$A$3:$U$196,17,FALSE)</f>
        <v>0</v>
      </c>
      <c r="J118" s="99">
        <f>VLOOKUP($A118,All!$A$3:$U$196,20,FALSE)</f>
        <v>529488</v>
      </c>
      <c r="K118" s="99">
        <f t="shared" si="15"/>
        <v>529488</v>
      </c>
    </row>
    <row r="119" spans="1:11" ht="16.5" customHeight="1" x14ac:dyDescent="0.2">
      <c r="A119" s="97" t="s">
        <v>135</v>
      </c>
      <c r="B119" s="86" t="str">
        <f>IF(VLOOKUP($A119,All!$A$2:$U$196,21,FALSE)&gt;0,"*","")</f>
        <v/>
      </c>
      <c r="C119" s="98" t="s">
        <v>136</v>
      </c>
      <c r="D119" s="99">
        <f>VLOOKUP($A119,All!$A$3:$U$196,5,FALSE)</f>
        <v>158328</v>
      </c>
      <c r="F119" s="99">
        <f>VLOOKUP($A119,All!$A$3:$U$196,8,FALSE)</f>
        <v>0</v>
      </c>
      <c r="G119" s="99">
        <f>VLOOKUP($A119,All!$A$3:$U$196,11,FALSE)</f>
        <v>0</v>
      </c>
      <c r="H119" s="99">
        <f>VLOOKUP($A119,All!$A$3:$U$196,14,FALSE)</f>
        <v>0</v>
      </c>
      <c r="I119" s="99">
        <f>VLOOKUP($A119,All!$A$3:$U$196,17,FALSE)</f>
        <v>0</v>
      </c>
      <c r="J119" s="99">
        <f>VLOOKUP($A119,All!$A$3:$U$196,20,FALSE)</f>
        <v>158328</v>
      </c>
      <c r="K119" s="99">
        <f t="shared" si="15"/>
        <v>158328</v>
      </c>
    </row>
    <row r="120" spans="1:11" ht="16.5" customHeight="1" x14ac:dyDescent="0.2">
      <c r="A120" s="97" t="s">
        <v>137</v>
      </c>
      <c r="B120" s="86" t="str">
        <f>IF(VLOOKUP($A120,All!$A$2:$U$196,21,FALSE)&gt;0,"*","")</f>
        <v/>
      </c>
      <c r="C120" s="98" t="s">
        <v>138</v>
      </c>
      <c r="D120" s="99">
        <f>VLOOKUP($A120,All!$A$3:$U$196,5,FALSE)</f>
        <v>76901</v>
      </c>
      <c r="F120" s="99">
        <f>VLOOKUP($A120,All!$A$3:$U$196,8,FALSE)</f>
        <v>0</v>
      </c>
      <c r="G120" s="99">
        <f>VLOOKUP($A120,All!$A$3:$U$196,11,FALSE)</f>
        <v>0</v>
      </c>
      <c r="H120" s="99">
        <f>VLOOKUP($A120,All!$A$3:$U$196,14,FALSE)</f>
        <v>0</v>
      </c>
      <c r="I120" s="99">
        <f>VLOOKUP($A120,All!$A$3:$U$196,17,FALSE)</f>
        <v>0</v>
      </c>
      <c r="J120" s="99">
        <f>VLOOKUP($A120,All!$A$3:$U$196,20,FALSE)</f>
        <v>76901</v>
      </c>
      <c r="K120" s="99">
        <f t="shared" si="15"/>
        <v>76901</v>
      </c>
    </row>
    <row r="121" spans="1:11" ht="16.5" customHeight="1" x14ac:dyDescent="0.2">
      <c r="A121" s="100" t="s">
        <v>337</v>
      </c>
      <c r="B121" s="87" t="str">
        <f>IF(VLOOKUP($A121,All!$A$2:$U$196,21,FALSE)&gt;0,"*","")</f>
        <v/>
      </c>
      <c r="C121" s="101" t="s">
        <v>338</v>
      </c>
      <c r="D121" s="102">
        <f>VLOOKUP($A121,All!$A$3:$U$196,5,FALSE)</f>
        <v>173741</v>
      </c>
      <c r="F121" s="102">
        <f>VLOOKUP($A121,All!$A$3:$U$196,8,FALSE)</f>
        <v>0</v>
      </c>
      <c r="G121" s="102">
        <f>VLOOKUP($A121,All!$A$3:$U$196,11,FALSE)</f>
        <v>0</v>
      </c>
      <c r="H121" s="102">
        <f>VLOOKUP($A121,All!$A$3:$U$196,14,FALSE)</f>
        <v>0</v>
      </c>
      <c r="I121" s="102">
        <f>VLOOKUP($A121,All!$A$3:$U$196,17,FALSE)</f>
        <v>0</v>
      </c>
      <c r="J121" s="102">
        <f>VLOOKUP($A121,All!$A$3:$U$196,20,FALSE)</f>
        <v>173741</v>
      </c>
      <c r="K121" s="102">
        <f t="shared" si="15"/>
        <v>173741</v>
      </c>
    </row>
    <row r="122" spans="1:11" ht="16.5" customHeight="1" x14ac:dyDescent="0.2">
      <c r="A122" s="94" t="s">
        <v>339</v>
      </c>
      <c r="B122" s="85" t="str">
        <f>IF(VLOOKUP($A122,All!$A$2:$U$196,21,FALSE)&gt;0,"*","")</f>
        <v/>
      </c>
      <c r="C122" s="95" t="s">
        <v>340</v>
      </c>
      <c r="D122" s="96">
        <f>VLOOKUP($A122,All!$A$3:$U$196,5,FALSE)</f>
        <v>481416</v>
      </c>
      <c r="F122" s="96">
        <f>VLOOKUP($A122,All!$A$3:$U$196,8,FALSE)</f>
        <v>0</v>
      </c>
      <c r="G122" s="96">
        <f>VLOOKUP($A122,All!$A$3:$U$196,11,FALSE)</f>
        <v>0</v>
      </c>
      <c r="H122" s="96">
        <f>VLOOKUP($A122,All!$A$3:$U$196,14,FALSE)</f>
        <v>0</v>
      </c>
      <c r="I122" s="96">
        <f>VLOOKUP($A122,All!$A$3:$U$196,17,FALSE)</f>
        <v>0</v>
      </c>
      <c r="J122" s="96">
        <f>VLOOKUP($A122,All!$A$3:$U$196,20,FALSE)</f>
        <v>481416</v>
      </c>
      <c r="K122" s="96">
        <f t="shared" si="15"/>
        <v>481416</v>
      </c>
    </row>
    <row r="123" spans="1:11" ht="16.5" customHeight="1" thickBot="1" x14ac:dyDescent="0.25">
      <c r="A123" s="103"/>
      <c r="B123" s="88"/>
      <c r="C123" s="104" t="s">
        <v>143</v>
      </c>
      <c r="D123" s="105">
        <f>SUM(D82:D122)</f>
        <v>92291615</v>
      </c>
      <c r="F123" s="105">
        <f t="shared" ref="F123" si="16">SUM(F82:F122)</f>
        <v>3123840</v>
      </c>
      <c r="G123" s="105">
        <f t="shared" ref="G123" si="17">SUM(G82:G122)</f>
        <v>385819</v>
      </c>
      <c r="H123" s="105">
        <f t="shared" ref="H123" si="18">SUM(H82:H122)</f>
        <v>6150908</v>
      </c>
      <c r="I123" s="105">
        <f t="shared" ref="I123" si="19">SUM(I82:I122)</f>
        <v>568272</v>
      </c>
      <c r="J123" s="105">
        <f t="shared" ref="J123" si="20">SUM(J82:J122)</f>
        <v>82062779</v>
      </c>
      <c r="K123" s="105">
        <f t="shared" ref="K123" si="21">SUM(F123:J123)</f>
        <v>92291618</v>
      </c>
    </row>
    <row r="124" spans="1:11" ht="8.25" customHeight="1" thickTop="1" x14ac:dyDescent="0.2">
      <c r="A124" s="106"/>
      <c r="B124" s="89"/>
      <c r="C124" s="107"/>
      <c r="D124" s="107"/>
      <c r="F124" s="107"/>
      <c r="G124" s="107"/>
      <c r="H124" s="107"/>
      <c r="I124" s="107"/>
      <c r="J124" s="107"/>
      <c r="K124" s="107"/>
    </row>
    <row r="125" spans="1:11" ht="16.5" customHeight="1" x14ac:dyDescent="0.2">
      <c r="A125" s="94" t="s">
        <v>85</v>
      </c>
      <c r="B125" s="85" t="str">
        <f>IF(VLOOKUP($A125,All!$A$2:$U$196,21,FALSE)&gt;0,"*","")</f>
        <v/>
      </c>
      <c r="C125" s="95" t="s">
        <v>379</v>
      </c>
      <c r="D125" s="96">
        <f>VLOOKUP($A125,All!$A$3:$U$196,5,FALSE)</f>
        <v>1482525</v>
      </c>
      <c r="F125" s="96">
        <f>VLOOKUP($A125,All!$A$3:$U$196,8,FALSE)</f>
        <v>0</v>
      </c>
      <c r="G125" s="96">
        <f>VLOOKUP($A125,All!$A$3:$U$196,11,FALSE)</f>
        <v>87783</v>
      </c>
      <c r="H125" s="96">
        <f>VLOOKUP($A125,All!$A$3:$U$196,14,FALSE)</f>
        <v>0</v>
      </c>
      <c r="I125" s="96">
        <f>VLOOKUP($A125,All!$A$3:$U$196,17,FALSE)</f>
        <v>0</v>
      </c>
      <c r="J125" s="96">
        <f>VLOOKUP($A125,All!$A$3:$U$196,20,FALSE)</f>
        <v>1394742</v>
      </c>
      <c r="K125" s="96">
        <f t="shared" ref="K125:K146" si="22">SUM(F125:J125)</f>
        <v>1482525</v>
      </c>
    </row>
    <row r="126" spans="1:11" ht="16.5" customHeight="1" x14ac:dyDescent="0.2">
      <c r="A126" s="97" t="s">
        <v>86</v>
      </c>
      <c r="B126" s="86" t="str">
        <f>IF(VLOOKUP($A126,All!$A$2:$U$196,21,FALSE)&gt;0,"*","")</f>
        <v/>
      </c>
      <c r="C126" s="98" t="s">
        <v>87</v>
      </c>
      <c r="D126" s="99">
        <f>VLOOKUP($A126,All!$A$3:$U$196,5,FALSE)</f>
        <v>-371064</v>
      </c>
      <c r="F126" s="99">
        <f>VLOOKUP($A126,All!$A$3:$U$196,8,FALSE)</f>
        <v>0</v>
      </c>
      <c r="G126" s="99">
        <f>VLOOKUP($A126,All!$A$3:$U$196,11,FALSE)</f>
        <v>34063</v>
      </c>
      <c r="H126" s="99">
        <f>VLOOKUP($A126,All!$A$3:$U$196,14,FALSE)</f>
        <v>0</v>
      </c>
      <c r="I126" s="99">
        <f>VLOOKUP($A126,All!$A$3:$U$196,17,FALSE)</f>
        <v>0</v>
      </c>
      <c r="J126" s="99">
        <f>VLOOKUP($A126,All!$A$3:$U$196,20,FALSE)</f>
        <v>-405127</v>
      </c>
      <c r="K126" s="99">
        <f t="shared" si="22"/>
        <v>-371064</v>
      </c>
    </row>
    <row r="127" spans="1:11" ht="16.5" customHeight="1" x14ac:dyDescent="0.2">
      <c r="A127" s="97" t="s">
        <v>96</v>
      </c>
      <c r="B127" s="86" t="str">
        <f>IF(VLOOKUP($A127,All!$A$2:$U$196,21,FALSE)&gt;0,"*","")</f>
        <v/>
      </c>
      <c r="C127" s="98" t="s">
        <v>97</v>
      </c>
      <c r="D127" s="99">
        <f>VLOOKUP($A127,All!$A$3:$U$196,5,FALSE)</f>
        <v>6924344</v>
      </c>
      <c r="F127" s="99">
        <f>VLOOKUP($A127,All!$A$3:$U$196,8,FALSE)</f>
        <v>0</v>
      </c>
      <c r="G127" s="99">
        <f>VLOOKUP($A127,All!$A$3:$U$196,11,FALSE)</f>
        <v>0</v>
      </c>
      <c r="H127" s="99">
        <f>VLOOKUP($A127,All!$A$3:$U$196,14,FALSE)</f>
        <v>0</v>
      </c>
      <c r="I127" s="99">
        <f>VLOOKUP($A127,All!$A$3:$U$196,17,FALSE)</f>
        <v>0</v>
      </c>
      <c r="J127" s="99">
        <f>VLOOKUP($A127,All!$A$3:$U$196,20,FALSE)</f>
        <v>6924344</v>
      </c>
      <c r="K127" s="99">
        <f t="shared" si="22"/>
        <v>6924344</v>
      </c>
    </row>
    <row r="128" spans="1:11" ht="16.5" customHeight="1" x14ac:dyDescent="0.2">
      <c r="A128" s="97" t="s">
        <v>113</v>
      </c>
      <c r="B128" s="86" t="str">
        <f>IF(VLOOKUP($A128,All!$A$2:$U$196,21,FALSE)&gt;0,"*","")</f>
        <v/>
      </c>
      <c r="C128" s="98" t="s">
        <v>114</v>
      </c>
      <c r="D128" s="99">
        <f>VLOOKUP($A128,All!$A$3:$U$196,5,FALSE)</f>
        <v>1792952</v>
      </c>
      <c r="F128" s="99">
        <f>VLOOKUP($A128,All!$A$3:$U$196,8,FALSE)</f>
        <v>0</v>
      </c>
      <c r="G128" s="99">
        <f>VLOOKUP($A128,All!$A$3:$U$196,11,FALSE)</f>
        <v>0</v>
      </c>
      <c r="H128" s="99">
        <f>VLOOKUP($A128,All!$A$3:$U$196,14,FALSE)</f>
        <v>0</v>
      </c>
      <c r="I128" s="99">
        <f>VLOOKUP($A128,All!$A$3:$U$196,17,FALSE)</f>
        <v>494244</v>
      </c>
      <c r="J128" s="99">
        <f>VLOOKUP($A128,All!$A$3:$U$196,20,FALSE)</f>
        <v>1298708</v>
      </c>
      <c r="K128" s="99">
        <f t="shared" si="22"/>
        <v>1792952</v>
      </c>
    </row>
    <row r="129" spans="1:11" ht="16.5" customHeight="1" x14ac:dyDescent="0.2">
      <c r="A129" s="100" t="s">
        <v>123</v>
      </c>
      <c r="B129" s="87" t="str">
        <f>IF(VLOOKUP($A129,All!$A$2:$U$196,21,FALSE)&gt;0,"*","")</f>
        <v/>
      </c>
      <c r="C129" s="101" t="s">
        <v>124</v>
      </c>
      <c r="D129" s="102">
        <f>VLOOKUP($A129,All!$A$3:$U$196,5,FALSE)</f>
        <v>456799</v>
      </c>
      <c r="F129" s="102">
        <f>VLOOKUP($A129,All!$A$3:$U$196,8,FALSE)</f>
        <v>0</v>
      </c>
      <c r="G129" s="102">
        <f>VLOOKUP($A129,All!$A$3:$U$196,11,FALSE)</f>
        <v>0</v>
      </c>
      <c r="H129" s="102">
        <f>VLOOKUP($A129,All!$A$3:$U$196,14,FALSE)</f>
        <v>0</v>
      </c>
      <c r="I129" s="102">
        <f>VLOOKUP($A129,All!$A$3:$U$196,17,FALSE)</f>
        <v>0</v>
      </c>
      <c r="J129" s="102">
        <f>VLOOKUP($A129,All!$A$3:$U$196,20,FALSE)</f>
        <v>456799</v>
      </c>
      <c r="K129" s="102">
        <f t="shared" si="22"/>
        <v>456799</v>
      </c>
    </row>
    <row r="130" spans="1:11" ht="16.5" customHeight="1" x14ac:dyDescent="0.2">
      <c r="A130" s="94" t="s">
        <v>341</v>
      </c>
      <c r="B130" s="85" t="str">
        <f>IF(VLOOKUP($A130,All!$A$2:$U$196,21,FALSE)&gt;0,"*","")</f>
        <v/>
      </c>
      <c r="C130" s="95" t="s">
        <v>342</v>
      </c>
      <c r="D130" s="96">
        <f>VLOOKUP($A130,All!$A$3:$U$196,5,FALSE)</f>
        <v>5084757</v>
      </c>
      <c r="F130" s="96">
        <f>VLOOKUP($A130,All!$A$3:$U$196,8,FALSE)</f>
        <v>0</v>
      </c>
      <c r="G130" s="96">
        <f>VLOOKUP($A130,All!$A$3:$U$196,11,FALSE)</f>
        <v>0</v>
      </c>
      <c r="H130" s="96">
        <f>VLOOKUP($A130,All!$A$3:$U$196,14,FALSE)</f>
        <v>0</v>
      </c>
      <c r="I130" s="96">
        <f>VLOOKUP($A130,All!$A$3:$U$196,17,FALSE)</f>
        <v>0</v>
      </c>
      <c r="J130" s="96">
        <f>VLOOKUP($A130,All!$A$3:$U$196,20,FALSE)</f>
        <v>5084757</v>
      </c>
      <c r="K130" s="96">
        <f t="shared" si="22"/>
        <v>5084757</v>
      </c>
    </row>
    <row r="131" spans="1:11" ht="16.5" customHeight="1" x14ac:dyDescent="0.2">
      <c r="A131" s="97" t="s">
        <v>343</v>
      </c>
      <c r="B131" s="86" t="str">
        <f>IF(VLOOKUP($A131,All!$A$2:$U$196,21,FALSE)&gt;0,"*","")</f>
        <v/>
      </c>
      <c r="C131" s="98" t="s">
        <v>344</v>
      </c>
      <c r="D131" s="99">
        <f>VLOOKUP($A131,All!$A$3:$U$196,5,FALSE)</f>
        <v>1361353</v>
      </c>
      <c r="F131" s="99">
        <f>VLOOKUP($A131,All!$A$3:$U$196,8,FALSE)</f>
        <v>0</v>
      </c>
      <c r="G131" s="99">
        <f>VLOOKUP($A131,All!$A$3:$U$196,11,FALSE)</f>
        <v>0</v>
      </c>
      <c r="H131" s="99">
        <f>VLOOKUP($A131,All!$A$3:$U$196,14,FALSE)</f>
        <v>0</v>
      </c>
      <c r="I131" s="99">
        <f>VLOOKUP($A131,All!$A$3:$U$196,17,FALSE)</f>
        <v>0</v>
      </c>
      <c r="J131" s="99">
        <f>VLOOKUP($A131,All!$A$3:$U$196,20,FALSE)</f>
        <v>1361353</v>
      </c>
      <c r="K131" s="99">
        <f t="shared" si="22"/>
        <v>1361353</v>
      </c>
    </row>
    <row r="132" spans="1:11" ht="16.5" customHeight="1" x14ac:dyDescent="0.2">
      <c r="A132" s="97" t="s">
        <v>345</v>
      </c>
      <c r="B132" s="86" t="str">
        <f>IF(VLOOKUP($A132,All!$A$2:$U$196,21,FALSE)&gt;0,"*","")</f>
        <v/>
      </c>
      <c r="C132" s="98" t="s">
        <v>346</v>
      </c>
      <c r="D132" s="99">
        <f>VLOOKUP($A132,All!$A$3:$U$196,5,FALSE)</f>
        <v>5147821</v>
      </c>
      <c r="F132" s="99">
        <f>VLOOKUP($A132,All!$A$3:$U$196,8,FALSE)</f>
        <v>0</v>
      </c>
      <c r="G132" s="99">
        <f>VLOOKUP($A132,All!$A$3:$U$196,11,FALSE)</f>
        <v>0</v>
      </c>
      <c r="H132" s="99">
        <f>VLOOKUP($A132,All!$A$3:$U$196,14,FALSE)</f>
        <v>0</v>
      </c>
      <c r="I132" s="99">
        <f>VLOOKUP($A132,All!$A$3:$U$196,17,FALSE)</f>
        <v>0</v>
      </c>
      <c r="J132" s="99">
        <f>VLOOKUP($A132,All!$A$3:$U$196,20,FALSE)</f>
        <v>5147821</v>
      </c>
      <c r="K132" s="99">
        <f t="shared" si="22"/>
        <v>5147821</v>
      </c>
    </row>
    <row r="133" spans="1:11" ht="16.5" customHeight="1" x14ac:dyDescent="0.2">
      <c r="A133" s="97" t="s">
        <v>347</v>
      </c>
      <c r="B133" s="86" t="str">
        <f>IF(VLOOKUP($A133,All!$A$2:$U$196,21,FALSE)&gt;0,"*","")</f>
        <v/>
      </c>
      <c r="C133" s="98" t="s">
        <v>348</v>
      </c>
      <c r="D133" s="99">
        <f>VLOOKUP($A133,All!$A$3:$U$196,5,FALSE)</f>
        <v>2223846</v>
      </c>
      <c r="F133" s="99">
        <f>VLOOKUP($A133,All!$A$3:$U$196,8,FALSE)</f>
        <v>0</v>
      </c>
      <c r="G133" s="99">
        <f>VLOOKUP($A133,All!$A$3:$U$196,11,FALSE)</f>
        <v>0</v>
      </c>
      <c r="H133" s="99">
        <f>VLOOKUP($A133,All!$A$3:$U$196,14,FALSE)</f>
        <v>0</v>
      </c>
      <c r="I133" s="99">
        <f>VLOOKUP($A133,All!$A$3:$U$196,17,FALSE)</f>
        <v>0</v>
      </c>
      <c r="J133" s="99">
        <f>VLOOKUP($A133,All!$A$3:$U$196,20,FALSE)</f>
        <v>2223846</v>
      </c>
      <c r="K133" s="99">
        <f t="shared" si="22"/>
        <v>2223846</v>
      </c>
    </row>
    <row r="134" spans="1:11" ht="16.5" customHeight="1" x14ac:dyDescent="0.2">
      <c r="A134" s="100" t="s">
        <v>349</v>
      </c>
      <c r="B134" s="87" t="str">
        <f>IF(VLOOKUP($A134,All!$A$2:$U$196,21,FALSE)&gt;0,"*","")</f>
        <v/>
      </c>
      <c r="C134" s="101" t="s">
        <v>350</v>
      </c>
      <c r="D134" s="102">
        <f>VLOOKUP($A134,All!$A$3:$U$196,5,FALSE)</f>
        <v>3414838</v>
      </c>
      <c r="F134" s="102">
        <f>VLOOKUP($A134,All!$A$3:$U$196,8,FALSE)</f>
        <v>0</v>
      </c>
      <c r="G134" s="102">
        <f>VLOOKUP($A134,All!$A$3:$U$196,11,FALSE)</f>
        <v>0</v>
      </c>
      <c r="H134" s="102">
        <f>VLOOKUP($A134,All!$A$3:$U$196,14,FALSE)</f>
        <v>0</v>
      </c>
      <c r="I134" s="102">
        <f>VLOOKUP($A134,All!$A$3:$U$196,17,FALSE)</f>
        <v>0</v>
      </c>
      <c r="J134" s="102">
        <f>VLOOKUP($A134,All!$A$3:$U$196,20,FALSE)</f>
        <v>3414838</v>
      </c>
      <c r="K134" s="102">
        <f t="shared" si="22"/>
        <v>3414838</v>
      </c>
    </row>
    <row r="135" spans="1:11" ht="16.5" customHeight="1" x14ac:dyDescent="0.2">
      <c r="A135" s="94" t="s">
        <v>351</v>
      </c>
      <c r="B135" s="85" t="str">
        <f>IF(VLOOKUP($A135,All!$A$2:$U$196,21,FALSE)&gt;0,"*","")</f>
        <v/>
      </c>
      <c r="C135" s="95" t="s">
        <v>352</v>
      </c>
      <c r="D135" s="96">
        <f>VLOOKUP($A135,All!$A$3:$U$196,5,FALSE)</f>
        <v>15545381</v>
      </c>
      <c r="F135" s="96">
        <f>VLOOKUP($A135,All!$A$3:$U$196,8,FALSE)</f>
        <v>0</v>
      </c>
      <c r="G135" s="96">
        <f>VLOOKUP($A135,All!$A$3:$U$196,11,FALSE)</f>
        <v>0</v>
      </c>
      <c r="H135" s="96">
        <f>VLOOKUP($A135,All!$A$3:$U$196,14,FALSE)</f>
        <v>0</v>
      </c>
      <c r="I135" s="96">
        <f>VLOOKUP($A135,All!$A$3:$U$196,17,FALSE)</f>
        <v>0</v>
      </c>
      <c r="J135" s="96">
        <f>VLOOKUP($A135,All!$A$3:$U$196,20,FALSE)</f>
        <v>15545381</v>
      </c>
      <c r="K135" s="96">
        <f t="shared" si="22"/>
        <v>15545381</v>
      </c>
    </row>
    <row r="136" spans="1:11" ht="16.5" customHeight="1" x14ac:dyDescent="0.2">
      <c r="A136" s="97" t="s">
        <v>353</v>
      </c>
      <c r="B136" s="86" t="str">
        <f>IF(VLOOKUP($A136,All!$A$2:$U$196,21,FALSE)&gt;0,"*","")</f>
        <v/>
      </c>
      <c r="C136" s="98" t="s">
        <v>354</v>
      </c>
      <c r="D136" s="99">
        <f>VLOOKUP($A136,All!$A$3:$U$196,5,FALSE)</f>
        <v>10000</v>
      </c>
      <c r="F136" s="99">
        <f>VLOOKUP($A136,All!$A$3:$U$196,8,FALSE)</f>
        <v>0</v>
      </c>
      <c r="G136" s="99">
        <f>VLOOKUP($A136,All!$A$3:$U$196,11,FALSE)</f>
        <v>10000</v>
      </c>
      <c r="H136" s="99">
        <f>VLOOKUP($A136,All!$A$3:$U$196,14,FALSE)</f>
        <v>0</v>
      </c>
      <c r="I136" s="99">
        <f>VLOOKUP($A136,All!$A$3:$U$196,17,FALSE)</f>
        <v>0</v>
      </c>
      <c r="J136" s="99">
        <f>VLOOKUP($A136,All!$A$3:$U$196,20,FALSE)</f>
        <v>0</v>
      </c>
      <c r="K136" s="99">
        <f t="shared" si="22"/>
        <v>10000</v>
      </c>
    </row>
    <row r="137" spans="1:11" ht="16.5" customHeight="1" x14ac:dyDescent="0.2">
      <c r="A137" s="97" t="s">
        <v>355</v>
      </c>
      <c r="B137" s="86" t="str">
        <f>IF(VLOOKUP($A137,All!$A$2:$U$196,21,FALSE)&gt;0,"*","")</f>
        <v/>
      </c>
      <c r="C137" s="98" t="s">
        <v>356</v>
      </c>
      <c r="D137" s="99">
        <f>VLOOKUP($A137,All!$A$3:$U$196,5,FALSE)</f>
        <v>7314900</v>
      </c>
      <c r="F137" s="99">
        <f>VLOOKUP($A137,All!$A$3:$U$196,8,FALSE)</f>
        <v>0</v>
      </c>
      <c r="G137" s="99">
        <f>VLOOKUP($A137,All!$A$3:$U$196,11,FALSE)</f>
        <v>0</v>
      </c>
      <c r="H137" s="99">
        <f>VLOOKUP($A137,All!$A$3:$U$196,14,FALSE)</f>
        <v>0</v>
      </c>
      <c r="I137" s="99">
        <f>VLOOKUP($A137,All!$A$3:$U$196,17,FALSE)</f>
        <v>0</v>
      </c>
      <c r="J137" s="99">
        <f>VLOOKUP($A137,All!$A$3:$U$196,20,FALSE)</f>
        <v>7314900</v>
      </c>
      <c r="K137" s="99">
        <f t="shared" si="22"/>
        <v>7314900</v>
      </c>
    </row>
    <row r="138" spans="1:11" ht="16.5" customHeight="1" x14ac:dyDescent="0.2">
      <c r="A138" s="97" t="s">
        <v>357</v>
      </c>
      <c r="B138" s="86" t="str">
        <f>IF(VLOOKUP($A138,All!$A$2:$U$196,21,FALSE)&gt;0,"*","")</f>
        <v/>
      </c>
      <c r="C138" s="98" t="s">
        <v>358</v>
      </c>
      <c r="D138" s="99">
        <f>VLOOKUP($A138,All!$A$3:$U$196,5,FALSE)</f>
        <v>4771115</v>
      </c>
      <c r="F138" s="99">
        <f>VLOOKUP($A138,All!$A$3:$U$196,8,FALSE)</f>
        <v>0</v>
      </c>
      <c r="G138" s="99">
        <f>VLOOKUP($A138,All!$A$3:$U$196,11,FALSE)</f>
        <v>0</v>
      </c>
      <c r="H138" s="99">
        <f>VLOOKUP($A138,All!$A$3:$U$196,14,FALSE)</f>
        <v>0</v>
      </c>
      <c r="I138" s="99">
        <f>VLOOKUP($A138,All!$A$3:$U$196,17,FALSE)</f>
        <v>0</v>
      </c>
      <c r="J138" s="99">
        <f>VLOOKUP($A138,All!$A$3:$U$196,20,FALSE)</f>
        <v>4771115</v>
      </c>
      <c r="K138" s="99">
        <f t="shared" si="22"/>
        <v>4771115</v>
      </c>
    </row>
    <row r="139" spans="1:11" ht="16.5" customHeight="1" x14ac:dyDescent="0.2">
      <c r="A139" s="100" t="s">
        <v>359</v>
      </c>
      <c r="B139" s="87" t="str">
        <f>IF(VLOOKUP($A139,All!$A$2:$U$196,21,FALSE)&gt;0,"*","")</f>
        <v/>
      </c>
      <c r="C139" s="101" t="s">
        <v>360</v>
      </c>
      <c r="D139" s="102">
        <f>VLOOKUP($A139,All!$A$3:$U$196,5,FALSE)</f>
        <v>1683698</v>
      </c>
      <c r="F139" s="102">
        <f>VLOOKUP($A139,All!$A$3:$U$196,8,FALSE)</f>
        <v>0</v>
      </c>
      <c r="G139" s="102">
        <f>VLOOKUP($A139,All!$A$3:$U$196,11,FALSE)</f>
        <v>0</v>
      </c>
      <c r="H139" s="102">
        <f>VLOOKUP($A139,All!$A$3:$U$196,14,FALSE)</f>
        <v>0</v>
      </c>
      <c r="I139" s="102">
        <f>VLOOKUP($A139,All!$A$3:$U$196,17,FALSE)</f>
        <v>0</v>
      </c>
      <c r="J139" s="102">
        <f>VLOOKUP($A139,All!$A$3:$U$196,20,FALSE)</f>
        <v>1683698</v>
      </c>
      <c r="K139" s="102">
        <f t="shared" si="22"/>
        <v>1683698</v>
      </c>
    </row>
    <row r="140" spans="1:11" ht="16.5" customHeight="1" x14ac:dyDescent="0.2">
      <c r="A140" s="94" t="s">
        <v>361</v>
      </c>
      <c r="B140" s="85" t="str">
        <f>IF(VLOOKUP($A140,All!$A$2:$U$196,21,FALSE)&gt;0,"*","")</f>
        <v/>
      </c>
      <c r="C140" s="95" t="s">
        <v>362</v>
      </c>
      <c r="D140" s="96">
        <f>VLOOKUP($A140,All!$A$3:$U$196,5,FALSE)</f>
        <v>665641</v>
      </c>
      <c r="F140" s="96">
        <f>VLOOKUP($A140,All!$A$3:$U$196,8,FALSE)</f>
        <v>0</v>
      </c>
      <c r="G140" s="96">
        <f>VLOOKUP($A140,All!$A$3:$U$196,11,FALSE)</f>
        <v>0</v>
      </c>
      <c r="H140" s="96">
        <f>VLOOKUP($A140,All!$A$3:$U$196,14,FALSE)</f>
        <v>0</v>
      </c>
      <c r="I140" s="96">
        <f>VLOOKUP($A140,All!$A$3:$U$196,17,FALSE)</f>
        <v>0</v>
      </c>
      <c r="J140" s="96">
        <f>VLOOKUP($A140,All!$A$3:$U$196,20,FALSE)</f>
        <v>665641</v>
      </c>
      <c r="K140" s="96">
        <f t="shared" si="22"/>
        <v>665641</v>
      </c>
    </row>
    <row r="141" spans="1:11" ht="16.5" customHeight="1" x14ac:dyDescent="0.2">
      <c r="A141" s="97" t="s">
        <v>363</v>
      </c>
      <c r="B141" s="86" t="str">
        <f>IF(VLOOKUP($A141,All!$A$2:$U$196,21,FALSE)&gt;0,"*","")</f>
        <v/>
      </c>
      <c r="C141" s="98" t="s">
        <v>364</v>
      </c>
      <c r="D141" s="99">
        <f>VLOOKUP($A141,All!$A$3:$U$196,5,FALSE)</f>
        <v>1045720</v>
      </c>
      <c r="F141" s="99">
        <f>VLOOKUP($A141,All!$A$3:$U$196,8,FALSE)</f>
        <v>0</v>
      </c>
      <c r="G141" s="99">
        <f>VLOOKUP($A141,All!$A$3:$U$196,11,FALSE)</f>
        <v>0</v>
      </c>
      <c r="H141" s="99">
        <f>VLOOKUP($A141,All!$A$3:$U$196,14,FALSE)</f>
        <v>0</v>
      </c>
      <c r="I141" s="99">
        <f>VLOOKUP($A141,All!$A$3:$U$196,17,FALSE)</f>
        <v>0</v>
      </c>
      <c r="J141" s="99">
        <f>VLOOKUP($A141,All!$A$3:$U$196,20,FALSE)</f>
        <v>1045720</v>
      </c>
      <c r="K141" s="99">
        <f t="shared" si="22"/>
        <v>1045720</v>
      </c>
    </row>
    <row r="142" spans="1:11" ht="16.5" customHeight="1" x14ac:dyDescent="0.2">
      <c r="A142" s="97" t="s">
        <v>365</v>
      </c>
      <c r="B142" s="86" t="str">
        <f>IF(VLOOKUP($A142,All!$A$2:$U$196,21,FALSE)&gt;0,"*","")</f>
        <v/>
      </c>
      <c r="C142" s="98" t="s">
        <v>366</v>
      </c>
      <c r="D142" s="99">
        <f>VLOOKUP($A142,All!$A$3:$U$196,5,FALSE)</f>
        <v>0</v>
      </c>
      <c r="F142" s="99">
        <f>VLOOKUP($A142,All!$A$3:$U$196,8,FALSE)</f>
        <v>0</v>
      </c>
      <c r="G142" s="99">
        <f>VLOOKUP($A142,All!$A$3:$U$196,11,FALSE)</f>
        <v>0</v>
      </c>
      <c r="H142" s="99">
        <f>VLOOKUP($A142,All!$A$3:$U$196,14,FALSE)</f>
        <v>0</v>
      </c>
      <c r="I142" s="99">
        <f>VLOOKUP($A142,All!$A$3:$U$196,17,FALSE)</f>
        <v>0</v>
      </c>
      <c r="J142" s="99">
        <f>VLOOKUP($A142,All!$A$3:$U$196,20,FALSE)</f>
        <v>0</v>
      </c>
      <c r="K142" s="99">
        <f t="shared" si="22"/>
        <v>0</v>
      </c>
    </row>
    <row r="143" spans="1:11" ht="16.5" customHeight="1" x14ac:dyDescent="0.2">
      <c r="A143" s="97" t="s">
        <v>367</v>
      </c>
      <c r="B143" s="86" t="str">
        <f>IF(VLOOKUP($A143,All!$A$2:$U$196,21,FALSE)&gt;0,"*","")</f>
        <v/>
      </c>
      <c r="C143" s="98" t="s">
        <v>368</v>
      </c>
      <c r="D143" s="99">
        <f>VLOOKUP($A143,All!$A$3:$U$196,5,FALSE)</f>
        <v>-802773</v>
      </c>
      <c r="F143" s="99">
        <f>VLOOKUP($A143,All!$A$3:$U$196,8,FALSE)</f>
        <v>0</v>
      </c>
      <c r="G143" s="99">
        <f>VLOOKUP($A143,All!$A$3:$U$196,11,FALSE)</f>
        <v>0</v>
      </c>
      <c r="H143" s="99">
        <f>VLOOKUP($A143,All!$A$3:$U$196,14,FALSE)</f>
        <v>0</v>
      </c>
      <c r="I143" s="99">
        <f>VLOOKUP($A143,All!$A$3:$U$196,17,FALSE)</f>
        <v>0</v>
      </c>
      <c r="J143" s="99">
        <f>VLOOKUP($A143,All!$A$3:$U$196,20,FALSE)</f>
        <v>-802773</v>
      </c>
      <c r="K143" s="99">
        <f t="shared" si="22"/>
        <v>-802773</v>
      </c>
    </row>
    <row r="144" spans="1:11" ht="16.5" customHeight="1" x14ac:dyDescent="0.2">
      <c r="A144" s="100" t="s">
        <v>369</v>
      </c>
      <c r="B144" s="87" t="str">
        <f>IF(VLOOKUP($A144,All!$A$2:$U$196,21,FALSE)&gt;0,"*","")</f>
        <v/>
      </c>
      <c r="C144" s="101" t="s">
        <v>370</v>
      </c>
      <c r="D144" s="102">
        <f>VLOOKUP($A144,All!$A$3:$U$196,5,FALSE)</f>
        <v>671712</v>
      </c>
      <c r="F144" s="102">
        <f>VLOOKUP($A144,All!$A$3:$U$196,8,FALSE)</f>
        <v>0</v>
      </c>
      <c r="G144" s="102">
        <f>VLOOKUP($A144,All!$A$3:$U$196,11,FALSE)</f>
        <v>0</v>
      </c>
      <c r="H144" s="102">
        <f>VLOOKUP($A144,All!$A$3:$U$196,14,FALSE)</f>
        <v>0</v>
      </c>
      <c r="I144" s="102">
        <f>VLOOKUP($A144,All!$A$3:$U$196,17,FALSE)</f>
        <v>0</v>
      </c>
      <c r="J144" s="102">
        <f>VLOOKUP($A144,All!$A$3:$U$196,20,FALSE)</f>
        <v>671712</v>
      </c>
      <c r="K144" s="102">
        <f t="shared" si="22"/>
        <v>671712</v>
      </c>
    </row>
    <row r="145" spans="1:11" ht="16.5" customHeight="1" x14ac:dyDescent="0.2">
      <c r="A145" s="94" t="s">
        <v>371</v>
      </c>
      <c r="B145" s="85" t="str">
        <f>IF(VLOOKUP($A145,All!$A$2:$U$196,21,FALSE)&gt;0,"*","")</f>
        <v/>
      </c>
      <c r="C145" s="95" t="s">
        <v>372</v>
      </c>
      <c r="D145" s="96">
        <f>VLOOKUP($A145,All!$A$3:$U$196,5,FALSE)</f>
        <v>1704289</v>
      </c>
      <c r="F145" s="96">
        <f>VLOOKUP($A145,All!$A$3:$U$196,8,FALSE)</f>
        <v>0</v>
      </c>
      <c r="G145" s="96">
        <f>VLOOKUP($A145,All!$A$3:$U$196,11,FALSE)</f>
        <v>0</v>
      </c>
      <c r="H145" s="96">
        <f>VLOOKUP($A145,All!$A$3:$U$196,14,FALSE)</f>
        <v>0</v>
      </c>
      <c r="I145" s="96">
        <f>VLOOKUP($A145,All!$A$3:$U$196,17,FALSE)</f>
        <v>0</v>
      </c>
      <c r="J145" s="96">
        <f>VLOOKUP($A145,All!$A$3:$U$196,20,FALSE)</f>
        <v>1704289</v>
      </c>
      <c r="K145" s="96">
        <f t="shared" si="22"/>
        <v>1704289</v>
      </c>
    </row>
    <row r="146" spans="1:11" ht="16.5" customHeight="1" x14ac:dyDescent="0.2">
      <c r="A146" s="97" t="s">
        <v>373</v>
      </c>
      <c r="B146" s="86" t="str">
        <f>IF(VLOOKUP($A146,All!$A$2:$U$196,21,FALSE)&gt;0,"*","")</f>
        <v/>
      </c>
      <c r="C146" s="98" t="s">
        <v>284</v>
      </c>
      <c r="D146" s="99">
        <f>VLOOKUP($A146,All!$A$3:$U$196,5,FALSE)</f>
        <v>0</v>
      </c>
      <c r="F146" s="99">
        <f>VLOOKUP($A146,All!$A$3:$U$196,8,FALSE)</f>
        <v>0</v>
      </c>
      <c r="G146" s="99">
        <f>VLOOKUP($A146,All!$A$3:$U$196,11,FALSE)</f>
        <v>0</v>
      </c>
      <c r="H146" s="99">
        <f>VLOOKUP($A146,All!$A$3:$U$196,14,FALSE)</f>
        <v>0</v>
      </c>
      <c r="I146" s="99">
        <f>VLOOKUP($A146,All!$A$3:$U$196,17,FALSE)</f>
        <v>0</v>
      </c>
      <c r="J146" s="99">
        <f>VLOOKUP($A146,All!$A$3:$U$196,20,FALSE)</f>
        <v>0</v>
      </c>
      <c r="K146" s="99">
        <f t="shared" si="22"/>
        <v>0</v>
      </c>
    </row>
    <row r="147" spans="1:11" ht="16.5" customHeight="1" thickBot="1" x14ac:dyDescent="0.25">
      <c r="A147" s="103"/>
      <c r="B147" s="88"/>
      <c r="C147" s="104" t="s">
        <v>144</v>
      </c>
      <c r="D147" s="105">
        <f>SUM(D125:D146)</f>
        <v>60127854</v>
      </c>
      <c r="F147" s="105">
        <f t="shared" ref="F147" si="23">SUM(F125:F146)</f>
        <v>0</v>
      </c>
      <c r="G147" s="105">
        <f t="shared" ref="G147" si="24">SUM(G125:G146)</f>
        <v>131846</v>
      </c>
      <c r="H147" s="105">
        <f t="shared" ref="H147" si="25">SUM(H125:H146)</f>
        <v>0</v>
      </c>
      <c r="I147" s="105">
        <f t="shared" ref="I147" si="26">SUM(I125:I146)</f>
        <v>494244</v>
      </c>
      <c r="J147" s="105">
        <f t="shared" ref="J147" si="27">SUM(J125:J146)</f>
        <v>59501764</v>
      </c>
      <c r="K147" s="105">
        <f t="shared" ref="K147" si="28">SUM(K125:K146)</f>
        <v>60127854</v>
      </c>
    </row>
    <row r="148" spans="1:11" ht="8.25" customHeight="1" thickTop="1" x14ac:dyDescent="0.2">
      <c r="A148" s="106"/>
      <c r="B148" s="89"/>
      <c r="C148" s="107"/>
      <c r="D148" s="107"/>
      <c r="F148" s="107"/>
      <c r="G148" s="107"/>
      <c r="H148" s="107"/>
      <c r="I148" s="107"/>
      <c r="J148" s="107"/>
      <c r="K148" s="107"/>
    </row>
    <row r="149" spans="1:11" ht="16.5" customHeight="1" thickBot="1" x14ac:dyDescent="0.25">
      <c r="A149" s="103"/>
      <c r="B149" s="88"/>
      <c r="C149" s="104" t="s">
        <v>139</v>
      </c>
      <c r="D149" s="105">
        <f>SUM(D75,D80,D123,D147)</f>
        <v>1918546032</v>
      </c>
      <c r="F149" s="105">
        <f t="shared" ref="F149" si="29">SUM(F75,F80,F123,F147)</f>
        <v>33362108</v>
      </c>
      <c r="G149" s="105">
        <f t="shared" ref="G149" si="30">SUM(G75,G80,G123,G147)</f>
        <v>258083643</v>
      </c>
      <c r="H149" s="105">
        <f t="shared" ref="H149" si="31">SUM(H75,H80,H123,H147)</f>
        <v>352546858</v>
      </c>
      <c r="I149" s="105">
        <f t="shared" ref="I149" si="32">SUM(I75,I80,I123,I147)</f>
        <v>220842335</v>
      </c>
      <c r="J149" s="105">
        <f t="shared" ref="J149" si="33">SUM(J75,J80,J123,J147)</f>
        <v>1052510836</v>
      </c>
      <c r="K149" s="105">
        <f t="shared" ref="K149" si="34">SUM(K75,K80,K123,K147)</f>
        <v>1917345780</v>
      </c>
    </row>
    <row r="150" spans="1:11" s="108" customFormat="1" ht="16.5" customHeight="1" thickTop="1" x14ac:dyDescent="0.2">
      <c r="A150" s="108" t="s">
        <v>140</v>
      </c>
      <c r="B150" s="90"/>
      <c r="E150"/>
    </row>
    <row r="151" spans="1:11" x14ac:dyDescent="0.2">
      <c r="B151" s="90"/>
    </row>
    <row r="152" spans="1:11" x14ac:dyDescent="0.2">
      <c r="B152" s="90"/>
    </row>
    <row r="153" spans="1:11" x14ac:dyDescent="0.2">
      <c r="B153" s="90"/>
    </row>
    <row r="154" spans="1:11" x14ac:dyDescent="0.2">
      <c r="B154" s="90"/>
    </row>
    <row r="155" spans="1:11" x14ac:dyDescent="0.2">
      <c r="B155" s="90"/>
      <c r="C155" s="109"/>
    </row>
    <row r="156" spans="1:11" x14ac:dyDescent="0.2">
      <c r="B156" s="90"/>
    </row>
    <row r="157" spans="1:11" x14ac:dyDescent="0.2">
      <c r="B157" s="90"/>
    </row>
    <row r="158" spans="1:11" x14ac:dyDescent="0.2">
      <c r="B158" s="90"/>
    </row>
    <row r="159" spans="1:11" x14ac:dyDescent="0.2">
      <c r="B159" s="90"/>
    </row>
    <row r="160" spans="1:11" x14ac:dyDescent="0.2">
      <c r="B160" s="90"/>
    </row>
    <row r="161" spans="2:2" x14ac:dyDescent="0.2">
      <c r="B161" s="90"/>
    </row>
  </sheetData>
  <sortState ref="A81:C121">
    <sortCondition ref="A81:A121"/>
  </sortState>
  <mergeCells count="6">
    <mergeCell ref="A1:C4"/>
    <mergeCell ref="D1:D3"/>
    <mergeCell ref="F1:K1"/>
    <mergeCell ref="F2:F3"/>
    <mergeCell ref="G2:J2"/>
    <mergeCell ref="K2:K4"/>
  </mergeCells>
  <printOptions horizontalCentered="1"/>
  <pageMargins left="0.35" right="0.35" top="0.75" bottom="0.75" header="0.43" footer="0.5"/>
  <pageSetup paperSize="5" scale="70" fitToWidth="14" fitToHeight="2" orientation="portrait" r:id="rId1"/>
  <headerFooter alignWithMargins="0"/>
  <rowBreaks count="1" manualBreakCount="1">
    <brk id="76"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workbookViewId="0">
      <pane xSplit="5" ySplit="1" topLeftCell="F182" activePane="bottomRight" state="frozen"/>
      <selection activeCell="U2" sqref="U1:U1048576"/>
      <selection pane="topRight" activeCell="U2" sqref="U1:U1048576"/>
      <selection pane="bottomLeft" activeCell="U2" sqref="U1:U1048576"/>
      <selection pane="bottomRight" activeCell="R188" sqref="R188"/>
    </sheetView>
  </sheetViews>
  <sheetFormatPr defaultRowHeight="12.75" x14ac:dyDescent="0.2"/>
  <cols>
    <col min="1" max="1" width="5" bestFit="1" customWidth="1"/>
    <col min="2" max="2" width="5" customWidth="1"/>
    <col min="3" max="3" width="9.140625" customWidth="1"/>
    <col min="4" max="4" width="31.140625" customWidth="1"/>
    <col min="5" max="5" width="18.28515625" customWidth="1"/>
    <col min="6" max="6" width="13.85546875" bestFit="1" customWidth="1"/>
    <col min="7" max="7" width="16.42578125" bestFit="1" customWidth="1"/>
    <col min="8" max="9" width="14.85546875" bestFit="1" customWidth="1"/>
    <col min="10" max="10" width="16.42578125" bestFit="1" customWidth="1"/>
    <col min="11" max="11" width="14.42578125" bestFit="1" customWidth="1"/>
  </cols>
  <sheetData>
    <row r="1" spans="1:11" ht="15" x14ac:dyDescent="0.25">
      <c r="A1" s="130" t="s">
        <v>692</v>
      </c>
      <c r="B1" s="130" t="s">
        <v>684</v>
      </c>
      <c r="C1" s="130" t="s">
        <v>205</v>
      </c>
      <c r="D1" s="130" t="s">
        <v>206</v>
      </c>
      <c r="E1" s="130" t="s">
        <v>685</v>
      </c>
      <c r="F1" s="130" t="s">
        <v>688</v>
      </c>
      <c r="G1" s="130" t="s">
        <v>689</v>
      </c>
      <c r="H1" s="130" t="s">
        <v>695</v>
      </c>
      <c r="I1" s="130" t="s">
        <v>696</v>
      </c>
      <c r="J1" s="130" t="s">
        <v>697</v>
      </c>
      <c r="K1" s="54" t="s">
        <v>698</v>
      </c>
    </row>
    <row r="2" spans="1:11" ht="15" x14ac:dyDescent="0.25">
      <c r="A2" s="136" t="s">
        <v>693</v>
      </c>
      <c r="B2" s="136" t="s">
        <v>207</v>
      </c>
      <c r="C2" s="138">
        <v>1</v>
      </c>
      <c r="D2" s="136" t="s">
        <v>208</v>
      </c>
      <c r="E2" s="131">
        <v>23974589</v>
      </c>
      <c r="F2" s="131">
        <v>132912</v>
      </c>
      <c r="G2" s="131">
        <v>2941734</v>
      </c>
      <c r="H2" s="131">
        <v>19023280</v>
      </c>
      <c r="I2" s="131">
        <v>0</v>
      </c>
      <c r="J2" s="131">
        <v>1876663</v>
      </c>
      <c r="K2" s="132">
        <f>SUM(E2:J2)</f>
        <v>47949178</v>
      </c>
    </row>
    <row r="3" spans="1:11" ht="15" x14ac:dyDescent="0.25">
      <c r="A3" s="136" t="s">
        <v>693</v>
      </c>
      <c r="B3" s="136" t="s">
        <v>207</v>
      </c>
      <c r="C3" s="138">
        <v>2</v>
      </c>
      <c r="D3" s="136" t="s">
        <v>209</v>
      </c>
      <c r="E3" s="131">
        <v>12568423</v>
      </c>
      <c r="F3" s="131">
        <v>354091</v>
      </c>
      <c r="G3" s="131">
        <v>3381012</v>
      </c>
      <c r="H3" s="131">
        <v>0</v>
      </c>
      <c r="I3" s="131">
        <v>0</v>
      </c>
      <c r="J3" s="131">
        <v>8833320</v>
      </c>
      <c r="K3" s="79">
        <f t="shared" ref="K3:K66" si="0">SUM(E3:J3)</f>
        <v>25136846</v>
      </c>
    </row>
    <row r="4" spans="1:11" ht="15" x14ac:dyDescent="0.25">
      <c r="A4" s="136" t="s">
        <v>693</v>
      </c>
      <c r="B4" s="136" t="s">
        <v>207</v>
      </c>
      <c r="C4" s="138">
        <v>3</v>
      </c>
      <c r="D4" s="136" t="s">
        <v>210</v>
      </c>
      <c r="E4" s="131">
        <v>51091448</v>
      </c>
      <c r="F4" s="131">
        <v>1852930</v>
      </c>
      <c r="G4" s="131">
        <v>529</v>
      </c>
      <c r="H4" s="137"/>
      <c r="I4" s="131">
        <v>41711096</v>
      </c>
      <c r="J4" s="131">
        <v>7526893</v>
      </c>
      <c r="K4" s="79">
        <f t="shared" si="0"/>
        <v>102182896</v>
      </c>
    </row>
    <row r="5" spans="1:11" ht="15" x14ac:dyDescent="0.25">
      <c r="A5" s="136" t="s">
        <v>693</v>
      </c>
      <c r="B5" s="136" t="s">
        <v>207</v>
      </c>
      <c r="C5" s="138">
        <v>4</v>
      </c>
      <c r="D5" s="136" t="s">
        <v>211</v>
      </c>
      <c r="E5" s="131">
        <v>12649389</v>
      </c>
      <c r="F5" s="131">
        <v>0</v>
      </c>
      <c r="G5" s="131">
        <v>0</v>
      </c>
      <c r="H5" s="131">
        <v>12649389</v>
      </c>
      <c r="I5" s="131">
        <v>0</v>
      </c>
      <c r="J5" s="131">
        <v>0</v>
      </c>
      <c r="K5" s="79">
        <f t="shared" si="0"/>
        <v>25298778</v>
      </c>
    </row>
    <row r="6" spans="1:11" ht="15" x14ac:dyDescent="0.25">
      <c r="A6" s="136" t="s">
        <v>693</v>
      </c>
      <c r="B6" s="136" t="s">
        <v>207</v>
      </c>
      <c r="C6" s="138">
        <v>5</v>
      </c>
      <c r="D6" s="136" t="s">
        <v>212</v>
      </c>
      <c r="E6" s="131">
        <v>21402478</v>
      </c>
      <c r="F6" s="131">
        <v>0</v>
      </c>
      <c r="G6" s="131">
        <v>0</v>
      </c>
      <c r="H6" s="131">
        <v>3300000</v>
      </c>
      <c r="I6" s="131">
        <v>0</v>
      </c>
      <c r="J6" s="131">
        <v>18102478</v>
      </c>
      <c r="K6" s="79">
        <f t="shared" si="0"/>
        <v>42804956</v>
      </c>
    </row>
    <row r="7" spans="1:11" ht="15" x14ac:dyDescent="0.25">
      <c r="A7" s="136" t="s">
        <v>693</v>
      </c>
      <c r="B7" s="136" t="s">
        <v>207</v>
      </c>
      <c r="C7" s="138">
        <v>6</v>
      </c>
      <c r="D7" s="136" t="s">
        <v>213</v>
      </c>
      <c r="E7" s="131">
        <v>16776520</v>
      </c>
      <c r="F7" s="131">
        <v>192025</v>
      </c>
      <c r="G7" s="131">
        <v>0</v>
      </c>
      <c r="H7" s="131">
        <v>8298065</v>
      </c>
      <c r="I7" s="131">
        <v>607318</v>
      </c>
      <c r="J7" s="131">
        <v>7679112</v>
      </c>
      <c r="K7" s="79">
        <f t="shared" si="0"/>
        <v>33553040</v>
      </c>
    </row>
    <row r="8" spans="1:11" ht="15" x14ac:dyDescent="0.25">
      <c r="A8" s="136" t="s">
        <v>693</v>
      </c>
      <c r="B8" s="136" t="s">
        <v>207</v>
      </c>
      <c r="C8" s="138">
        <v>7</v>
      </c>
      <c r="D8" s="136" t="s">
        <v>214</v>
      </c>
      <c r="E8" s="131">
        <v>6848051</v>
      </c>
      <c r="F8" s="131">
        <v>0</v>
      </c>
      <c r="G8" s="131">
        <v>8293892</v>
      </c>
      <c r="H8" s="131">
        <v>0</v>
      </c>
      <c r="I8" s="131">
        <v>0</v>
      </c>
      <c r="J8" s="131">
        <v>-1445841</v>
      </c>
      <c r="K8" s="79">
        <f t="shared" si="0"/>
        <v>13696102</v>
      </c>
    </row>
    <row r="9" spans="1:11" ht="15" x14ac:dyDescent="0.25">
      <c r="A9" s="136" t="s">
        <v>693</v>
      </c>
      <c r="B9" s="136" t="s">
        <v>207</v>
      </c>
      <c r="C9" s="138">
        <v>8</v>
      </c>
      <c r="D9" s="136" t="s">
        <v>215</v>
      </c>
      <c r="E9" s="131">
        <v>33911514</v>
      </c>
      <c r="F9" s="137"/>
      <c r="G9" s="131">
        <v>33911514</v>
      </c>
      <c r="H9" s="137"/>
      <c r="I9" s="137"/>
      <c r="J9" s="131">
        <v>0</v>
      </c>
      <c r="K9" s="79">
        <f t="shared" si="0"/>
        <v>67823028</v>
      </c>
    </row>
    <row r="10" spans="1:11" ht="15" x14ac:dyDescent="0.25">
      <c r="A10" s="136" t="s">
        <v>693</v>
      </c>
      <c r="B10" s="136" t="s">
        <v>207</v>
      </c>
      <c r="C10" s="138">
        <v>9</v>
      </c>
      <c r="D10" s="136" t="s">
        <v>216</v>
      </c>
      <c r="E10" s="131">
        <v>7563368</v>
      </c>
      <c r="F10" s="131">
        <v>1309016</v>
      </c>
      <c r="G10" s="131">
        <v>0</v>
      </c>
      <c r="H10" s="131">
        <v>0</v>
      </c>
      <c r="I10" s="131">
        <v>0</v>
      </c>
      <c r="J10" s="131">
        <v>6254352</v>
      </c>
      <c r="K10" s="79">
        <f t="shared" si="0"/>
        <v>15126736</v>
      </c>
    </row>
    <row r="11" spans="1:11" ht="15" x14ac:dyDescent="0.25">
      <c r="A11" s="136" t="s">
        <v>693</v>
      </c>
      <c r="B11" s="136" t="s">
        <v>207</v>
      </c>
      <c r="C11" s="138">
        <v>10</v>
      </c>
      <c r="D11" s="136" t="s">
        <v>217</v>
      </c>
      <c r="E11" s="131">
        <v>95712572</v>
      </c>
      <c r="F11" s="131">
        <v>1364157</v>
      </c>
      <c r="G11" s="131">
        <v>49299190</v>
      </c>
      <c r="H11" s="131">
        <v>1000000</v>
      </c>
      <c r="I11" s="131">
        <v>316000</v>
      </c>
      <c r="J11" s="131">
        <v>43733225</v>
      </c>
      <c r="K11" s="79">
        <f t="shared" si="0"/>
        <v>191425144</v>
      </c>
    </row>
    <row r="12" spans="1:11" ht="15" x14ac:dyDescent="0.25">
      <c r="A12" s="136" t="s">
        <v>693</v>
      </c>
      <c r="B12" s="136" t="s">
        <v>207</v>
      </c>
      <c r="C12" s="138">
        <v>11</v>
      </c>
      <c r="D12" s="136" t="s">
        <v>218</v>
      </c>
      <c r="E12" s="131">
        <v>7323647</v>
      </c>
      <c r="F12" s="131">
        <v>0</v>
      </c>
      <c r="G12" s="131">
        <v>0</v>
      </c>
      <c r="H12" s="131">
        <v>2000000</v>
      </c>
      <c r="I12" s="131">
        <v>0</v>
      </c>
      <c r="J12" s="131">
        <v>5323647</v>
      </c>
      <c r="K12" s="79">
        <f t="shared" si="0"/>
        <v>14647294</v>
      </c>
    </row>
    <row r="13" spans="1:11" ht="15" x14ac:dyDescent="0.25">
      <c r="A13" s="136" t="s">
        <v>693</v>
      </c>
      <c r="B13" s="136" t="s">
        <v>207</v>
      </c>
      <c r="C13" s="138">
        <v>12</v>
      </c>
      <c r="D13" s="136" t="s">
        <v>219</v>
      </c>
      <c r="E13" s="131">
        <v>50596517</v>
      </c>
      <c r="F13" s="131">
        <v>878126</v>
      </c>
      <c r="G13" s="131">
        <v>0</v>
      </c>
      <c r="H13" s="131">
        <v>15316853</v>
      </c>
      <c r="I13" s="131">
        <v>776535</v>
      </c>
      <c r="J13" s="131">
        <v>33625003</v>
      </c>
      <c r="K13" s="79">
        <f t="shared" si="0"/>
        <v>101193034</v>
      </c>
    </row>
    <row r="14" spans="1:11" ht="15" x14ac:dyDescent="0.25">
      <c r="A14" s="136" t="s">
        <v>693</v>
      </c>
      <c r="B14" s="136" t="s">
        <v>207</v>
      </c>
      <c r="C14" s="138">
        <v>13</v>
      </c>
      <c r="D14" s="136" t="s">
        <v>220</v>
      </c>
      <c r="E14" s="131">
        <v>2605232</v>
      </c>
      <c r="F14" s="131">
        <v>0</v>
      </c>
      <c r="G14" s="131">
        <v>127802</v>
      </c>
      <c r="H14" s="131">
        <v>0</v>
      </c>
      <c r="I14" s="131">
        <v>447118</v>
      </c>
      <c r="J14" s="131">
        <v>2030312</v>
      </c>
      <c r="K14" s="79">
        <f t="shared" si="0"/>
        <v>5210464</v>
      </c>
    </row>
    <row r="15" spans="1:11" ht="15" x14ac:dyDescent="0.25">
      <c r="A15" s="136" t="s">
        <v>693</v>
      </c>
      <c r="B15" s="136" t="s">
        <v>207</v>
      </c>
      <c r="C15" s="138">
        <v>14</v>
      </c>
      <c r="D15" s="136" t="s">
        <v>221</v>
      </c>
      <c r="E15" s="131">
        <v>6381634</v>
      </c>
      <c r="F15" s="131">
        <v>0</v>
      </c>
      <c r="G15" s="131">
        <v>100000</v>
      </c>
      <c r="H15" s="131">
        <v>495713</v>
      </c>
      <c r="I15" s="131">
        <v>0</v>
      </c>
      <c r="J15" s="131">
        <v>5785921</v>
      </c>
      <c r="K15" s="79">
        <f t="shared" si="0"/>
        <v>12763268</v>
      </c>
    </row>
    <row r="16" spans="1:11" ht="15" x14ac:dyDescent="0.25">
      <c r="A16" s="136" t="s">
        <v>693</v>
      </c>
      <c r="B16" s="136" t="s">
        <v>207</v>
      </c>
      <c r="C16" s="138">
        <v>15</v>
      </c>
      <c r="D16" s="136" t="s">
        <v>222</v>
      </c>
      <c r="E16" s="131">
        <v>20675726</v>
      </c>
      <c r="F16" s="131">
        <v>0</v>
      </c>
      <c r="G16" s="131">
        <v>0</v>
      </c>
      <c r="H16" s="131">
        <v>603227</v>
      </c>
      <c r="I16" s="131">
        <v>0</v>
      </c>
      <c r="J16" s="131">
        <v>20072499</v>
      </c>
      <c r="K16" s="79">
        <f t="shared" si="0"/>
        <v>41351452</v>
      </c>
    </row>
    <row r="17" spans="1:11" ht="15" x14ac:dyDescent="0.25">
      <c r="A17" s="136" t="s">
        <v>693</v>
      </c>
      <c r="B17" s="136" t="s">
        <v>207</v>
      </c>
      <c r="C17" s="138">
        <v>16</v>
      </c>
      <c r="D17" s="136" t="s">
        <v>223</v>
      </c>
      <c r="E17" s="131">
        <v>13630100</v>
      </c>
      <c r="F17" s="131">
        <v>0</v>
      </c>
      <c r="G17" s="131">
        <v>0</v>
      </c>
      <c r="H17" s="131">
        <v>9600000</v>
      </c>
      <c r="I17" s="131">
        <v>0</v>
      </c>
      <c r="J17" s="131">
        <v>4030090</v>
      </c>
      <c r="K17" s="79">
        <f t="shared" si="0"/>
        <v>27260190</v>
      </c>
    </row>
    <row r="18" spans="1:11" ht="15" x14ac:dyDescent="0.25">
      <c r="A18" s="136" t="s">
        <v>693</v>
      </c>
      <c r="B18" s="136" t="s">
        <v>207</v>
      </c>
      <c r="C18" s="138">
        <v>17</v>
      </c>
      <c r="D18" s="136" t="s">
        <v>224</v>
      </c>
      <c r="E18" s="131">
        <v>76457420</v>
      </c>
      <c r="F18" s="131">
        <v>168740</v>
      </c>
      <c r="G18" s="131">
        <v>226115</v>
      </c>
      <c r="H18" s="131">
        <v>384139</v>
      </c>
      <c r="I18" s="131">
        <v>20286878</v>
      </c>
      <c r="J18" s="131">
        <v>55391548</v>
      </c>
      <c r="K18" s="79">
        <f t="shared" si="0"/>
        <v>152914840</v>
      </c>
    </row>
    <row r="19" spans="1:11" ht="15" x14ac:dyDescent="0.25">
      <c r="A19" s="136" t="s">
        <v>693</v>
      </c>
      <c r="B19" s="136" t="s">
        <v>207</v>
      </c>
      <c r="C19" s="138">
        <v>18</v>
      </c>
      <c r="D19" s="136" t="s">
        <v>225</v>
      </c>
      <c r="E19" s="131">
        <v>6157158</v>
      </c>
      <c r="F19" s="131">
        <v>0</v>
      </c>
      <c r="G19" s="131">
        <v>6157158</v>
      </c>
      <c r="H19" s="131">
        <v>0</v>
      </c>
      <c r="I19" s="131">
        <v>0</v>
      </c>
      <c r="J19" s="131">
        <v>0</v>
      </c>
      <c r="K19" s="79">
        <f t="shared" si="0"/>
        <v>12314316</v>
      </c>
    </row>
    <row r="20" spans="1:11" ht="15" x14ac:dyDescent="0.25">
      <c r="A20" s="136" t="s">
        <v>693</v>
      </c>
      <c r="B20" s="136" t="s">
        <v>207</v>
      </c>
      <c r="C20" s="138">
        <v>19</v>
      </c>
      <c r="D20" s="136" t="s">
        <v>226</v>
      </c>
      <c r="E20" s="131">
        <v>624081</v>
      </c>
      <c r="F20" s="137"/>
      <c r="G20" s="131">
        <v>9548</v>
      </c>
      <c r="H20" s="131">
        <v>0</v>
      </c>
      <c r="I20" s="131">
        <v>100343</v>
      </c>
      <c r="J20" s="131">
        <v>514190</v>
      </c>
      <c r="K20" s="79">
        <f t="shared" si="0"/>
        <v>1248162</v>
      </c>
    </row>
    <row r="21" spans="1:11" ht="15" x14ac:dyDescent="0.25">
      <c r="A21" s="136" t="s">
        <v>693</v>
      </c>
      <c r="B21" s="136" t="s">
        <v>207</v>
      </c>
      <c r="C21" s="138">
        <v>20</v>
      </c>
      <c r="D21" s="136" t="s">
        <v>227</v>
      </c>
      <c r="E21" s="131">
        <v>10233511</v>
      </c>
      <c r="F21" s="131">
        <v>0</v>
      </c>
      <c r="G21" s="131">
        <v>4944637</v>
      </c>
      <c r="H21" s="131">
        <v>2510024</v>
      </c>
      <c r="I21" s="131">
        <v>168000</v>
      </c>
      <c r="J21" s="131">
        <v>2610850</v>
      </c>
      <c r="K21" s="79">
        <f t="shared" si="0"/>
        <v>20467022</v>
      </c>
    </row>
    <row r="22" spans="1:11" ht="15" x14ac:dyDescent="0.25">
      <c r="A22" s="136" t="s">
        <v>693</v>
      </c>
      <c r="B22" s="136" t="s">
        <v>207</v>
      </c>
      <c r="C22" s="138">
        <v>21</v>
      </c>
      <c r="D22" s="136" t="s">
        <v>228</v>
      </c>
      <c r="E22" s="131">
        <v>6318235</v>
      </c>
      <c r="F22" s="131">
        <v>0</v>
      </c>
      <c r="G22" s="131">
        <v>0</v>
      </c>
      <c r="H22" s="131">
        <v>1000000</v>
      </c>
      <c r="I22" s="131">
        <v>100000</v>
      </c>
      <c r="J22" s="131">
        <v>5218235</v>
      </c>
      <c r="K22" s="79">
        <f t="shared" si="0"/>
        <v>12636470</v>
      </c>
    </row>
    <row r="23" spans="1:11" ht="15" x14ac:dyDescent="0.25">
      <c r="A23" s="136" t="s">
        <v>693</v>
      </c>
      <c r="B23" s="136" t="s">
        <v>207</v>
      </c>
      <c r="C23" s="138">
        <v>22</v>
      </c>
      <c r="D23" s="136" t="s">
        <v>229</v>
      </c>
      <c r="E23" s="131">
        <v>7359803</v>
      </c>
      <c r="F23" s="131">
        <v>0</v>
      </c>
      <c r="G23" s="131">
        <v>0</v>
      </c>
      <c r="H23" s="131">
        <v>1022866</v>
      </c>
      <c r="I23" s="131">
        <v>6336932</v>
      </c>
      <c r="J23" s="131">
        <v>0</v>
      </c>
      <c r="K23" s="79">
        <f t="shared" si="0"/>
        <v>14719601</v>
      </c>
    </row>
    <row r="24" spans="1:11" ht="15" x14ac:dyDescent="0.25">
      <c r="A24" s="136" t="s">
        <v>693</v>
      </c>
      <c r="B24" s="136" t="s">
        <v>207</v>
      </c>
      <c r="C24" s="138">
        <v>23</v>
      </c>
      <c r="D24" s="136" t="s">
        <v>230</v>
      </c>
      <c r="E24" s="131">
        <v>45966300</v>
      </c>
      <c r="F24" s="137"/>
      <c r="G24" s="131">
        <v>6854034</v>
      </c>
      <c r="H24" s="131">
        <v>3781066</v>
      </c>
      <c r="I24" s="131">
        <v>0</v>
      </c>
      <c r="J24" s="131">
        <v>35331200</v>
      </c>
      <c r="K24" s="79">
        <f t="shared" si="0"/>
        <v>91932600</v>
      </c>
    </row>
    <row r="25" spans="1:11" ht="15" x14ac:dyDescent="0.25">
      <c r="A25" s="136" t="s">
        <v>693</v>
      </c>
      <c r="B25" s="136" t="s">
        <v>207</v>
      </c>
      <c r="C25" s="138">
        <v>24</v>
      </c>
      <c r="D25" s="136" t="s">
        <v>231</v>
      </c>
      <c r="E25" s="131">
        <v>26197267</v>
      </c>
      <c r="F25" s="137"/>
      <c r="G25" s="131">
        <v>0</v>
      </c>
      <c r="H25" s="131">
        <v>0</v>
      </c>
      <c r="I25" s="131">
        <v>0</v>
      </c>
      <c r="J25" s="131">
        <v>26197267</v>
      </c>
      <c r="K25" s="79">
        <f t="shared" si="0"/>
        <v>52394534</v>
      </c>
    </row>
    <row r="26" spans="1:11" ht="15" x14ac:dyDescent="0.25">
      <c r="A26" s="136" t="s">
        <v>693</v>
      </c>
      <c r="B26" s="136" t="s">
        <v>207</v>
      </c>
      <c r="C26" s="138">
        <v>25</v>
      </c>
      <c r="D26" s="136" t="s">
        <v>232</v>
      </c>
      <c r="E26" s="131">
        <v>17189741</v>
      </c>
      <c r="F26" s="131">
        <v>0</v>
      </c>
      <c r="G26" s="131">
        <v>833529</v>
      </c>
      <c r="H26" s="131">
        <v>0</v>
      </c>
      <c r="I26" s="131">
        <v>0</v>
      </c>
      <c r="J26" s="131">
        <v>16356212</v>
      </c>
      <c r="K26" s="79">
        <f t="shared" si="0"/>
        <v>34379482</v>
      </c>
    </row>
    <row r="27" spans="1:11" ht="15" x14ac:dyDescent="0.25">
      <c r="A27" s="136" t="s">
        <v>693</v>
      </c>
      <c r="B27" s="136" t="s">
        <v>207</v>
      </c>
      <c r="C27" s="138">
        <v>26</v>
      </c>
      <c r="D27" s="136" t="s">
        <v>233</v>
      </c>
      <c r="E27" s="131">
        <v>160406101</v>
      </c>
      <c r="F27" s="131">
        <v>3573092</v>
      </c>
      <c r="G27" s="131">
        <v>11661920</v>
      </c>
      <c r="H27" s="131">
        <v>42550000</v>
      </c>
      <c r="I27" s="131">
        <v>16999690</v>
      </c>
      <c r="J27" s="131">
        <v>85621399</v>
      </c>
      <c r="K27" s="79">
        <f t="shared" si="0"/>
        <v>320812202</v>
      </c>
    </row>
    <row r="28" spans="1:11" ht="15" x14ac:dyDescent="0.25">
      <c r="A28" s="136" t="s">
        <v>693</v>
      </c>
      <c r="B28" s="136" t="s">
        <v>207</v>
      </c>
      <c r="C28" s="138">
        <v>27</v>
      </c>
      <c r="D28" s="136" t="s">
        <v>234</v>
      </c>
      <c r="E28" s="131">
        <v>17912709</v>
      </c>
      <c r="F28" s="131">
        <v>490127</v>
      </c>
      <c r="G28" s="131">
        <v>0</v>
      </c>
      <c r="H28" s="131">
        <v>9233084</v>
      </c>
      <c r="I28" s="131">
        <v>3500000</v>
      </c>
      <c r="J28" s="131">
        <v>4689498</v>
      </c>
      <c r="K28" s="79">
        <f t="shared" si="0"/>
        <v>35825418</v>
      </c>
    </row>
    <row r="29" spans="1:11" ht="15" x14ac:dyDescent="0.25">
      <c r="A29" s="136" t="s">
        <v>693</v>
      </c>
      <c r="B29" s="136" t="s">
        <v>207</v>
      </c>
      <c r="C29" s="138">
        <v>28</v>
      </c>
      <c r="D29" s="136" t="s">
        <v>235</v>
      </c>
      <c r="E29" s="131">
        <v>70115128</v>
      </c>
      <c r="F29" s="131">
        <v>1361403</v>
      </c>
      <c r="G29" s="131">
        <v>0</v>
      </c>
      <c r="H29" s="131">
        <v>90713690</v>
      </c>
      <c r="I29" s="131">
        <v>1290454</v>
      </c>
      <c r="J29" s="131">
        <v>-23250419</v>
      </c>
      <c r="K29" s="79">
        <f t="shared" si="0"/>
        <v>140230256</v>
      </c>
    </row>
    <row r="30" spans="1:11" ht="15" x14ac:dyDescent="0.25">
      <c r="A30" s="136" t="s">
        <v>693</v>
      </c>
      <c r="B30" s="136" t="s">
        <v>207</v>
      </c>
      <c r="C30" s="138">
        <v>29</v>
      </c>
      <c r="D30" s="136" t="s">
        <v>236</v>
      </c>
      <c r="E30" s="131">
        <v>7113717</v>
      </c>
      <c r="F30" s="131">
        <v>0</v>
      </c>
      <c r="G30" s="131">
        <v>7265070</v>
      </c>
      <c r="H30" s="131">
        <v>-1128268</v>
      </c>
      <c r="I30" s="131">
        <v>0</v>
      </c>
      <c r="J30" s="131">
        <v>976915</v>
      </c>
      <c r="K30" s="79">
        <f t="shared" si="0"/>
        <v>14227434</v>
      </c>
    </row>
    <row r="31" spans="1:11" ht="15" x14ac:dyDescent="0.25">
      <c r="A31" s="136" t="s">
        <v>693</v>
      </c>
      <c r="B31" s="136" t="s">
        <v>207</v>
      </c>
      <c r="C31" s="138">
        <v>30</v>
      </c>
      <c r="D31" s="136" t="s">
        <v>237</v>
      </c>
      <c r="E31" s="131">
        <v>7785929</v>
      </c>
      <c r="F31" s="131">
        <v>0</v>
      </c>
      <c r="G31" s="131">
        <v>2233474</v>
      </c>
      <c r="H31" s="131">
        <v>2500000</v>
      </c>
      <c r="I31" s="131">
        <v>3052455</v>
      </c>
      <c r="J31" s="131">
        <v>0</v>
      </c>
      <c r="K31" s="79">
        <f t="shared" si="0"/>
        <v>15571858</v>
      </c>
    </row>
    <row r="32" spans="1:11" ht="15" x14ac:dyDescent="0.25">
      <c r="A32" s="136" t="s">
        <v>693</v>
      </c>
      <c r="B32" s="136" t="s">
        <v>207</v>
      </c>
      <c r="C32" s="138">
        <v>31</v>
      </c>
      <c r="D32" s="136" t="s">
        <v>238</v>
      </c>
      <c r="E32" s="131">
        <v>18340484</v>
      </c>
      <c r="F32" s="131">
        <v>0</v>
      </c>
      <c r="G32" s="131">
        <v>2517703</v>
      </c>
      <c r="H32" s="131">
        <v>4034353</v>
      </c>
      <c r="I32" s="131">
        <v>200000</v>
      </c>
      <c r="J32" s="131">
        <v>11588428</v>
      </c>
      <c r="K32" s="79">
        <f t="shared" si="0"/>
        <v>36680968</v>
      </c>
    </row>
    <row r="33" spans="1:11" ht="15" x14ac:dyDescent="0.25">
      <c r="A33" s="136" t="s">
        <v>693</v>
      </c>
      <c r="B33" s="136" t="s">
        <v>207</v>
      </c>
      <c r="C33" s="138">
        <v>32</v>
      </c>
      <c r="D33" s="136" t="s">
        <v>239</v>
      </c>
      <c r="E33" s="131">
        <v>67926416</v>
      </c>
      <c r="F33" s="131">
        <v>2514915</v>
      </c>
      <c r="G33" s="131">
        <v>27645543</v>
      </c>
      <c r="H33" s="131">
        <v>0</v>
      </c>
      <c r="I33" s="131">
        <v>16122368</v>
      </c>
      <c r="J33" s="131">
        <v>21643590</v>
      </c>
      <c r="K33" s="79">
        <f t="shared" si="0"/>
        <v>135852832</v>
      </c>
    </row>
    <row r="34" spans="1:11" ht="15" x14ac:dyDescent="0.25">
      <c r="A34" s="136" t="s">
        <v>693</v>
      </c>
      <c r="B34" s="136" t="s">
        <v>207</v>
      </c>
      <c r="C34" s="138">
        <v>33</v>
      </c>
      <c r="D34" s="136" t="s">
        <v>240</v>
      </c>
      <c r="E34" s="131">
        <v>3846817</v>
      </c>
      <c r="F34" s="131">
        <v>309009</v>
      </c>
      <c r="G34" s="131">
        <v>326012</v>
      </c>
      <c r="H34" s="131">
        <v>1152206</v>
      </c>
      <c r="I34" s="131">
        <v>0</v>
      </c>
      <c r="J34" s="131">
        <v>2059590</v>
      </c>
      <c r="K34" s="79">
        <f t="shared" si="0"/>
        <v>7693634</v>
      </c>
    </row>
    <row r="35" spans="1:11" ht="15" x14ac:dyDescent="0.25">
      <c r="A35" s="136" t="s">
        <v>693</v>
      </c>
      <c r="B35" s="136" t="s">
        <v>207</v>
      </c>
      <c r="C35" s="138">
        <v>34</v>
      </c>
      <c r="D35" s="136" t="s">
        <v>241</v>
      </c>
      <c r="E35" s="131">
        <v>4613016</v>
      </c>
      <c r="F35" s="131">
        <v>58478</v>
      </c>
      <c r="G35" s="131">
        <v>0</v>
      </c>
      <c r="H35" s="131">
        <v>623838</v>
      </c>
      <c r="I35" s="131">
        <v>0</v>
      </c>
      <c r="J35" s="131">
        <v>3930700</v>
      </c>
      <c r="K35" s="79">
        <f t="shared" si="0"/>
        <v>9226032</v>
      </c>
    </row>
    <row r="36" spans="1:11" ht="15" x14ac:dyDescent="0.25">
      <c r="A36" s="136" t="s">
        <v>693</v>
      </c>
      <c r="B36" s="136" t="s">
        <v>207</v>
      </c>
      <c r="C36" s="138">
        <v>35</v>
      </c>
      <c r="D36" s="136" t="s">
        <v>242</v>
      </c>
      <c r="E36" s="131">
        <v>4858820</v>
      </c>
      <c r="F36" s="131">
        <v>0</v>
      </c>
      <c r="G36" s="131">
        <v>0</v>
      </c>
      <c r="H36" s="131">
        <v>4858820</v>
      </c>
      <c r="I36" s="131">
        <v>0</v>
      </c>
      <c r="J36" s="131">
        <v>0</v>
      </c>
      <c r="K36" s="79">
        <f t="shared" si="0"/>
        <v>9717640</v>
      </c>
    </row>
    <row r="37" spans="1:11" ht="15" x14ac:dyDescent="0.25">
      <c r="A37" s="136" t="s">
        <v>693</v>
      </c>
      <c r="B37" s="136" t="s">
        <v>207</v>
      </c>
      <c r="C37" s="138">
        <v>36</v>
      </c>
      <c r="D37" s="136" t="s">
        <v>243</v>
      </c>
      <c r="E37" s="131">
        <v>162365586</v>
      </c>
      <c r="F37" s="131">
        <v>0</v>
      </c>
      <c r="G37" s="131">
        <v>0</v>
      </c>
      <c r="H37" s="131">
        <v>0</v>
      </c>
      <c r="I37" s="131">
        <v>0</v>
      </c>
      <c r="J37" s="131">
        <v>162365586</v>
      </c>
      <c r="K37" s="79">
        <f t="shared" si="0"/>
        <v>324731172</v>
      </c>
    </row>
    <row r="38" spans="1:11" ht="15" x14ac:dyDescent="0.25">
      <c r="A38" s="136" t="s">
        <v>693</v>
      </c>
      <c r="B38" s="136" t="s">
        <v>207</v>
      </c>
      <c r="C38" s="138">
        <v>37</v>
      </c>
      <c r="D38" s="136" t="s">
        <v>244</v>
      </c>
      <c r="E38" s="131">
        <v>59741008</v>
      </c>
      <c r="F38" s="131">
        <v>810138</v>
      </c>
      <c r="G38" s="131">
        <v>22042948</v>
      </c>
      <c r="H38" s="131">
        <v>19784427</v>
      </c>
      <c r="I38" s="131">
        <v>560774</v>
      </c>
      <c r="J38" s="131">
        <v>16542738</v>
      </c>
      <c r="K38" s="79">
        <f t="shared" si="0"/>
        <v>119482033</v>
      </c>
    </row>
    <row r="39" spans="1:11" ht="15" x14ac:dyDescent="0.25">
      <c r="A39" s="136" t="s">
        <v>693</v>
      </c>
      <c r="B39" s="136" t="s">
        <v>207</v>
      </c>
      <c r="C39" s="138">
        <v>38</v>
      </c>
      <c r="D39" s="136" t="s">
        <v>245</v>
      </c>
      <c r="E39" s="131">
        <v>38892548</v>
      </c>
      <c r="F39" s="131">
        <v>1714927</v>
      </c>
      <c r="G39" s="131">
        <v>1167578</v>
      </c>
      <c r="H39" s="131">
        <v>12000000</v>
      </c>
      <c r="I39" s="131">
        <v>0</v>
      </c>
      <c r="J39" s="131">
        <v>24010043</v>
      </c>
      <c r="K39" s="79">
        <f t="shared" si="0"/>
        <v>77785096</v>
      </c>
    </row>
    <row r="40" spans="1:11" ht="15" x14ac:dyDescent="0.25">
      <c r="A40" s="136" t="s">
        <v>693</v>
      </c>
      <c r="B40" s="136" t="s">
        <v>207</v>
      </c>
      <c r="C40" s="138">
        <v>39</v>
      </c>
      <c r="D40" s="136" t="s">
        <v>246</v>
      </c>
      <c r="E40" s="131">
        <v>4321936</v>
      </c>
      <c r="F40" s="131">
        <v>0</v>
      </c>
      <c r="G40" s="131">
        <v>0</v>
      </c>
      <c r="H40" s="131">
        <v>0</v>
      </c>
      <c r="I40" s="131">
        <v>0</v>
      </c>
      <c r="J40" s="131">
        <v>4321936</v>
      </c>
      <c r="K40" s="79">
        <f t="shared" si="0"/>
        <v>8643872</v>
      </c>
    </row>
    <row r="41" spans="1:11" ht="15" x14ac:dyDescent="0.25">
      <c r="A41" s="136" t="s">
        <v>693</v>
      </c>
      <c r="B41" s="136" t="s">
        <v>207</v>
      </c>
      <c r="C41" s="138">
        <v>40</v>
      </c>
      <c r="D41" s="136" t="s">
        <v>247</v>
      </c>
      <c r="E41" s="131">
        <v>44678828</v>
      </c>
      <c r="F41" s="131">
        <v>0</v>
      </c>
      <c r="G41" s="131">
        <v>0</v>
      </c>
      <c r="H41" s="131">
        <v>2838802</v>
      </c>
      <c r="I41" s="131">
        <v>0</v>
      </c>
      <c r="J41" s="131">
        <v>41840055</v>
      </c>
      <c r="K41" s="79">
        <f t="shared" si="0"/>
        <v>89357685</v>
      </c>
    </row>
    <row r="42" spans="1:11" ht="15" x14ac:dyDescent="0.25">
      <c r="A42" s="136" t="s">
        <v>693</v>
      </c>
      <c r="B42" s="136" t="s">
        <v>207</v>
      </c>
      <c r="C42" s="138">
        <v>41</v>
      </c>
      <c r="D42" s="136" t="s">
        <v>248</v>
      </c>
      <c r="E42" s="131">
        <v>12937054</v>
      </c>
      <c r="F42" s="131">
        <v>0</v>
      </c>
      <c r="G42" s="131">
        <v>12937054</v>
      </c>
      <c r="H42" s="131">
        <v>0</v>
      </c>
      <c r="I42" s="131">
        <v>0</v>
      </c>
      <c r="J42" s="131">
        <v>0</v>
      </c>
      <c r="K42" s="79">
        <f t="shared" si="0"/>
        <v>25874108</v>
      </c>
    </row>
    <row r="43" spans="1:11" ht="15" x14ac:dyDescent="0.25">
      <c r="A43" s="136" t="s">
        <v>693</v>
      </c>
      <c r="B43" s="136" t="s">
        <v>207</v>
      </c>
      <c r="C43" s="138">
        <v>42</v>
      </c>
      <c r="D43" s="136" t="s">
        <v>249</v>
      </c>
      <c r="E43" s="131">
        <v>7321270</v>
      </c>
      <c r="F43" s="131">
        <v>5288324</v>
      </c>
      <c r="G43" s="131">
        <v>0</v>
      </c>
      <c r="H43" s="131">
        <v>0</v>
      </c>
      <c r="I43" s="131">
        <v>0</v>
      </c>
      <c r="J43" s="131">
        <v>2032946</v>
      </c>
      <c r="K43" s="79">
        <f t="shared" si="0"/>
        <v>14642540</v>
      </c>
    </row>
    <row r="44" spans="1:11" ht="15" x14ac:dyDescent="0.25">
      <c r="A44" s="136" t="s">
        <v>693</v>
      </c>
      <c r="B44" s="136" t="s">
        <v>207</v>
      </c>
      <c r="C44" s="138">
        <v>43</v>
      </c>
      <c r="D44" s="136" t="s">
        <v>250</v>
      </c>
      <c r="E44" s="131">
        <v>15476221</v>
      </c>
      <c r="F44" s="131">
        <v>0</v>
      </c>
      <c r="G44" s="131">
        <v>7120958</v>
      </c>
      <c r="H44" s="131">
        <v>0</v>
      </c>
      <c r="I44" s="131">
        <v>0</v>
      </c>
      <c r="J44" s="131">
        <v>8355263</v>
      </c>
      <c r="K44" s="79">
        <f t="shared" si="0"/>
        <v>30952442</v>
      </c>
    </row>
    <row r="45" spans="1:11" ht="15" x14ac:dyDescent="0.25">
      <c r="A45" s="136" t="s">
        <v>693</v>
      </c>
      <c r="B45" s="136" t="s">
        <v>207</v>
      </c>
      <c r="C45" s="138">
        <v>44</v>
      </c>
      <c r="D45" s="136" t="s">
        <v>251</v>
      </c>
      <c r="E45" s="131">
        <v>20258777</v>
      </c>
      <c r="F45" s="131">
        <v>1160468</v>
      </c>
      <c r="G45" s="131">
        <v>1307752</v>
      </c>
      <c r="H45" s="131">
        <v>0</v>
      </c>
      <c r="I45" s="131">
        <v>4855501</v>
      </c>
      <c r="J45" s="131">
        <v>12935056</v>
      </c>
      <c r="K45" s="79">
        <f t="shared" si="0"/>
        <v>40517554</v>
      </c>
    </row>
    <row r="46" spans="1:11" ht="15" x14ac:dyDescent="0.25">
      <c r="A46" s="136" t="s">
        <v>693</v>
      </c>
      <c r="B46" s="136" t="s">
        <v>207</v>
      </c>
      <c r="C46" s="138">
        <v>45</v>
      </c>
      <c r="D46" s="136" t="s">
        <v>252</v>
      </c>
      <c r="E46" s="131">
        <v>13769602</v>
      </c>
      <c r="F46" s="131">
        <v>165331</v>
      </c>
      <c r="G46" s="131">
        <v>0</v>
      </c>
      <c r="H46" s="131">
        <v>6236431</v>
      </c>
      <c r="I46" s="131">
        <v>0</v>
      </c>
      <c r="J46" s="131">
        <v>7367843</v>
      </c>
      <c r="K46" s="79">
        <f t="shared" si="0"/>
        <v>27539207</v>
      </c>
    </row>
    <row r="47" spans="1:11" ht="15" x14ac:dyDescent="0.25">
      <c r="A47" s="136" t="s">
        <v>693</v>
      </c>
      <c r="B47" s="136" t="s">
        <v>207</v>
      </c>
      <c r="C47" s="138">
        <v>46</v>
      </c>
      <c r="D47" s="136" t="s">
        <v>253</v>
      </c>
      <c r="E47" s="131">
        <v>5916207</v>
      </c>
      <c r="F47" s="131">
        <v>0</v>
      </c>
      <c r="G47" s="131">
        <v>0</v>
      </c>
      <c r="H47" s="131">
        <v>0</v>
      </c>
      <c r="I47" s="131">
        <v>1281125</v>
      </c>
      <c r="J47" s="131">
        <v>4635082</v>
      </c>
      <c r="K47" s="79">
        <f t="shared" si="0"/>
        <v>11832414</v>
      </c>
    </row>
    <row r="48" spans="1:11" ht="15" x14ac:dyDescent="0.25">
      <c r="A48" s="136" t="s">
        <v>693</v>
      </c>
      <c r="B48" s="136" t="s">
        <v>207</v>
      </c>
      <c r="C48" s="138">
        <v>47</v>
      </c>
      <c r="D48" s="136" t="s">
        <v>254</v>
      </c>
      <c r="E48" s="131">
        <v>3229964</v>
      </c>
      <c r="F48" s="131">
        <v>0</v>
      </c>
      <c r="G48" s="131">
        <v>279012</v>
      </c>
      <c r="H48" s="131">
        <v>1566281</v>
      </c>
      <c r="I48" s="137"/>
      <c r="J48" s="131">
        <v>1384671</v>
      </c>
      <c r="K48" s="79">
        <f t="shared" si="0"/>
        <v>6459928</v>
      </c>
    </row>
    <row r="49" spans="1:11" ht="15" x14ac:dyDescent="0.25">
      <c r="A49" s="136" t="s">
        <v>693</v>
      </c>
      <c r="B49" s="136" t="s">
        <v>207</v>
      </c>
      <c r="C49" s="138">
        <v>48</v>
      </c>
      <c r="D49" s="136" t="s">
        <v>255</v>
      </c>
      <c r="E49" s="131">
        <v>14826856</v>
      </c>
      <c r="F49" s="131">
        <v>643930</v>
      </c>
      <c r="G49" s="131">
        <v>275000</v>
      </c>
      <c r="H49" s="137"/>
      <c r="I49" s="131">
        <v>3464738</v>
      </c>
      <c r="J49" s="131">
        <v>10443188</v>
      </c>
      <c r="K49" s="79">
        <f t="shared" si="0"/>
        <v>29653712</v>
      </c>
    </row>
    <row r="50" spans="1:11" ht="15" x14ac:dyDescent="0.25">
      <c r="A50" s="136" t="s">
        <v>693</v>
      </c>
      <c r="B50" s="136" t="s">
        <v>207</v>
      </c>
      <c r="C50" s="138">
        <v>49</v>
      </c>
      <c r="D50" s="136" t="s">
        <v>256</v>
      </c>
      <c r="E50" s="131">
        <v>18359198</v>
      </c>
      <c r="F50" s="131">
        <v>0</v>
      </c>
      <c r="G50" s="131">
        <v>4894187</v>
      </c>
      <c r="H50" s="131">
        <v>0</v>
      </c>
      <c r="I50" s="131">
        <v>0</v>
      </c>
      <c r="J50" s="131">
        <v>13465011</v>
      </c>
      <c r="K50" s="79">
        <f t="shared" si="0"/>
        <v>36718396</v>
      </c>
    </row>
    <row r="51" spans="1:11" ht="15" x14ac:dyDescent="0.25">
      <c r="A51" s="136" t="s">
        <v>693</v>
      </c>
      <c r="B51" s="136" t="s">
        <v>207</v>
      </c>
      <c r="C51" s="138">
        <v>50</v>
      </c>
      <c r="D51" s="136" t="s">
        <v>257</v>
      </c>
      <c r="E51" s="131">
        <v>34916741</v>
      </c>
      <c r="F51" s="131">
        <v>599931</v>
      </c>
      <c r="G51" s="131">
        <v>8933536</v>
      </c>
      <c r="H51" s="131">
        <v>16667735</v>
      </c>
      <c r="I51" s="131">
        <v>997929</v>
      </c>
      <c r="J51" s="131">
        <v>7717609</v>
      </c>
      <c r="K51" s="79">
        <f t="shared" si="0"/>
        <v>69833481</v>
      </c>
    </row>
    <row r="52" spans="1:11" ht="15" x14ac:dyDescent="0.25">
      <c r="A52" s="136" t="s">
        <v>693</v>
      </c>
      <c r="B52" s="136" t="s">
        <v>207</v>
      </c>
      <c r="C52" s="138">
        <v>51</v>
      </c>
      <c r="D52" s="136" t="s">
        <v>258</v>
      </c>
      <c r="E52" s="131">
        <v>18898721</v>
      </c>
      <c r="F52" s="131">
        <v>1362304</v>
      </c>
      <c r="G52" s="131">
        <v>5798306</v>
      </c>
      <c r="H52" s="131">
        <v>11254300</v>
      </c>
      <c r="I52" s="131">
        <v>443344</v>
      </c>
      <c r="J52" s="131">
        <v>40467</v>
      </c>
      <c r="K52" s="79">
        <f t="shared" si="0"/>
        <v>37797442</v>
      </c>
    </row>
    <row r="53" spans="1:11" ht="15" x14ac:dyDescent="0.25">
      <c r="A53" s="136" t="s">
        <v>693</v>
      </c>
      <c r="B53" s="136" t="s">
        <v>207</v>
      </c>
      <c r="C53" s="138">
        <v>52</v>
      </c>
      <c r="D53" s="136" t="s">
        <v>259</v>
      </c>
      <c r="E53" s="131">
        <v>111040861</v>
      </c>
      <c r="F53" s="131">
        <v>0</v>
      </c>
      <c r="G53" s="131">
        <v>0</v>
      </c>
      <c r="H53" s="131">
        <v>20854282</v>
      </c>
      <c r="I53" s="131">
        <v>90186579</v>
      </c>
      <c r="J53" s="131">
        <v>0</v>
      </c>
      <c r="K53" s="79">
        <f t="shared" si="0"/>
        <v>222081722</v>
      </c>
    </row>
    <row r="54" spans="1:11" ht="15" x14ac:dyDescent="0.25">
      <c r="A54" s="136" t="s">
        <v>693</v>
      </c>
      <c r="B54" s="136" t="s">
        <v>207</v>
      </c>
      <c r="C54" s="138">
        <v>53</v>
      </c>
      <c r="D54" s="136" t="s">
        <v>260</v>
      </c>
      <c r="E54" s="131">
        <v>17136010</v>
      </c>
      <c r="F54" s="131">
        <v>0</v>
      </c>
      <c r="G54" s="131">
        <v>1941611</v>
      </c>
      <c r="H54" s="131">
        <v>8568573</v>
      </c>
      <c r="I54" s="131">
        <v>0</v>
      </c>
      <c r="J54" s="131">
        <v>6625826</v>
      </c>
      <c r="K54" s="79">
        <f t="shared" si="0"/>
        <v>34272020</v>
      </c>
    </row>
    <row r="55" spans="1:11" ht="15" x14ac:dyDescent="0.25">
      <c r="A55" s="136" t="s">
        <v>693</v>
      </c>
      <c r="B55" s="136" t="s">
        <v>207</v>
      </c>
      <c r="C55" s="138">
        <v>54</v>
      </c>
      <c r="D55" s="136" t="s">
        <v>261</v>
      </c>
      <c r="E55" s="131">
        <v>2119200</v>
      </c>
      <c r="F55" s="131">
        <v>311171</v>
      </c>
      <c r="G55" s="131">
        <v>137827</v>
      </c>
      <c r="H55" s="131">
        <v>0</v>
      </c>
      <c r="I55" s="131">
        <v>0</v>
      </c>
      <c r="J55" s="131">
        <v>1670202</v>
      </c>
      <c r="K55" s="79">
        <f t="shared" si="0"/>
        <v>4238400</v>
      </c>
    </row>
    <row r="56" spans="1:11" ht="15" x14ac:dyDescent="0.25">
      <c r="A56" s="136" t="s">
        <v>693</v>
      </c>
      <c r="B56" s="136" t="s">
        <v>207</v>
      </c>
      <c r="C56" s="138">
        <v>55</v>
      </c>
      <c r="D56" s="136" t="s">
        <v>262</v>
      </c>
      <c r="E56" s="131">
        <v>32112109</v>
      </c>
      <c r="F56" s="131">
        <v>371666</v>
      </c>
      <c r="G56" s="131">
        <v>13167427</v>
      </c>
      <c r="H56" s="131">
        <v>406795</v>
      </c>
      <c r="I56" s="131">
        <v>1481719</v>
      </c>
      <c r="J56" s="131">
        <v>16684502</v>
      </c>
      <c r="K56" s="79">
        <f t="shared" si="0"/>
        <v>64224218</v>
      </c>
    </row>
    <row r="57" spans="1:11" ht="15" x14ac:dyDescent="0.25">
      <c r="A57" s="136" t="s">
        <v>693</v>
      </c>
      <c r="B57" s="136" t="s">
        <v>207</v>
      </c>
      <c r="C57" s="138">
        <v>56</v>
      </c>
      <c r="D57" s="136" t="s">
        <v>263</v>
      </c>
      <c r="E57" s="131">
        <v>753613</v>
      </c>
      <c r="F57" s="131">
        <v>0</v>
      </c>
      <c r="G57" s="131">
        <v>59761</v>
      </c>
      <c r="H57" s="131">
        <v>0</v>
      </c>
      <c r="I57" s="131">
        <v>0</v>
      </c>
      <c r="J57" s="131">
        <v>693852</v>
      </c>
      <c r="K57" s="79">
        <f t="shared" si="0"/>
        <v>1507226</v>
      </c>
    </row>
    <row r="58" spans="1:11" ht="15" x14ac:dyDescent="0.25">
      <c r="A58" s="136" t="s">
        <v>693</v>
      </c>
      <c r="B58" s="136" t="s">
        <v>207</v>
      </c>
      <c r="C58" s="138">
        <v>57</v>
      </c>
      <c r="D58" s="136" t="s">
        <v>264</v>
      </c>
      <c r="E58" s="131">
        <v>12153564</v>
      </c>
      <c r="F58" s="131">
        <v>155484</v>
      </c>
      <c r="G58" s="131">
        <v>0</v>
      </c>
      <c r="H58" s="131">
        <v>1000000</v>
      </c>
      <c r="I58" s="131">
        <v>0</v>
      </c>
      <c r="J58" s="131">
        <v>10998080</v>
      </c>
      <c r="K58" s="79">
        <f t="shared" si="0"/>
        <v>24307128</v>
      </c>
    </row>
    <row r="59" spans="1:11" ht="15" x14ac:dyDescent="0.25">
      <c r="A59" s="136" t="s">
        <v>693</v>
      </c>
      <c r="B59" s="136" t="s">
        <v>207</v>
      </c>
      <c r="C59" s="138">
        <v>58</v>
      </c>
      <c r="D59" s="136" t="s">
        <v>265</v>
      </c>
      <c r="E59" s="131">
        <v>13377590</v>
      </c>
      <c r="F59" s="131">
        <v>0</v>
      </c>
      <c r="G59" s="131">
        <v>0</v>
      </c>
      <c r="H59" s="131">
        <v>0</v>
      </c>
      <c r="I59" s="131">
        <v>0</v>
      </c>
      <c r="J59" s="131">
        <v>13377590</v>
      </c>
      <c r="K59" s="79">
        <f t="shared" si="0"/>
        <v>26755180</v>
      </c>
    </row>
    <row r="60" spans="1:11" ht="15" x14ac:dyDescent="0.25">
      <c r="A60" s="136" t="s">
        <v>693</v>
      </c>
      <c r="B60" s="136" t="s">
        <v>207</v>
      </c>
      <c r="C60" s="138">
        <v>59</v>
      </c>
      <c r="D60" s="136" t="s">
        <v>266</v>
      </c>
      <c r="E60" s="131">
        <v>12620263</v>
      </c>
      <c r="F60" s="131">
        <v>294744</v>
      </c>
      <c r="G60" s="131">
        <v>0</v>
      </c>
      <c r="H60" s="131">
        <v>3862656</v>
      </c>
      <c r="I60" s="131">
        <v>2771734</v>
      </c>
      <c r="J60" s="131">
        <v>5691139</v>
      </c>
      <c r="K60" s="79">
        <f t="shared" si="0"/>
        <v>25240536</v>
      </c>
    </row>
    <row r="61" spans="1:11" ht="15" x14ac:dyDescent="0.25">
      <c r="A61" s="136" t="s">
        <v>693</v>
      </c>
      <c r="B61" s="136" t="s">
        <v>207</v>
      </c>
      <c r="C61" s="138">
        <v>60</v>
      </c>
      <c r="D61" s="136" t="s">
        <v>267</v>
      </c>
      <c r="E61" s="131">
        <v>8069532</v>
      </c>
      <c r="F61" s="131">
        <v>0</v>
      </c>
      <c r="G61" s="131">
        <v>330534</v>
      </c>
      <c r="H61" s="131">
        <v>747057</v>
      </c>
      <c r="I61" s="131">
        <v>0</v>
      </c>
      <c r="J61" s="131">
        <v>6991941</v>
      </c>
      <c r="K61" s="79">
        <f t="shared" si="0"/>
        <v>16139064</v>
      </c>
    </row>
    <row r="62" spans="1:11" ht="15" x14ac:dyDescent="0.25">
      <c r="A62" s="136" t="s">
        <v>693</v>
      </c>
      <c r="B62" s="136" t="s">
        <v>207</v>
      </c>
      <c r="C62" s="138">
        <v>61</v>
      </c>
      <c r="D62" s="136" t="s">
        <v>268</v>
      </c>
      <c r="E62" s="131">
        <v>11023612</v>
      </c>
      <c r="F62" s="137"/>
      <c r="G62" s="131">
        <v>6357379</v>
      </c>
      <c r="H62" s="131">
        <v>1848854</v>
      </c>
      <c r="I62" s="131">
        <v>221189</v>
      </c>
      <c r="J62" s="131">
        <v>2596190</v>
      </c>
      <c r="K62" s="79">
        <f t="shared" si="0"/>
        <v>22047224</v>
      </c>
    </row>
    <row r="63" spans="1:11" ht="15" x14ac:dyDescent="0.25">
      <c r="A63" s="136" t="s">
        <v>693</v>
      </c>
      <c r="B63" s="136" t="s">
        <v>207</v>
      </c>
      <c r="C63" s="138">
        <v>62</v>
      </c>
      <c r="D63" s="136" t="s">
        <v>269</v>
      </c>
      <c r="E63" s="131">
        <v>8124947</v>
      </c>
      <c r="F63" s="131">
        <v>0</v>
      </c>
      <c r="G63" s="131">
        <v>1293370</v>
      </c>
      <c r="H63" s="131">
        <v>487412</v>
      </c>
      <c r="I63" s="131">
        <v>0</v>
      </c>
      <c r="J63" s="131">
        <v>6344195</v>
      </c>
      <c r="K63" s="79">
        <f t="shared" si="0"/>
        <v>16249924</v>
      </c>
    </row>
    <row r="64" spans="1:11" ht="15" x14ac:dyDescent="0.25">
      <c r="A64" s="136" t="s">
        <v>693</v>
      </c>
      <c r="B64" s="136" t="s">
        <v>207</v>
      </c>
      <c r="C64" s="138">
        <v>63</v>
      </c>
      <c r="D64" s="136" t="s">
        <v>270</v>
      </c>
      <c r="E64" s="131">
        <v>7183662</v>
      </c>
      <c r="F64" s="131">
        <v>0</v>
      </c>
      <c r="G64" s="131">
        <v>0</v>
      </c>
      <c r="H64" s="131">
        <v>0</v>
      </c>
      <c r="I64" s="131">
        <v>0</v>
      </c>
      <c r="J64" s="131">
        <v>7183162</v>
      </c>
      <c r="K64" s="79">
        <f t="shared" si="0"/>
        <v>14366824</v>
      </c>
    </row>
    <row r="65" spans="1:11" ht="15" x14ac:dyDescent="0.25">
      <c r="A65" s="136" t="s">
        <v>693</v>
      </c>
      <c r="B65" s="136" t="s">
        <v>207</v>
      </c>
      <c r="C65" s="138">
        <v>64</v>
      </c>
      <c r="D65" s="136" t="s">
        <v>271</v>
      </c>
      <c r="E65" s="131">
        <v>5506498</v>
      </c>
      <c r="F65" s="131">
        <v>24617</v>
      </c>
      <c r="G65" s="131">
        <v>701784</v>
      </c>
      <c r="H65" s="131">
        <v>750000</v>
      </c>
      <c r="I65" s="131">
        <v>1500000</v>
      </c>
      <c r="J65" s="131">
        <v>2530097</v>
      </c>
      <c r="K65" s="79">
        <f t="shared" si="0"/>
        <v>11012996</v>
      </c>
    </row>
    <row r="66" spans="1:11" ht="15" x14ac:dyDescent="0.25">
      <c r="A66" s="136" t="s">
        <v>693</v>
      </c>
      <c r="B66" s="136" t="s">
        <v>207</v>
      </c>
      <c r="C66" s="138">
        <v>65</v>
      </c>
      <c r="D66" s="136" t="s">
        <v>272</v>
      </c>
      <c r="E66" s="131">
        <v>17822979</v>
      </c>
      <c r="F66" s="131">
        <v>260764</v>
      </c>
      <c r="G66" s="131">
        <v>89538</v>
      </c>
      <c r="H66" s="131">
        <v>0</v>
      </c>
      <c r="I66" s="131">
        <v>0</v>
      </c>
      <c r="J66" s="131">
        <v>17472677</v>
      </c>
      <c r="K66" s="79">
        <f t="shared" si="0"/>
        <v>35645958</v>
      </c>
    </row>
    <row r="67" spans="1:11" ht="15" x14ac:dyDescent="0.25">
      <c r="A67" s="136" t="s">
        <v>693</v>
      </c>
      <c r="B67" s="136" t="s">
        <v>207</v>
      </c>
      <c r="C67" s="138">
        <v>66</v>
      </c>
      <c r="D67" s="136" t="s">
        <v>273</v>
      </c>
      <c r="E67" s="131">
        <v>49122</v>
      </c>
      <c r="F67" s="131">
        <v>0</v>
      </c>
      <c r="G67" s="131">
        <v>0</v>
      </c>
      <c r="H67" s="131">
        <v>0</v>
      </c>
      <c r="I67" s="131">
        <v>0</v>
      </c>
      <c r="J67" s="131">
        <v>49122</v>
      </c>
      <c r="K67" s="79">
        <f t="shared" ref="K67:K130" si="1">SUM(E67:J67)</f>
        <v>98244</v>
      </c>
    </row>
    <row r="68" spans="1:11" ht="30" x14ac:dyDescent="0.25">
      <c r="A68" s="136" t="s">
        <v>693</v>
      </c>
      <c r="B68" s="136" t="s">
        <v>207</v>
      </c>
      <c r="C68" s="138">
        <v>67</v>
      </c>
      <c r="D68" s="136" t="s">
        <v>274</v>
      </c>
      <c r="E68" s="131">
        <v>19685108</v>
      </c>
      <c r="F68" s="131">
        <v>0</v>
      </c>
      <c r="G68" s="131">
        <v>0</v>
      </c>
      <c r="H68" s="131">
        <v>0</v>
      </c>
      <c r="I68" s="131">
        <v>0</v>
      </c>
      <c r="J68" s="131">
        <v>19685108</v>
      </c>
      <c r="K68" s="79">
        <f t="shared" si="1"/>
        <v>39370216</v>
      </c>
    </row>
    <row r="69" spans="1:11" ht="15" x14ac:dyDescent="0.25">
      <c r="A69" s="136" t="s">
        <v>693</v>
      </c>
      <c r="B69" s="136" t="s">
        <v>207</v>
      </c>
      <c r="C69" s="138">
        <v>68</v>
      </c>
      <c r="D69" s="136" t="s">
        <v>275</v>
      </c>
      <c r="E69" s="131">
        <v>2404537</v>
      </c>
      <c r="F69" s="131">
        <v>0</v>
      </c>
      <c r="G69" s="131">
        <v>0</v>
      </c>
      <c r="H69" s="131">
        <v>0</v>
      </c>
      <c r="I69" s="131">
        <v>0</v>
      </c>
      <c r="J69" s="131">
        <v>2404537</v>
      </c>
      <c r="K69" s="79">
        <f t="shared" si="1"/>
        <v>4809074</v>
      </c>
    </row>
    <row r="70" spans="1:11" ht="30" x14ac:dyDescent="0.25">
      <c r="A70" s="136" t="s">
        <v>693</v>
      </c>
      <c r="B70" s="136" t="s">
        <v>207</v>
      </c>
      <c r="C70" s="138">
        <v>69</v>
      </c>
      <c r="D70" s="136" t="s">
        <v>276</v>
      </c>
      <c r="E70" s="131">
        <v>15191464</v>
      </c>
      <c r="F70" s="131">
        <v>0</v>
      </c>
      <c r="G70" s="131">
        <v>0</v>
      </c>
      <c r="H70" s="131">
        <v>2000000</v>
      </c>
      <c r="I70" s="131">
        <v>0</v>
      </c>
      <c r="J70" s="131">
        <v>13191464</v>
      </c>
      <c r="K70" s="79">
        <f t="shared" si="1"/>
        <v>30382928</v>
      </c>
    </row>
    <row r="71" spans="1:11" ht="30" x14ac:dyDescent="0.25">
      <c r="A71" s="136" t="s">
        <v>693</v>
      </c>
      <c r="B71" s="136" t="s">
        <v>207</v>
      </c>
      <c r="C71" s="138">
        <v>302006</v>
      </c>
      <c r="D71" s="136" t="s">
        <v>277</v>
      </c>
      <c r="E71" s="131">
        <v>0</v>
      </c>
      <c r="F71" s="131">
        <v>0</v>
      </c>
      <c r="G71" s="131">
        <v>0</v>
      </c>
      <c r="H71" s="131">
        <v>0</v>
      </c>
      <c r="I71" s="131">
        <v>0</v>
      </c>
      <c r="J71" s="131">
        <v>0</v>
      </c>
      <c r="K71" s="79">
        <f t="shared" si="1"/>
        <v>0</v>
      </c>
    </row>
    <row r="72" spans="1:11" ht="15" x14ac:dyDescent="0.25">
      <c r="A72" s="136" t="s">
        <v>693</v>
      </c>
      <c r="B72" s="136" t="s">
        <v>207</v>
      </c>
      <c r="C72" s="138">
        <v>318001</v>
      </c>
      <c r="D72" s="136" t="s">
        <v>67</v>
      </c>
      <c r="E72" s="131">
        <v>0</v>
      </c>
      <c r="F72" s="131">
        <v>0</v>
      </c>
      <c r="G72" s="131">
        <v>0</v>
      </c>
      <c r="H72" s="131">
        <v>0</v>
      </c>
      <c r="I72" s="131">
        <v>0</v>
      </c>
      <c r="J72" s="131">
        <v>0</v>
      </c>
      <c r="K72" s="79">
        <f t="shared" si="1"/>
        <v>0</v>
      </c>
    </row>
    <row r="73" spans="1:11" ht="15" x14ac:dyDescent="0.25">
      <c r="A73" s="136" t="s">
        <v>693</v>
      </c>
      <c r="B73" s="136" t="s">
        <v>207</v>
      </c>
      <c r="C73" s="138">
        <v>319001</v>
      </c>
      <c r="D73" s="136" t="s">
        <v>68</v>
      </c>
      <c r="E73" s="131">
        <v>0</v>
      </c>
      <c r="F73" s="131">
        <v>0</v>
      </c>
      <c r="G73" s="131">
        <v>0</v>
      </c>
      <c r="H73" s="131">
        <v>0</v>
      </c>
      <c r="I73" s="131">
        <v>0</v>
      </c>
      <c r="J73" s="131">
        <v>0</v>
      </c>
      <c r="K73" s="79">
        <f t="shared" si="1"/>
        <v>0</v>
      </c>
    </row>
    <row r="74" spans="1:11" ht="15" x14ac:dyDescent="0.25">
      <c r="A74" s="136" t="s">
        <v>693</v>
      </c>
      <c r="B74" s="136" t="s">
        <v>207</v>
      </c>
      <c r="C74" s="138">
        <v>321001</v>
      </c>
      <c r="D74" s="136" t="s">
        <v>69</v>
      </c>
      <c r="E74" s="131">
        <v>2368265</v>
      </c>
      <c r="F74" s="131">
        <v>0</v>
      </c>
      <c r="G74" s="131">
        <v>0</v>
      </c>
      <c r="H74" s="131">
        <v>0</v>
      </c>
      <c r="I74" s="131">
        <v>0</v>
      </c>
      <c r="J74" s="131">
        <v>2368265</v>
      </c>
      <c r="K74" s="79">
        <f t="shared" si="1"/>
        <v>4736530</v>
      </c>
    </row>
    <row r="75" spans="1:11" ht="15" x14ac:dyDescent="0.25">
      <c r="A75" s="136" t="s">
        <v>693</v>
      </c>
      <c r="B75" s="136" t="s">
        <v>207</v>
      </c>
      <c r="C75" s="138">
        <v>329001</v>
      </c>
      <c r="D75" s="136" t="s">
        <v>70</v>
      </c>
      <c r="E75" s="131">
        <v>1518068</v>
      </c>
      <c r="F75" s="131">
        <v>0</v>
      </c>
      <c r="G75" s="131">
        <v>0</v>
      </c>
      <c r="H75" s="131">
        <v>0</v>
      </c>
      <c r="I75" s="131">
        <v>0</v>
      </c>
      <c r="J75" s="131">
        <v>1518068</v>
      </c>
      <c r="K75" s="79">
        <f t="shared" si="1"/>
        <v>3036136</v>
      </c>
    </row>
    <row r="76" spans="1:11" ht="15" x14ac:dyDescent="0.25">
      <c r="A76" s="136" t="s">
        <v>693</v>
      </c>
      <c r="B76" s="136" t="s">
        <v>207</v>
      </c>
      <c r="C76" s="138">
        <v>331001</v>
      </c>
      <c r="D76" s="136" t="s">
        <v>71</v>
      </c>
      <c r="E76" s="131">
        <v>8347003</v>
      </c>
      <c r="F76" s="131">
        <v>0</v>
      </c>
      <c r="G76" s="131">
        <v>0</v>
      </c>
      <c r="H76" s="131">
        <v>0</v>
      </c>
      <c r="I76" s="131">
        <v>0</v>
      </c>
      <c r="J76" s="131">
        <v>8347003</v>
      </c>
      <c r="K76" s="79">
        <f t="shared" si="1"/>
        <v>16694006</v>
      </c>
    </row>
    <row r="77" spans="1:11" ht="15" x14ac:dyDescent="0.25">
      <c r="A77" s="136" t="s">
        <v>693</v>
      </c>
      <c r="B77" s="136" t="s">
        <v>207</v>
      </c>
      <c r="C77" s="138">
        <v>333001</v>
      </c>
      <c r="D77" s="136" t="s">
        <v>72</v>
      </c>
      <c r="E77" s="131">
        <v>6047481</v>
      </c>
      <c r="F77" s="131">
        <v>0</v>
      </c>
      <c r="G77" s="131">
        <v>0</v>
      </c>
      <c r="H77" s="131">
        <v>5186817</v>
      </c>
      <c r="I77" s="131">
        <v>0</v>
      </c>
      <c r="J77" s="131">
        <v>860664</v>
      </c>
      <c r="K77" s="79">
        <f t="shared" si="1"/>
        <v>12094962</v>
      </c>
    </row>
    <row r="78" spans="1:11" ht="30" x14ac:dyDescent="0.25">
      <c r="A78" s="136" t="s">
        <v>693</v>
      </c>
      <c r="B78" s="136" t="s">
        <v>207</v>
      </c>
      <c r="C78" s="138">
        <v>334001</v>
      </c>
      <c r="D78" s="136" t="s">
        <v>278</v>
      </c>
      <c r="E78" s="131">
        <v>128021</v>
      </c>
      <c r="F78" s="131">
        <v>0</v>
      </c>
      <c r="G78" s="131">
        <v>0</v>
      </c>
      <c r="H78" s="131">
        <v>0</v>
      </c>
      <c r="I78" s="131">
        <v>0</v>
      </c>
      <c r="J78" s="131">
        <v>0</v>
      </c>
      <c r="K78" s="79">
        <f t="shared" si="1"/>
        <v>128021</v>
      </c>
    </row>
    <row r="79" spans="1:11" ht="15" x14ac:dyDescent="0.25">
      <c r="A79" s="136" t="s">
        <v>693</v>
      </c>
      <c r="B79" s="136" t="s">
        <v>207</v>
      </c>
      <c r="C79" s="138">
        <v>336001</v>
      </c>
      <c r="D79" s="136" t="s">
        <v>73</v>
      </c>
      <c r="E79" s="131">
        <v>8343866</v>
      </c>
      <c r="F79" s="131">
        <v>0</v>
      </c>
      <c r="G79" s="131">
        <v>0</v>
      </c>
      <c r="H79" s="131">
        <v>0</v>
      </c>
      <c r="I79" s="131">
        <v>0</v>
      </c>
      <c r="J79" s="131">
        <v>8343866</v>
      </c>
      <c r="K79" s="79">
        <f t="shared" si="1"/>
        <v>16687732</v>
      </c>
    </row>
    <row r="80" spans="1:11" ht="15" x14ac:dyDescent="0.25">
      <c r="A80" s="136" t="s">
        <v>693</v>
      </c>
      <c r="B80" s="136" t="s">
        <v>207</v>
      </c>
      <c r="C80" s="138">
        <v>337001</v>
      </c>
      <c r="D80" s="136" t="s">
        <v>74</v>
      </c>
      <c r="E80" s="131">
        <v>9379495</v>
      </c>
      <c r="F80" s="131">
        <v>0</v>
      </c>
      <c r="G80" s="131">
        <v>0</v>
      </c>
      <c r="H80" s="131">
        <v>0</v>
      </c>
      <c r="I80" s="131">
        <v>0</v>
      </c>
      <c r="J80" s="131">
        <v>9379495</v>
      </c>
      <c r="K80" s="79">
        <f t="shared" si="1"/>
        <v>18758990</v>
      </c>
    </row>
    <row r="81" spans="1:11" ht="15" x14ac:dyDescent="0.25">
      <c r="A81" s="136" t="s">
        <v>693</v>
      </c>
      <c r="B81" s="136" t="s">
        <v>207</v>
      </c>
      <c r="C81" s="138">
        <v>340001</v>
      </c>
      <c r="D81" s="136" t="s">
        <v>75</v>
      </c>
      <c r="E81" s="131">
        <v>642247</v>
      </c>
      <c r="F81" s="137"/>
      <c r="G81" s="137"/>
      <c r="H81" s="137"/>
      <c r="I81" s="137"/>
      <c r="J81" s="131">
        <v>642247</v>
      </c>
      <c r="K81" s="79">
        <f t="shared" si="1"/>
        <v>1284494</v>
      </c>
    </row>
    <row r="82" spans="1:11" ht="15" x14ac:dyDescent="0.25">
      <c r="A82" s="136" t="s">
        <v>693</v>
      </c>
      <c r="B82" s="136" t="s">
        <v>207</v>
      </c>
      <c r="C82" s="138">
        <v>341001</v>
      </c>
      <c r="D82" s="136" t="s">
        <v>76</v>
      </c>
      <c r="E82" s="131">
        <v>3606891</v>
      </c>
      <c r="F82" s="131">
        <v>0</v>
      </c>
      <c r="G82" s="131">
        <v>14666</v>
      </c>
      <c r="H82" s="131">
        <v>964091</v>
      </c>
      <c r="I82" s="131">
        <v>0</v>
      </c>
      <c r="J82" s="131">
        <v>2628134</v>
      </c>
      <c r="K82" s="79">
        <f t="shared" si="1"/>
        <v>7213782</v>
      </c>
    </row>
    <row r="83" spans="1:11" ht="15" x14ac:dyDescent="0.25">
      <c r="A83" s="136" t="s">
        <v>693</v>
      </c>
      <c r="B83" s="136" t="s">
        <v>207</v>
      </c>
      <c r="C83" s="138">
        <v>343001</v>
      </c>
      <c r="D83" s="136" t="s">
        <v>77</v>
      </c>
      <c r="E83" s="131">
        <v>12336814</v>
      </c>
      <c r="F83" s="137"/>
      <c r="G83" s="137"/>
      <c r="H83" s="137"/>
      <c r="I83" s="137"/>
      <c r="J83" s="131">
        <v>12336814</v>
      </c>
      <c r="K83" s="79">
        <f t="shared" si="1"/>
        <v>24673628</v>
      </c>
    </row>
    <row r="84" spans="1:11" ht="30" x14ac:dyDescent="0.25">
      <c r="A84" s="136" t="s">
        <v>693</v>
      </c>
      <c r="B84" s="136" t="s">
        <v>207</v>
      </c>
      <c r="C84" s="138">
        <v>344001</v>
      </c>
      <c r="D84" s="136" t="s">
        <v>78</v>
      </c>
      <c r="E84" s="131">
        <v>891244</v>
      </c>
      <c r="F84" s="131">
        <v>0</v>
      </c>
      <c r="G84" s="131">
        <v>0</v>
      </c>
      <c r="H84" s="131">
        <v>0</v>
      </c>
      <c r="I84" s="131">
        <v>0</v>
      </c>
      <c r="J84" s="131">
        <v>891244</v>
      </c>
      <c r="K84" s="79">
        <f t="shared" si="1"/>
        <v>1782488</v>
      </c>
    </row>
    <row r="85" spans="1:11" ht="30" x14ac:dyDescent="0.25">
      <c r="A85" s="136" t="s">
        <v>693</v>
      </c>
      <c r="B85" s="136" t="s">
        <v>207</v>
      </c>
      <c r="C85" s="138">
        <v>345001</v>
      </c>
      <c r="D85" s="136" t="s">
        <v>79</v>
      </c>
      <c r="E85" s="131">
        <v>1900303</v>
      </c>
      <c r="F85" s="137"/>
      <c r="G85" s="131">
        <v>0</v>
      </c>
      <c r="H85" s="137"/>
      <c r="I85" s="137"/>
      <c r="J85" s="131">
        <v>1900303</v>
      </c>
      <c r="K85" s="79">
        <f t="shared" si="1"/>
        <v>3800606</v>
      </c>
    </row>
    <row r="86" spans="1:11" ht="15" x14ac:dyDescent="0.25">
      <c r="A86" s="136" t="s">
        <v>693</v>
      </c>
      <c r="B86" s="136" t="s">
        <v>207</v>
      </c>
      <c r="C86" s="138">
        <v>346001</v>
      </c>
      <c r="D86" s="136" t="s">
        <v>80</v>
      </c>
      <c r="E86" s="131">
        <v>5610918</v>
      </c>
      <c r="F86" s="131">
        <v>1431010</v>
      </c>
      <c r="G86" s="131">
        <v>0</v>
      </c>
      <c r="H86" s="131">
        <v>0</v>
      </c>
      <c r="I86" s="131">
        <v>0</v>
      </c>
      <c r="J86" s="131">
        <v>4179908</v>
      </c>
      <c r="K86" s="79">
        <f t="shared" si="1"/>
        <v>11221836</v>
      </c>
    </row>
    <row r="87" spans="1:11" ht="30" x14ac:dyDescent="0.25">
      <c r="A87" s="136" t="s">
        <v>693</v>
      </c>
      <c r="B87" s="136" t="s">
        <v>207</v>
      </c>
      <c r="C87" s="138">
        <v>347001</v>
      </c>
      <c r="D87" s="136" t="s">
        <v>81</v>
      </c>
      <c r="E87" s="131">
        <v>4889506</v>
      </c>
      <c r="F87" s="131">
        <v>0</v>
      </c>
      <c r="G87" s="131">
        <v>0</v>
      </c>
      <c r="H87" s="131">
        <v>0</v>
      </c>
      <c r="I87" s="131">
        <v>0</v>
      </c>
      <c r="J87" s="131">
        <v>4889506</v>
      </c>
      <c r="K87" s="79">
        <f t="shared" si="1"/>
        <v>9779012</v>
      </c>
    </row>
    <row r="88" spans="1:11" ht="30" x14ac:dyDescent="0.25">
      <c r="A88" s="136" t="s">
        <v>693</v>
      </c>
      <c r="B88" s="136" t="s">
        <v>207</v>
      </c>
      <c r="C88" s="138">
        <v>348001</v>
      </c>
      <c r="D88" s="136" t="s">
        <v>82</v>
      </c>
      <c r="E88" s="131">
        <v>2568429</v>
      </c>
      <c r="F88" s="131">
        <v>0</v>
      </c>
      <c r="G88" s="131">
        <v>150000</v>
      </c>
      <c r="H88" s="131">
        <v>0</v>
      </c>
      <c r="I88" s="131">
        <v>0</v>
      </c>
      <c r="J88" s="131">
        <v>2418429</v>
      </c>
      <c r="K88" s="79">
        <f t="shared" si="1"/>
        <v>5136858</v>
      </c>
    </row>
    <row r="89" spans="1:11" ht="15" x14ac:dyDescent="0.25">
      <c r="A89" s="136" t="s">
        <v>693</v>
      </c>
      <c r="B89" s="136" t="s">
        <v>207</v>
      </c>
      <c r="C89" s="138">
        <v>396211</v>
      </c>
      <c r="D89" s="136" t="s">
        <v>376</v>
      </c>
      <c r="E89" s="131">
        <v>2398055</v>
      </c>
      <c r="F89" s="131">
        <v>0</v>
      </c>
      <c r="G89" s="131">
        <v>0</v>
      </c>
      <c r="H89" s="131">
        <v>0</v>
      </c>
      <c r="I89" s="131">
        <v>0</v>
      </c>
      <c r="J89" s="131">
        <v>2398055</v>
      </c>
      <c r="K89" s="79">
        <f t="shared" si="1"/>
        <v>4796110</v>
      </c>
    </row>
    <row r="90" spans="1:11" ht="15" x14ac:dyDescent="0.25">
      <c r="A90" s="136" t="s">
        <v>693</v>
      </c>
      <c r="B90" s="136" t="s">
        <v>207</v>
      </c>
      <c r="C90" s="136" t="s">
        <v>377</v>
      </c>
      <c r="D90" s="136" t="s">
        <v>378</v>
      </c>
      <c r="E90" s="131">
        <v>0</v>
      </c>
      <c r="F90" s="131">
        <v>0</v>
      </c>
      <c r="G90" s="131">
        <v>0</v>
      </c>
      <c r="H90" s="131">
        <v>0</v>
      </c>
      <c r="I90" s="131">
        <v>0</v>
      </c>
      <c r="J90" s="131">
        <v>0</v>
      </c>
      <c r="K90" s="79">
        <f t="shared" si="1"/>
        <v>0</v>
      </c>
    </row>
    <row r="91" spans="1:11" ht="15" x14ac:dyDescent="0.25">
      <c r="A91" s="136" t="s">
        <v>693</v>
      </c>
      <c r="B91" s="136" t="s">
        <v>207</v>
      </c>
      <c r="C91" s="136" t="s">
        <v>83</v>
      </c>
      <c r="D91" s="136" t="s">
        <v>84</v>
      </c>
      <c r="E91" s="131">
        <v>0</v>
      </c>
      <c r="F91" s="137"/>
      <c r="G91" s="137"/>
      <c r="H91" s="137"/>
      <c r="I91" s="137"/>
      <c r="J91" s="137"/>
      <c r="K91" s="79">
        <f t="shared" si="1"/>
        <v>0</v>
      </c>
    </row>
    <row r="92" spans="1:11" ht="15" x14ac:dyDescent="0.25">
      <c r="A92" s="136" t="s">
        <v>693</v>
      </c>
      <c r="B92" s="136" t="s">
        <v>207</v>
      </c>
      <c r="C92" s="136" t="s">
        <v>145</v>
      </c>
      <c r="D92" s="136" t="s">
        <v>279</v>
      </c>
      <c r="E92" s="131">
        <v>1234095</v>
      </c>
      <c r="F92" s="131">
        <v>0</v>
      </c>
      <c r="G92" s="131">
        <v>0</v>
      </c>
      <c r="H92" s="131">
        <v>0</v>
      </c>
      <c r="I92" s="131">
        <v>0</v>
      </c>
      <c r="J92" s="131">
        <v>1234095</v>
      </c>
      <c r="K92" s="79">
        <f t="shared" si="1"/>
        <v>2468190</v>
      </c>
    </row>
    <row r="93" spans="1:11" ht="30" x14ac:dyDescent="0.25">
      <c r="A93" s="136" t="s">
        <v>693</v>
      </c>
      <c r="B93" s="136" t="s">
        <v>207</v>
      </c>
      <c r="C93" s="136" t="s">
        <v>85</v>
      </c>
      <c r="D93" s="136" t="s">
        <v>379</v>
      </c>
      <c r="E93" s="131">
        <v>1482525</v>
      </c>
      <c r="F93" s="131">
        <v>0</v>
      </c>
      <c r="G93" s="131">
        <v>87783</v>
      </c>
      <c r="H93" s="131">
        <v>0</v>
      </c>
      <c r="I93" s="131">
        <v>0</v>
      </c>
      <c r="J93" s="131">
        <v>1394742</v>
      </c>
      <c r="K93" s="79">
        <f t="shared" si="1"/>
        <v>2965050</v>
      </c>
    </row>
    <row r="94" spans="1:11" ht="30" x14ac:dyDescent="0.25">
      <c r="A94" s="136" t="s">
        <v>693</v>
      </c>
      <c r="B94" s="136" t="s">
        <v>207</v>
      </c>
      <c r="C94" s="136" t="s">
        <v>86</v>
      </c>
      <c r="D94" s="136" t="s">
        <v>87</v>
      </c>
      <c r="E94" s="131">
        <v>-371064</v>
      </c>
      <c r="F94" s="131">
        <v>0</v>
      </c>
      <c r="G94" s="131">
        <v>34063</v>
      </c>
      <c r="H94" s="131">
        <v>0</v>
      </c>
      <c r="I94" s="131">
        <v>0</v>
      </c>
      <c r="J94" s="131">
        <v>-405127</v>
      </c>
      <c r="K94" s="79">
        <f t="shared" si="1"/>
        <v>-742128</v>
      </c>
    </row>
    <row r="95" spans="1:11" ht="15" x14ac:dyDescent="0.25">
      <c r="A95" s="136" t="s">
        <v>693</v>
      </c>
      <c r="B95" s="136" t="s">
        <v>207</v>
      </c>
      <c r="C95" s="136" t="s">
        <v>333</v>
      </c>
      <c r="D95" s="136" t="s">
        <v>334</v>
      </c>
      <c r="E95" s="131">
        <v>85895</v>
      </c>
      <c r="F95" s="131">
        <v>0</v>
      </c>
      <c r="G95" s="131">
        <v>0</v>
      </c>
      <c r="H95" s="131">
        <v>0</v>
      </c>
      <c r="I95" s="131">
        <v>0</v>
      </c>
      <c r="J95" s="131">
        <v>85895</v>
      </c>
      <c r="K95" s="79">
        <f t="shared" si="1"/>
        <v>171790</v>
      </c>
    </row>
    <row r="96" spans="1:11" ht="15" x14ac:dyDescent="0.25">
      <c r="A96" s="136" t="s">
        <v>693</v>
      </c>
      <c r="B96" s="136" t="s">
        <v>207</v>
      </c>
      <c r="C96" s="136" t="s">
        <v>88</v>
      </c>
      <c r="D96" s="136" t="s">
        <v>89</v>
      </c>
      <c r="E96" s="131">
        <v>267877</v>
      </c>
      <c r="F96" s="131">
        <v>0</v>
      </c>
      <c r="G96" s="131">
        <v>0</v>
      </c>
      <c r="H96" s="131">
        <v>0</v>
      </c>
      <c r="I96" s="131">
        <v>0</v>
      </c>
      <c r="J96" s="131">
        <v>267877</v>
      </c>
      <c r="K96" s="79">
        <f t="shared" si="1"/>
        <v>535754</v>
      </c>
    </row>
    <row r="97" spans="1:11" ht="15" x14ac:dyDescent="0.25">
      <c r="A97" s="136" t="s">
        <v>693</v>
      </c>
      <c r="B97" s="136" t="s">
        <v>207</v>
      </c>
      <c r="C97" s="136" t="s">
        <v>90</v>
      </c>
      <c r="D97" s="136" t="s">
        <v>91</v>
      </c>
      <c r="E97" s="131">
        <v>607570</v>
      </c>
      <c r="F97" s="131">
        <v>0</v>
      </c>
      <c r="G97" s="131">
        <v>0</v>
      </c>
      <c r="H97" s="131">
        <v>0</v>
      </c>
      <c r="I97" s="131">
        <v>282597</v>
      </c>
      <c r="J97" s="131">
        <v>324974</v>
      </c>
      <c r="K97" s="79">
        <f t="shared" si="1"/>
        <v>1215141</v>
      </c>
    </row>
    <row r="98" spans="1:11" ht="15" x14ac:dyDescent="0.25">
      <c r="A98" s="136" t="s">
        <v>693</v>
      </c>
      <c r="B98" s="136" t="s">
        <v>207</v>
      </c>
      <c r="C98" s="136" t="s">
        <v>335</v>
      </c>
      <c r="D98" s="136" t="s">
        <v>336</v>
      </c>
      <c r="E98" s="131">
        <v>-7596</v>
      </c>
      <c r="F98" s="131">
        <v>0</v>
      </c>
      <c r="G98" s="131">
        <v>0</v>
      </c>
      <c r="H98" s="131">
        <v>0</v>
      </c>
      <c r="I98" s="131">
        <v>0</v>
      </c>
      <c r="J98" s="131">
        <v>-7596</v>
      </c>
      <c r="K98" s="79">
        <f t="shared" si="1"/>
        <v>-15192</v>
      </c>
    </row>
    <row r="99" spans="1:11" ht="30" x14ac:dyDescent="0.25">
      <c r="A99" s="136" t="s">
        <v>693</v>
      </c>
      <c r="B99" s="136" t="s">
        <v>207</v>
      </c>
      <c r="C99" s="136" t="s">
        <v>146</v>
      </c>
      <c r="D99" s="136" t="s">
        <v>280</v>
      </c>
      <c r="E99" s="131">
        <v>484677</v>
      </c>
      <c r="F99" s="131">
        <v>0</v>
      </c>
      <c r="G99" s="131">
        <v>0</v>
      </c>
      <c r="H99" s="131">
        <v>0</v>
      </c>
      <c r="I99" s="131">
        <v>0</v>
      </c>
      <c r="J99" s="131">
        <v>484677</v>
      </c>
      <c r="K99" s="79">
        <f t="shared" si="1"/>
        <v>969354</v>
      </c>
    </row>
    <row r="100" spans="1:11" ht="15" x14ac:dyDescent="0.25">
      <c r="A100" s="136" t="s">
        <v>693</v>
      </c>
      <c r="B100" s="136" t="s">
        <v>207</v>
      </c>
      <c r="C100" s="136" t="s">
        <v>92</v>
      </c>
      <c r="D100" s="136" t="s">
        <v>93</v>
      </c>
      <c r="E100" s="131">
        <v>3672660</v>
      </c>
      <c r="F100" s="131">
        <v>0</v>
      </c>
      <c r="G100" s="131">
        <v>3216</v>
      </c>
      <c r="H100" s="131">
        <v>0</v>
      </c>
      <c r="I100" s="131">
        <v>0</v>
      </c>
      <c r="J100" s="131">
        <v>3669444</v>
      </c>
      <c r="K100" s="79">
        <f t="shared" si="1"/>
        <v>7345320</v>
      </c>
    </row>
    <row r="101" spans="1:11" ht="15" x14ac:dyDescent="0.25">
      <c r="A101" s="136" t="s">
        <v>693</v>
      </c>
      <c r="B101" s="136" t="s">
        <v>207</v>
      </c>
      <c r="C101" s="136" t="s">
        <v>94</v>
      </c>
      <c r="D101" s="136" t="s">
        <v>95</v>
      </c>
      <c r="E101" s="131">
        <v>608048</v>
      </c>
      <c r="F101" s="131">
        <v>0</v>
      </c>
      <c r="G101" s="131">
        <v>0</v>
      </c>
      <c r="H101" s="131">
        <v>0</v>
      </c>
      <c r="I101" s="131">
        <v>285675</v>
      </c>
      <c r="J101" s="131">
        <v>322373</v>
      </c>
      <c r="K101" s="79">
        <f t="shared" si="1"/>
        <v>1216096</v>
      </c>
    </row>
    <row r="102" spans="1:11" ht="30" x14ac:dyDescent="0.25">
      <c r="A102" s="136" t="s">
        <v>693</v>
      </c>
      <c r="B102" s="136" t="s">
        <v>207</v>
      </c>
      <c r="C102" s="136" t="s">
        <v>96</v>
      </c>
      <c r="D102" s="136" t="s">
        <v>97</v>
      </c>
      <c r="E102" s="131">
        <v>6924344</v>
      </c>
      <c r="F102" s="131">
        <v>0</v>
      </c>
      <c r="G102" s="131">
        <v>0</v>
      </c>
      <c r="H102" s="131">
        <v>0</v>
      </c>
      <c r="I102" s="131">
        <v>0</v>
      </c>
      <c r="J102" s="131">
        <v>6924344</v>
      </c>
      <c r="K102" s="79">
        <f t="shared" si="1"/>
        <v>13848688</v>
      </c>
    </row>
    <row r="103" spans="1:11" ht="15" x14ac:dyDescent="0.25">
      <c r="A103" s="136" t="s">
        <v>693</v>
      </c>
      <c r="B103" s="136" t="s">
        <v>207</v>
      </c>
      <c r="C103" s="136" t="s">
        <v>147</v>
      </c>
      <c r="D103" s="136" t="s">
        <v>281</v>
      </c>
      <c r="E103" s="131">
        <v>274507</v>
      </c>
      <c r="F103" s="131">
        <v>0</v>
      </c>
      <c r="G103" s="131">
        <v>0</v>
      </c>
      <c r="H103" s="131">
        <v>0</v>
      </c>
      <c r="I103" s="131">
        <v>0</v>
      </c>
      <c r="J103" s="131">
        <v>274507</v>
      </c>
      <c r="K103" s="79">
        <f t="shared" si="1"/>
        <v>549014</v>
      </c>
    </row>
    <row r="104" spans="1:11" ht="15" x14ac:dyDescent="0.25">
      <c r="A104" s="136" t="s">
        <v>693</v>
      </c>
      <c r="B104" s="136" t="s">
        <v>207</v>
      </c>
      <c r="C104" s="136" t="s">
        <v>98</v>
      </c>
      <c r="D104" s="136" t="s">
        <v>203</v>
      </c>
      <c r="E104" s="131">
        <v>142036</v>
      </c>
      <c r="F104" s="131">
        <v>0</v>
      </c>
      <c r="G104" s="131">
        <v>0</v>
      </c>
      <c r="H104" s="131">
        <v>0</v>
      </c>
      <c r="I104" s="131">
        <v>0</v>
      </c>
      <c r="J104" s="131">
        <v>142036</v>
      </c>
      <c r="K104" s="79">
        <f t="shared" si="1"/>
        <v>284072</v>
      </c>
    </row>
    <row r="105" spans="1:11" ht="15" x14ac:dyDescent="0.25">
      <c r="A105" s="136" t="s">
        <v>693</v>
      </c>
      <c r="B105" s="136" t="s">
        <v>207</v>
      </c>
      <c r="C105" s="136" t="s">
        <v>99</v>
      </c>
      <c r="D105" s="136" t="s">
        <v>100</v>
      </c>
      <c r="E105" s="131">
        <v>-161385</v>
      </c>
      <c r="F105" s="131">
        <v>0</v>
      </c>
      <c r="G105" s="131">
        <v>0</v>
      </c>
      <c r="H105" s="131">
        <v>0</v>
      </c>
      <c r="I105" s="131">
        <v>0</v>
      </c>
      <c r="J105" s="131">
        <v>-161385</v>
      </c>
      <c r="K105" s="79">
        <f t="shared" si="1"/>
        <v>-322770</v>
      </c>
    </row>
    <row r="106" spans="1:11" ht="30" x14ac:dyDescent="0.25">
      <c r="A106" s="136" t="s">
        <v>693</v>
      </c>
      <c r="B106" s="136" t="s">
        <v>207</v>
      </c>
      <c r="C106" s="136" t="s">
        <v>101</v>
      </c>
      <c r="D106" s="136" t="s">
        <v>380</v>
      </c>
      <c r="E106" s="131">
        <v>-214821</v>
      </c>
      <c r="F106" s="137"/>
      <c r="G106" s="137"/>
      <c r="H106" s="137"/>
      <c r="I106" s="137"/>
      <c r="J106" s="131">
        <v>-214821</v>
      </c>
      <c r="K106" s="79">
        <f t="shared" si="1"/>
        <v>-429642</v>
      </c>
    </row>
    <row r="107" spans="1:11" ht="30" x14ac:dyDescent="0.25">
      <c r="A107" s="136" t="s">
        <v>693</v>
      </c>
      <c r="B107" s="136" t="s">
        <v>207</v>
      </c>
      <c r="C107" s="136" t="s">
        <v>103</v>
      </c>
      <c r="D107" s="136" t="s">
        <v>104</v>
      </c>
      <c r="E107" s="131">
        <v>204687</v>
      </c>
      <c r="F107" s="131">
        <v>0</v>
      </c>
      <c r="G107" s="131">
        <v>204687</v>
      </c>
      <c r="H107" s="131">
        <v>0</v>
      </c>
      <c r="I107" s="131">
        <v>0</v>
      </c>
      <c r="J107" s="131">
        <v>0</v>
      </c>
      <c r="K107" s="79">
        <f t="shared" si="1"/>
        <v>409374</v>
      </c>
    </row>
    <row r="108" spans="1:11" ht="30" x14ac:dyDescent="0.25">
      <c r="A108" s="136" t="s">
        <v>693</v>
      </c>
      <c r="B108" s="136" t="s">
        <v>207</v>
      </c>
      <c r="C108" s="136" t="s">
        <v>105</v>
      </c>
      <c r="D108" s="136" t="s">
        <v>106</v>
      </c>
      <c r="E108" s="131">
        <v>66296</v>
      </c>
      <c r="F108" s="131">
        <v>0</v>
      </c>
      <c r="G108" s="131">
        <v>0</v>
      </c>
      <c r="H108" s="131">
        <v>0</v>
      </c>
      <c r="I108" s="131">
        <v>0</v>
      </c>
      <c r="J108" s="131">
        <v>66296</v>
      </c>
      <c r="K108" s="79">
        <f t="shared" si="1"/>
        <v>132592</v>
      </c>
    </row>
    <row r="109" spans="1:11" ht="15" x14ac:dyDescent="0.25">
      <c r="A109" s="136" t="s">
        <v>693</v>
      </c>
      <c r="B109" s="136" t="s">
        <v>207</v>
      </c>
      <c r="C109" s="136" t="s">
        <v>107</v>
      </c>
      <c r="D109" s="136" t="s">
        <v>108</v>
      </c>
      <c r="E109" s="131">
        <v>59225</v>
      </c>
      <c r="F109" s="131">
        <v>21629</v>
      </c>
      <c r="G109" s="131">
        <v>0</v>
      </c>
      <c r="H109" s="131">
        <v>0</v>
      </c>
      <c r="I109" s="131">
        <v>0</v>
      </c>
      <c r="J109" s="131">
        <v>37596</v>
      </c>
      <c r="K109" s="79">
        <f t="shared" si="1"/>
        <v>118450</v>
      </c>
    </row>
    <row r="110" spans="1:11" ht="15" x14ac:dyDescent="0.25">
      <c r="A110" s="136" t="s">
        <v>693</v>
      </c>
      <c r="B110" s="136" t="s">
        <v>207</v>
      </c>
      <c r="C110" s="136" t="s">
        <v>109</v>
      </c>
      <c r="D110" s="136" t="s">
        <v>110</v>
      </c>
      <c r="E110" s="131">
        <v>1101471</v>
      </c>
      <c r="F110" s="131">
        <v>0</v>
      </c>
      <c r="G110" s="131">
        <v>13250</v>
      </c>
      <c r="H110" s="131">
        <v>0</v>
      </c>
      <c r="I110" s="131">
        <v>0</v>
      </c>
      <c r="J110" s="131">
        <v>1088221</v>
      </c>
      <c r="K110" s="79">
        <f t="shared" si="1"/>
        <v>2202942</v>
      </c>
    </row>
    <row r="111" spans="1:11" ht="15" x14ac:dyDescent="0.25">
      <c r="A111" s="136" t="s">
        <v>693</v>
      </c>
      <c r="B111" s="136" t="s">
        <v>207</v>
      </c>
      <c r="C111" s="136" t="s">
        <v>111</v>
      </c>
      <c r="D111" s="136" t="s">
        <v>112</v>
      </c>
      <c r="E111" s="131">
        <v>-194540</v>
      </c>
      <c r="F111" s="131">
        <v>10000</v>
      </c>
      <c r="G111" s="131">
        <v>0</v>
      </c>
      <c r="H111" s="131">
        <v>0</v>
      </c>
      <c r="I111" s="131">
        <v>0</v>
      </c>
      <c r="J111" s="131">
        <v>-204540</v>
      </c>
      <c r="K111" s="79">
        <f t="shared" si="1"/>
        <v>-389080</v>
      </c>
    </row>
    <row r="112" spans="1:11" ht="15" x14ac:dyDescent="0.25">
      <c r="A112" s="136" t="s">
        <v>693</v>
      </c>
      <c r="B112" s="136" t="s">
        <v>207</v>
      </c>
      <c r="C112" s="136" t="s">
        <v>148</v>
      </c>
      <c r="D112" s="136" t="s">
        <v>282</v>
      </c>
      <c r="E112" s="131">
        <v>482234</v>
      </c>
      <c r="F112" s="131">
        <v>0</v>
      </c>
      <c r="G112" s="131">
        <v>0</v>
      </c>
      <c r="H112" s="131">
        <v>0</v>
      </c>
      <c r="I112" s="131">
        <v>0</v>
      </c>
      <c r="J112" s="131">
        <v>482234</v>
      </c>
      <c r="K112" s="79">
        <f t="shared" si="1"/>
        <v>964468</v>
      </c>
    </row>
    <row r="113" spans="1:11" ht="15" x14ac:dyDescent="0.25">
      <c r="A113" s="136" t="s">
        <v>693</v>
      </c>
      <c r="B113" s="136" t="s">
        <v>207</v>
      </c>
      <c r="C113" s="136" t="s">
        <v>149</v>
      </c>
      <c r="D113" s="136" t="s">
        <v>283</v>
      </c>
      <c r="E113" s="131">
        <v>1495345</v>
      </c>
      <c r="F113" s="131">
        <v>0</v>
      </c>
      <c r="G113" s="131">
        <v>0</v>
      </c>
      <c r="H113" s="131">
        <v>0</v>
      </c>
      <c r="I113" s="131">
        <v>0</v>
      </c>
      <c r="J113" s="131">
        <v>1495345</v>
      </c>
      <c r="K113" s="79">
        <f t="shared" si="1"/>
        <v>2990690</v>
      </c>
    </row>
    <row r="114" spans="1:11" ht="15" x14ac:dyDescent="0.25">
      <c r="A114" s="136" t="s">
        <v>693</v>
      </c>
      <c r="B114" s="136" t="s">
        <v>207</v>
      </c>
      <c r="C114" s="136" t="s">
        <v>113</v>
      </c>
      <c r="D114" s="136" t="s">
        <v>114</v>
      </c>
      <c r="E114" s="131">
        <v>1792952</v>
      </c>
      <c r="F114" s="137"/>
      <c r="G114" s="137"/>
      <c r="H114" s="137"/>
      <c r="I114" s="131">
        <v>494244</v>
      </c>
      <c r="J114" s="131">
        <v>1298708</v>
      </c>
      <c r="K114" s="79">
        <f t="shared" si="1"/>
        <v>3585904</v>
      </c>
    </row>
    <row r="115" spans="1:11" ht="15" x14ac:dyDescent="0.25">
      <c r="A115" s="136" t="s">
        <v>693</v>
      </c>
      <c r="B115" s="136" t="s">
        <v>207</v>
      </c>
      <c r="C115" s="136" t="s">
        <v>115</v>
      </c>
      <c r="D115" s="136" t="s">
        <v>116</v>
      </c>
      <c r="E115" s="131">
        <v>178264</v>
      </c>
      <c r="F115" s="131">
        <v>0</v>
      </c>
      <c r="G115" s="131">
        <v>0</v>
      </c>
      <c r="H115" s="131">
        <v>0</v>
      </c>
      <c r="I115" s="131">
        <v>0</v>
      </c>
      <c r="J115" s="131">
        <v>178264</v>
      </c>
      <c r="K115" s="79">
        <f t="shared" si="1"/>
        <v>356528</v>
      </c>
    </row>
    <row r="116" spans="1:11" ht="30" x14ac:dyDescent="0.25">
      <c r="A116" s="136" t="s">
        <v>693</v>
      </c>
      <c r="B116" s="136" t="s">
        <v>207</v>
      </c>
      <c r="C116" s="136" t="s">
        <v>150</v>
      </c>
      <c r="D116" s="136" t="s">
        <v>285</v>
      </c>
      <c r="E116" s="131">
        <v>4916183</v>
      </c>
      <c r="F116" s="131">
        <v>0</v>
      </c>
      <c r="G116" s="131">
        <v>0</v>
      </c>
      <c r="H116" s="131">
        <v>0</v>
      </c>
      <c r="I116" s="131">
        <v>0</v>
      </c>
      <c r="J116" s="131">
        <v>4916183</v>
      </c>
      <c r="K116" s="79">
        <f t="shared" si="1"/>
        <v>9832366</v>
      </c>
    </row>
    <row r="117" spans="1:11" ht="30" x14ac:dyDescent="0.25">
      <c r="A117" s="136" t="s">
        <v>693</v>
      </c>
      <c r="B117" s="136" t="s">
        <v>207</v>
      </c>
      <c r="C117" s="136" t="s">
        <v>151</v>
      </c>
      <c r="D117" s="136" t="s">
        <v>286</v>
      </c>
      <c r="E117" s="131">
        <v>304012</v>
      </c>
      <c r="F117" s="131">
        <v>0</v>
      </c>
      <c r="G117" s="131">
        <v>0</v>
      </c>
      <c r="H117" s="131">
        <v>0</v>
      </c>
      <c r="I117" s="131">
        <v>0</v>
      </c>
      <c r="J117" s="131">
        <v>304012</v>
      </c>
      <c r="K117" s="79">
        <f t="shared" si="1"/>
        <v>608024</v>
      </c>
    </row>
    <row r="118" spans="1:11" ht="30" x14ac:dyDescent="0.25">
      <c r="A118" s="136" t="s">
        <v>693</v>
      </c>
      <c r="B118" s="136" t="s">
        <v>207</v>
      </c>
      <c r="C118" s="136" t="s">
        <v>152</v>
      </c>
      <c r="D118" s="136" t="s">
        <v>287</v>
      </c>
      <c r="E118" s="131">
        <v>854594</v>
      </c>
      <c r="F118" s="131">
        <v>0</v>
      </c>
      <c r="G118" s="131">
        <v>0</v>
      </c>
      <c r="H118" s="131">
        <v>0</v>
      </c>
      <c r="I118" s="131">
        <v>0</v>
      </c>
      <c r="J118" s="131">
        <v>854594</v>
      </c>
      <c r="K118" s="79">
        <f t="shared" si="1"/>
        <v>1709188</v>
      </c>
    </row>
    <row r="119" spans="1:11" ht="30" x14ac:dyDescent="0.25">
      <c r="A119" s="136" t="s">
        <v>693</v>
      </c>
      <c r="B119" s="136" t="s">
        <v>207</v>
      </c>
      <c r="C119" s="136" t="s">
        <v>153</v>
      </c>
      <c r="D119" s="136" t="s">
        <v>288</v>
      </c>
      <c r="E119" s="131">
        <v>-24928</v>
      </c>
      <c r="F119" s="131">
        <v>0</v>
      </c>
      <c r="G119" s="131">
        <v>0</v>
      </c>
      <c r="H119" s="131">
        <v>0</v>
      </c>
      <c r="I119" s="131">
        <v>0</v>
      </c>
      <c r="J119" s="131">
        <v>-24928</v>
      </c>
      <c r="K119" s="79">
        <f t="shared" si="1"/>
        <v>-49856</v>
      </c>
    </row>
    <row r="120" spans="1:11" ht="30" x14ac:dyDescent="0.25">
      <c r="A120" s="136" t="s">
        <v>693</v>
      </c>
      <c r="B120" s="136" t="s">
        <v>207</v>
      </c>
      <c r="C120" s="136" t="s">
        <v>154</v>
      </c>
      <c r="D120" s="136" t="s">
        <v>289</v>
      </c>
      <c r="E120" s="131">
        <v>2493659</v>
      </c>
      <c r="F120" s="131">
        <v>0</v>
      </c>
      <c r="G120" s="131">
        <v>0</v>
      </c>
      <c r="H120" s="131">
        <v>0</v>
      </c>
      <c r="I120" s="131">
        <v>0</v>
      </c>
      <c r="J120" s="131">
        <v>2493659</v>
      </c>
      <c r="K120" s="79">
        <f t="shared" si="1"/>
        <v>4987318</v>
      </c>
    </row>
    <row r="121" spans="1:11" ht="30" x14ac:dyDescent="0.25">
      <c r="A121" s="136" t="s">
        <v>693</v>
      </c>
      <c r="B121" s="136" t="s">
        <v>207</v>
      </c>
      <c r="C121" s="136" t="s">
        <v>117</v>
      </c>
      <c r="D121" s="136" t="s">
        <v>118</v>
      </c>
      <c r="E121" s="131">
        <v>774223</v>
      </c>
      <c r="F121" s="131">
        <v>12525</v>
      </c>
      <c r="G121" s="131">
        <v>0</v>
      </c>
      <c r="H121" s="131">
        <v>0</v>
      </c>
      <c r="I121" s="131">
        <v>0</v>
      </c>
      <c r="J121" s="131">
        <v>761698</v>
      </c>
      <c r="K121" s="79">
        <f t="shared" si="1"/>
        <v>1548446</v>
      </c>
    </row>
    <row r="122" spans="1:11" ht="30" x14ac:dyDescent="0.25">
      <c r="A122" s="136" t="s">
        <v>693</v>
      </c>
      <c r="B122" s="136" t="s">
        <v>207</v>
      </c>
      <c r="C122" s="136" t="s">
        <v>155</v>
      </c>
      <c r="D122" s="136" t="s">
        <v>290</v>
      </c>
      <c r="E122" s="131">
        <v>4702186</v>
      </c>
      <c r="F122" s="131">
        <v>0</v>
      </c>
      <c r="G122" s="131">
        <v>0</v>
      </c>
      <c r="H122" s="131">
        <v>0</v>
      </c>
      <c r="I122" s="131">
        <v>0</v>
      </c>
      <c r="J122" s="131">
        <v>4702186</v>
      </c>
      <c r="K122" s="79">
        <f t="shared" si="1"/>
        <v>9404372</v>
      </c>
    </row>
    <row r="123" spans="1:11" ht="15" x14ac:dyDescent="0.25">
      <c r="A123" s="136" t="s">
        <v>693</v>
      </c>
      <c r="B123" s="136" t="s">
        <v>207</v>
      </c>
      <c r="C123" s="136" t="s">
        <v>119</v>
      </c>
      <c r="D123" s="136" t="s">
        <v>120</v>
      </c>
      <c r="E123" s="131">
        <v>2066977</v>
      </c>
      <c r="F123" s="131">
        <v>0</v>
      </c>
      <c r="G123" s="131">
        <v>0</v>
      </c>
      <c r="H123" s="131">
        <v>0</v>
      </c>
      <c r="I123" s="131">
        <v>0</v>
      </c>
      <c r="J123" s="131">
        <v>2066977</v>
      </c>
      <c r="K123" s="79">
        <f t="shared" si="1"/>
        <v>4133954</v>
      </c>
    </row>
    <row r="124" spans="1:11" ht="30" x14ac:dyDescent="0.25">
      <c r="A124" s="136" t="s">
        <v>693</v>
      </c>
      <c r="B124" s="136" t="s">
        <v>207</v>
      </c>
      <c r="C124" s="136" t="s">
        <v>121</v>
      </c>
      <c r="D124" s="136" t="s">
        <v>122</v>
      </c>
      <c r="E124" s="131">
        <v>103226</v>
      </c>
      <c r="F124" s="131">
        <v>27933</v>
      </c>
      <c r="G124" s="131">
        <v>0</v>
      </c>
      <c r="H124" s="131">
        <v>0</v>
      </c>
      <c r="I124" s="131">
        <v>0</v>
      </c>
      <c r="J124" s="131">
        <v>75293</v>
      </c>
      <c r="K124" s="79">
        <f t="shared" si="1"/>
        <v>206452</v>
      </c>
    </row>
    <row r="125" spans="1:11" ht="15" x14ac:dyDescent="0.25">
      <c r="A125" s="136" t="s">
        <v>693</v>
      </c>
      <c r="B125" s="136" t="s">
        <v>207</v>
      </c>
      <c r="C125" s="136" t="s">
        <v>156</v>
      </c>
      <c r="D125" s="136" t="s">
        <v>381</v>
      </c>
      <c r="E125" s="131">
        <v>692787</v>
      </c>
      <c r="F125" s="131">
        <v>0</v>
      </c>
      <c r="G125" s="131">
        <v>0</v>
      </c>
      <c r="H125" s="131">
        <v>0</v>
      </c>
      <c r="I125" s="131">
        <v>0</v>
      </c>
      <c r="J125" s="131">
        <v>692787</v>
      </c>
      <c r="K125" s="79">
        <f t="shared" si="1"/>
        <v>1385574</v>
      </c>
    </row>
    <row r="126" spans="1:11" ht="15" x14ac:dyDescent="0.25">
      <c r="A126" s="136" t="s">
        <v>693</v>
      </c>
      <c r="B126" s="136" t="s">
        <v>207</v>
      </c>
      <c r="C126" s="136" t="s">
        <v>157</v>
      </c>
      <c r="D126" s="136" t="s">
        <v>382</v>
      </c>
      <c r="E126" s="131">
        <v>609355</v>
      </c>
      <c r="F126" s="131">
        <v>0</v>
      </c>
      <c r="G126" s="131">
        <v>0</v>
      </c>
      <c r="H126" s="131">
        <v>0</v>
      </c>
      <c r="I126" s="131">
        <v>0</v>
      </c>
      <c r="J126" s="131">
        <v>609355</v>
      </c>
      <c r="K126" s="79">
        <f t="shared" si="1"/>
        <v>1218710</v>
      </c>
    </row>
    <row r="127" spans="1:11" ht="15" x14ac:dyDescent="0.25">
      <c r="A127" s="136" t="s">
        <v>693</v>
      </c>
      <c r="B127" s="136" t="s">
        <v>207</v>
      </c>
      <c r="C127" s="136" t="s">
        <v>123</v>
      </c>
      <c r="D127" s="136" t="s">
        <v>383</v>
      </c>
      <c r="E127" s="131">
        <v>456799</v>
      </c>
      <c r="F127" s="131">
        <v>0</v>
      </c>
      <c r="G127" s="131">
        <v>0</v>
      </c>
      <c r="H127" s="131">
        <v>0</v>
      </c>
      <c r="I127" s="131">
        <v>0</v>
      </c>
      <c r="J127" s="131">
        <v>456799</v>
      </c>
      <c r="K127" s="79">
        <f t="shared" si="1"/>
        <v>913598</v>
      </c>
    </row>
    <row r="128" spans="1:11" ht="15" x14ac:dyDescent="0.25">
      <c r="A128" s="136" t="s">
        <v>693</v>
      </c>
      <c r="B128" s="136" t="s">
        <v>207</v>
      </c>
      <c r="C128" s="136" t="s">
        <v>158</v>
      </c>
      <c r="D128" s="136" t="s">
        <v>384</v>
      </c>
      <c r="E128" s="131">
        <v>716823</v>
      </c>
      <c r="F128" s="131">
        <v>0</v>
      </c>
      <c r="G128" s="131">
        <v>0</v>
      </c>
      <c r="H128" s="131">
        <v>0</v>
      </c>
      <c r="I128" s="131">
        <v>0</v>
      </c>
      <c r="J128" s="131">
        <v>716823</v>
      </c>
      <c r="K128" s="79">
        <f t="shared" si="1"/>
        <v>1433646</v>
      </c>
    </row>
    <row r="129" spans="1:11" ht="15" x14ac:dyDescent="0.25">
      <c r="A129" s="136" t="s">
        <v>693</v>
      </c>
      <c r="B129" s="136" t="s">
        <v>207</v>
      </c>
      <c r="C129" s="136" t="s">
        <v>159</v>
      </c>
      <c r="D129" s="136" t="s">
        <v>385</v>
      </c>
      <c r="E129" s="131">
        <v>235796</v>
      </c>
      <c r="F129" s="131">
        <v>0</v>
      </c>
      <c r="G129" s="131">
        <v>0</v>
      </c>
      <c r="H129" s="131">
        <v>0</v>
      </c>
      <c r="I129" s="131">
        <v>0</v>
      </c>
      <c r="J129" s="131">
        <v>235796</v>
      </c>
      <c r="K129" s="79">
        <f t="shared" si="1"/>
        <v>471592</v>
      </c>
    </row>
    <row r="130" spans="1:11" ht="15" x14ac:dyDescent="0.25">
      <c r="A130" s="136" t="s">
        <v>693</v>
      </c>
      <c r="B130" s="136" t="s">
        <v>207</v>
      </c>
      <c r="C130" s="136" t="s">
        <v>291</v>
      </c>
      <c r="D130" s="136" t="s">
        <v>386</v>
      </c>
      <c r="E130" s="131">
        <v>194794</v>
      </c>
      <c r="F130" s="131">
        <v>0</v>
      </c>
      <c r="G130" s="131">
        <v>0</v>
      </c>
      <c r="H130" s="131">
        <v>0</v>
      </c>
      <c r="I130" s="131">
        <v>0</v>
      </c>
      <c r="J130" s="131">
        <v>194794</v>
      </c>
      <c r="K130" s="79">
        <f t="shared" si="1"/>
        <v>389588</v>
      </c>
    </row>
    <row r="131" spans="1:11" ht="15" x14ac:dyDescent="0.25">
      <c r="A131" s="136" t="s">
        <v>693</v>
      </c>
      <c r="B131" s="136" t="s">
        <v>207</v>
      </c>
      <c r="C131" s="136" t="s">
        <v>125</v>
      </c>
      <c r="D131" s="136" t="s">
        <v>126</v>
      </c>
      <c r="E131" s="131">
        <v>2049391</v>
      </c>
      <c r="F131" s="131">
        <v>0</v>
      </c>
      <c r="G131" s="131">
        <v>0</v>
      </c>
      <c r="H131" s="131">
        <v>0</v>
      </c>
      <c r="I131" s="131">
        <v>0</v>
      </c>
      <c r="J131" s="131">
        <v>2049393</v>
      </c>
      <c r="K131" s="79">
        <f t="shared" ref="K131:K194" si="2">SUM(E131:J131)</f>
        <v>4098784</v>
      </c>
    </row>
    <row r="132" spans="1:11" ht="30" x14ac:dyDescent="0.25">
      <c r="A132" s="136" t="s">
        <v>693</v>
      </c>
      <c r="B132" s="136" t="s">
        <v>207</v>
      </c>
      <c r="C132" s="136" t="s">
        <v>160</v>
      </c>
      <c r="D132" s="136" t="s">
        <v>292</v>
      </c>
      <c r="E132" s="131">
        <v>-119661</v>
      </c>
      <c r="F132" s="137"/>
      <c r="G132" s="137"/>
      <c r="H132" s="137"/>
      <c r="I132" s="137"/>
      <c r="J132" s="131">
        <v>-119661</v>
      </c>
      <c r="K132" s="79">
        <f t="shared" si="2"/>
        <v>-239322</v>
      </c>
    </row>
    <row r="133" spans="1:11" ht="15" x14ac:dyDescent="0.25">
      <c r="A133" s="136" t="s">
        <v>693</v>
      </c>
      <c r="B133" s="136" t="s">
        <v>207</v>
      </c>
      <c r="C133" s="136" t="s">
        <v>161</v>
      </c>
      <c r="D133" s="136" t="s">
        <v>293</v>
      </c>
      <c r="E133" s="131">
        <v>-48198</v>
      </c>
      <c r="F133" s="131">
        <v>0</v>
      </c>
      <c r="G133" s="131">
        <v>0</v>
      </c>
      <c r="H133" s="131">
        <v>0</v>
      </c>
      <c r="I133" s="131">
        <v>0</v>
      </c>
      <c r="J133" s="131">
        <v>-48198</v>
      </c>
      <c r="K133" s="79">
        <f t="shared" si="2"/>
        <v>-96396</v>
      </c>
    </row>
    <row r="134" spans="1:11" ht="15" x14ac:dyDescent="0.25">
      <c r="A134" s="136" t="s">
        <v>693</v>
      </c>
      <c r="B134" s="136" t="s">
        <v>207</v>
      </c>
      <c r="C134" s="136" t="s">
        <v>162</v>
      </c>
      <c r="D134" s="136" t="s">
        <v>294</v>
      </c>
      <c r="E134" s="131">
        <v>1622048</v>
      </c>
      <c r="F134" s="131">
        <v>0</v>
      </c>
      <c r="G134" s="131">
        <v>0</v>
      </c>
      <c r="H134" s="131">
        <v>0</v>
      </c>
      <c r="I134" s="131">
        <v>0</v>
      </c>
      <c r="J134" s="131">
        <v>1622048</v>
      </c>
      <c r="K134" s="79">
        <f t="shared" si="2"/>
        <v>3244096</v>
      </c>
    </row>
    <row r="135" spans="1:11" ht="30" x14ac:dyDescent="0.25">
      <c r="A135" s="136" t="s">
        <v>693</v>
      </c>
      <c r="B135" s="136" t="s">
        <v>207</v>
      </c>
      <c r="C135" s="136" t="s">
        <v>163</v>
      </c>
      <c r="D135" s="136" t="s">
        <v>295</v>
      </c>
      <c r="E135" s="131">
        <v>-168327</v>
      </c>
      <c r="F135" s="131">
        <v>0</v>
      </c>
      <c r="G135" s="131">
        <v>0</v>
      </c>
      <c r="H135" s="131">
        <v>0</v>
      </c>
      <c r="I135" s="131">
        <v>0</v>
      </c>
      <c r="J135" s="131">
        <v>-168327</v>
      </c>
      <c r="K135" s="79">
        <f t="shared" si="2"/>
        <v>-336654</v>
      </c>
    </row>
    <row r="136" spans="1:11" ht="30" x14ac:dyDescent="0.25">
      <c r="A136" s="136" t="s">
        <v>693</v>
      </c>
      <c r="B136" s="136" t="s">
        <v>207</v>
      </c>
      <c r="C136" s="136" t="s">
        <v>164</v>
      </c>
      <c r="D136" s="136" t="s">
        <v>165</v>
      </c>
      <c r="E136" s="131">
        <v>645295</v>
      </c>
      <c r="F136" s="131">
        <v>0</v>
      </c>
      <c r="G136" s="131">
        <v>0</v>
      </c>
      <c r="H136" s="131">
        <v>0</v>
      </c>
      <c r="I136" s="131">
        <v>0</v>
      </c>
      <c r="J136" s="131">
        <v>645295</v>
      </c>
      <c r="K136" s="79">
        <f t="shared" si="2"/>
        <v>1290590</v>
      </c>
    </row>
    <row r="137" spans="1:11" ht="30" x14ac:dyDescent="0.25">
      <c r="A137" s="136" t="s">
        <v>693</v>
      </c>
      <c r="B137" s="136" t="s">
        <v>207</v>
      </c>
      <c r="C137" s="136" t="s">
        <v>166</v>
      </c>
      <c r="D137" s="136" t="s">
        <v>296</v>
      </c>
      <c r="E137" s="131">
        <v>1253187</v>
      </c>
      <c r="F137" s="131">
        <v>0</v>
      </c>
      <c r="G137" s="131">
        <v>0</v>
      </c>
      <c r="H137" s="131">
        <v>0</v>
      </c>
      <c r="I137" s="131">
        <v>0</v>
      </c>
      <c r="J137" s="131">
        <v>1253187</v>
      </c>
      <c r="K137" s="79">
        <f t="shared" si="2"/>
        <v>2506374</v>
      </c>
    </row>
    <row r="138" spans="1:11" ht="15" x14ac:dyDescent="0.25">
      <c r="A138" s="136" t="s">
        <v>693</v>
      </c>
      <c r="B138" s="136" t="s">
        <v>207</v>
      </c>
      <c r="C138" s="136" t="s">
        <v>127</v>
      </c>
      <c r="D138" s="136" t="s">
        <v>128</v>
      </c>
      <c r="E138" s="131">
        <v>173969</v>
      </c>
      <c r="F138" s="131">
        <v>0</v>
      </c>
      <c r="G138" s="131">
        <v>0</v>
      </c>
      <c r="H138" s="131">
        <v>0</v>
      </c>
      <c r="I138" s="131">
        <v>0</v>
      </c>
      <c r="J138" s="131">
        <v>173969</v>
      </c>
      <c r="K138" s="79">
        <f t="shared" si="2"/>
        <v>347938</v>
      </c>
    </row>
    <row r="139" spans="1:11" ht="15" x14ac:dyDescent="0.25">
      <c r="A139" s="136" t="s">
        <v>693</v>
      </c>
      <c r="B139" s="136" t="s">
        <v>207</v>
      </c>
      <c r="C139" s="136" t="s">
        <v>167</v>
      </c>
      <c r="D139" s="136" t="s">
        <v>297</v>
      </c>
      <c r="E139" s="131">
        <v>886950</v>
      </c>
      <c r="F139" s="131">
        <v>0</v>
      </c>
      <c r="G139" s="131">
        <v>0</v>
      </c>
      <c r="H139" s="131">
        <v>0</v>
      </c>
      <c r="I139" s="131">
        <v>0</v>
      </c>
      <c r="J139" s="131">
        <v>886950</v>
      </c>
      <c r="K139" s="79">
        <f t="shared" si="2"/>
        <v>1773900</v>
      </c>
    </row>
    <row r="140" spans="1:11" ht="15" x14ac:dyDescent="0.25">
      <c r="A140" s="136" t="s">
        <v>693</v>
      </c>
      <c r="B140" s="136" t="s">
        <v>207</v>
      </c>
      <c r="C140" s="136" t="s">
        <v>168</v>
      </c>
      <c r="D140" s="136" t="s">
        <v>169</v>
      </c>
      <c r="E140" s="131">
        <v>2515448</v>
      </c>
      <c r="F140" s="131">
        <v>2515448</v>
      </c>
      <c r="G140" s="131">
        <v>0</v>
      </c>
      <c r="H140" s="131">
        <v>0</v>
      </c>
      <c r="I140" s="131">
        <v>0</v>
      </c>
      <c r="J140" s="131">
        <v>0</v>
      </c>
      <c r="K140" s="79">
        <f t="shared" si="2"/>
        <v>5030896</v>
      </c>
    </row>
    <row r="141" spans="1:11" ht="30" x14ac:dyDescent="0.25">
      <c r="A141" s="136" t="s">
        <v>693</v>
      </c>
      <c r="B141" s="136" t="s">
        <v>207</v>
      </c>
      <c r="C141" s="136" t="s">
        <v>170</v>
      </c>
      <c r="D141" s="136" t="s">
        <v>298</v>
      </c>
      <c r="E141" s="131">
        <v>139022</v>
      </c>
      <c r="F141" s="137"/>
      <c r="G141" s="137"/>
      <c r="H141" s="137"/>
      <c r="I141" s="137"/>
      <c r="J141" s="131">
        <v>139022</v>
      </c>
      <c r="K141" s="79">
        <f t="shared" si="2"/>
        <v>278044</v>
      </c>
    </row>
    <row r="142" spans="1:11" ht="30" x14ac:dyDescent="0.25">
      <c r="A142" s="136" t="s">
        <v>693</v>
      </c>
      <c r="B142" s="136" t="s">
        <v>207</v>
      </c>
      <c r="C142" s="136" t="s">
        <v>171</v>
      </c>
      <c r="D142" s="136" t="s">
        <v>299</v>
      </c>
      <c r="E142" s="131">
        <v>2405390</v>
      </c>
      <c r="F142" s="131">
        <v>0</v>
      </c>
      <c r="G142" s="131">
        <v>0</v>
      </c>
      <c r="H142" s="131">
        <v>0</v>
      </c>
      <c r="I142" s="131">
        <v>0</v>
      </c>
      <c r="J142" s="131">
        <v>2405391</v>
      </c>
      <c r="K142" s="79">
        <f t="shared" si="2"/>
        <v>4810781</v>
      </c>
    </row>
    <row r="143" spans="1:11" ht="15" x14ac:dyDescent="0.25">
      <c r="A143" s="136" t="s">
        <v>693</v>
      </c>
      <c r="B143" s="136" t="s">
        <v>207</v>
      </c>
      <c r="C143" s="136" t="s">
        <v>172</v>
      </c>
      <c r="D143" s="136" t="s">
        <v>300</v>
      </c>
      <c r="E143" s="131">
        <v>655288</v>
      </c>
      <c r="F143" s="131">
        <v>0</v>
      </c>
      <c r="G143" s="131">
        <v>0</v>
      </c>
      <c r="H143" s="131">
        <v>0</v>
      </c>
      <c r="I143" s="131">
        <v>0</v>
      </c>
      <c r="J143" s="131">
        <v>655288</v>
      </c>
      <c r="K143" s="79">
        <f t="shared" si="2"/>
        <v>1310576</v>
      </c>
    </row>
    <row r="144" spans="1:11" ht="30" x14ac:dyDescent="0.25">
      <c r="A144" s="136" t="s">
        <v>693</v>
      </c>
      <c r="B144" s="136" t="s">
        <v>207</v>
      </c>
      <c r="C144" s="136" t="s">
        <v>129</v>
      </c>
      <c r="D144" s="136" t="s">
        <v>130</v>
      </c>
      <c r="E144" s="131">
        <v>9386257</v>
      </c>
      <c r="F144" s="137"/>
      <c r="G144" s="137"/>
      <c r="H144" s="137"/>
      <c r="I144" s="137"/>
      <c r="J144" s="131">
        <v>9386257</v>
      </c>
      <c r="K144" s="79">
        <f t="shared" si="2"/>
        <v>18772514</v>
      </c>
    </row>
    <row r="145" spans="1:11" ht="15" x14ac:dyDescent="0.25">
      <c r="A145" s="136" t="s">
        <v>693</v>
      </c>
      <c r="B145" s="136" t="s">
        <v>207</v>
      </c>
      <c r="C145" s="136" t="s">
        <v>173</v>
      </c>
      <c r="D145" s="136" t="s">
        <v>301</v>
      </c>
      <c r="E145" s="131">
        <v>481816</v>
      </c>
      <c r="F145" s="131">
        <v>0</v>
      </c>
      <c r="G145" s="131">
        <v>0</v>
      </c>
      <c r="H145" s="131">
        <v>0</v>
      </c>
      <c r="I145" s="131">
        <v>0</v>
      </c>
      <c r="J145" s="131">
        <v>481816</v>
      </c>
      <c r="K145" s="79">
        <f t="shared" si="2"/>
        <v>963632</v>
      </c>
    </row>
    <row r="146" spans="1:11" ht="15" x14ac:dyDescent="0.25">
      <c r="A146" s="136" t="s">
        <v>693</v>
      </c>
      <c r="B146" s="136" t="s">
        <v>207</v>
      </c>
      <c r="C146" s="136" t="s">
        <v>174</v>
      </c>
      <c r="D146" s="136" t="s">
        <v>302</v>
      </c>
      <c r="E146" s="131">
        <v>-324819</v>
      </c>
      <c r="F146" s="131">
        <v>0</v>
      </c>
      <c r="G146" s="131">
        <v>0</v>
      </c>
      <c r="H146" s="131">
        <v>0</v>
      </c>
      <c r="I146" s="131">
        <v>0</v>
      </c>
      <c r="J146" s="131">
        <v>-324819</v>
      </c>
      <c r="K146" s="79">
        <f t="shared" si="2"/>
        <v>-649638</v>
      </c>
    </row>
    <row r="147" spans="1:11" ht="30" x14ac:dyDescent="0.25">
      <c r="A147" s="136" t="s">
        <v>693</v>
      </c>
      <c r="B147" s="136" t="s">
        <v>207</v>
      </c>
      <c r="C147" s="136" t="s">
        <v>131</v>
      </c>
      <c r="D147" s="136" t="s">
        <v>132</v>
      </c>
      <c r="E147" s="131">
        <v>1451481</v>
      </c>
      <c r="F147" s="131">
        <v>1620743</v>
      </c>
      <c r="G147" s="131">
        <v>0</v>
      </c>
      <c r="H147" s="131">
        <v>0</v>
      </c>
      <c r="I147" s="131">
        <v>0</v>
      </c>
      <c r="J147" s="131">
        <v>-169262</v>
      </c>
      <c r="K147" s="79">
        <f t="shared" si="2"/>
        <v>2902962</v>
      </c>
    </row>
    <row r="148" spans="1:11" ht="15" x14ac:dyDescent="0.25">
      <c r="A148" s="136" t="s">
        <v>693</v>
      </c>
      <c r="B148" s="136" t="s">
        <v>207</v>
      </c>
      <c r="C148" s="136" t="s">
        <v>133</v>
      </c>
      <c r="D148" s="136" t="s">
        <v>134</v>
      </c>
      <c r="E148" s="131">
        <v>529488</v>
      </c>
      <c r="F148" s="131">
        <v>0</v>
      </c>
      <c r="G148" s="131">
        <v>0</v>
      </c>
      <c r="H148" s="131">
        <v>0</v>
      </c>
      <c r="I148" s="131">
        <v>0</v>
      </c>
      <c r="J148" s="131">
        <v>529488</v>
      </c>
      <c r="K148" s="79">
        <f t="shared" si="2"/>
        <v>1058976</v>
      </c>
    </row>
    <row r="149" spans="1:11" ht="15" x14ac:dyDescent="0.25">
      <c r="A149" s="136" t="s">
        <v>693</v>
      </c>
      <c r="B149" s="136" t="s">
        <v>207</v>
      </c>
      <c r="C149" s="136" t="s">
        <v>175</v>
      </c>
      <c r="D149" s="136" t="s">
        <v>303</v>
      </c>
      <c r="E149" s="131">
        <v>738065</v>
      </c>
      <c r="F149" s="131">
        <v>0</v>
      </c>
      <c r="G149" s="131">
        <v>0</v>
      </c>
      <c r="H149" s="131">
        <v>0</v>
      </c>
      <c r="I149" s="131">
        <v>0</v>
      </c>
      <c r="J149" s="131">
        <v>738065</v>
      </c>
      <c r="K149" s="79">
        <f t="shared" si="2"/>
        <v>1476130</v>
      </c>
    </row>
    <row r="150" spans="1:11" ht="15" x14ac:dyDescent="0.25">
      <c r="A150" s="136" t="s">
        <v>693</v>
      </c>
      <c r="B150" s="136" t="s">
        <v>207</v>
      </c>
      <c r="C150" s="136" t="s">
        <v>176</v>
      </c>
      <c r="D150" s="136" t="s">
        <v>304</v>
      </c>
      <c r="E150" s="131">
        <v>2012410</v>
      </c>
      <c r="F150" s="137"/>
      <c r="G150" s="137"/>
      <c r="H150" s="137"/>
      <c r="I150" s="137"/>
      <c r="J150" s="131">
        <v>2012410</v>
      </c>
      <c r="K150" s="79">
        <f t="shared" si="2"/>
        <v>4024820</v>
      </c>
    </row>
    <row r="151" spans="1:11" ht="15" x14ac:dyDescent="0.25">
      <c r="A151" s="136" t="s">
        <v>693</v>
      </c>
      <c r="B151" s="136" t="s">
        <v>207</v>
      </c>
      <c r="C151" s="136" t="s">
        <v>177</v>
      </c>
      <c r="D151" s="136" t="s">
        <v>305</v>
      </c>
      <c r="E151" s="131">
        <v>1301331</v>
      </c>
      <c r="F151" s="137"/>
      <c r="G151" s="137"/>
      <c r="H151" s="137"/>
      <c r="I151" s="137"/>
      <c r="J151" s="131">
        <v>1301331</v>
      </c>
      <c r="K151" s="79">
        <f t="shared" si="2"/>
        <v>2602662</v>
      </c>
    </row>
    <row r="152" spans="1:11" ht="30" x14ac:dyDescent="0.25">
      <c r="A152" s="136" t="s">
        <v>693</v>
      </c>
      <c r="B152" s="136" t="s">
        <v>207</v>
      </c>
      <c r="C152" s="136" t="s">
        <v>178</v>
      </c>
      <c r="D152" s="136" t="s">
        <v>306</v>
      </c>
      <c r="E152" s="131">
        <v>1057948</v>
      </c>
      <c r="F152" s="131">
        <v>0</v>
      </c>
      <c r="G152" s="131">
        <v>0</v>
      </c>
      <c r="H152" s="131">
        <v>0</v>
      </c>
      <c r="I152" s="131">
        <v>0</v>
      </c>
      <c r="J152" s="131">
        <v>1057948</v>
      </c>
      <c r="K152" s="79">
        <f t="shared" si="2"/>
        <v>2115896</v>
      </c>
    </row>
    <row r="153" spans="1:11" ht="15" x14ac:dyDescent="0.25">
      <c r="A153" s="136" t="s">
        <v>693</v>
      </c>
      <c r="B153" s="136" t="s">
        <v>207</v>
      </c>
      <c r="C153" s="136" t="s">
        <v>135</v>
      </c>
      <c r="D153" s="136" t="s">
        <v>136</v>
      </c>
      <c r="E153" s="131">
        <v>158328</v>
      </c>
      <c r="F153" s="131">
        <v>0</v>
      </c>
      <c r="G153" s="131">
        <v>0</v>
      </c>
      <c r="H153" s="131">
        <v>0</v>
      </c>
      <c r="I153" s="131">
        <v>0</v>
      </c>
      <c r="J153" s="131">
        <v>158328</v>
      </c>
      <c r="K153" s="79">
        <f t="shared" si="2"/>
        <v>316656</v>
      </c>
    </row>
    <row r="154" spans="1:11" ht="30" x14ac:dyDescent="0.25">
      <c r="A154" s="136" t="s">
        <v>693</v>
      </c>
      <c r="B154" s="136" t="s">
        <v>207</v>
      </c>
      <c r="C154" s="136" t="s">
        <v>137</v>
      </c>
      <c r="D154" s="136" t="s">
        <v>138</v>
      </c>
      <c r="E154" s="131">
        <v>76901</v>
      </c>
      <c r="F154" s="131">
        <v>0</v>
      </c>
      <c r="G154" s="131">
        <v>0</v>
      </c>
      <c r="H154" s="131">
        <v>0</v>
      </c>
      <c r="I154" s="131">
        <v>0</v>
      </c>
      <c r="J154" s="131">
        <v>76901</v>
      </c>
      <c r="K154" s="79">
        <f t="shared" si="2"/>
        <v>153802</v>
      </c>
    </row>
    <row r="155" spans="1:11" ht="15" x14ac:dyDescent="0.25">
      <c r="A155" s="136" t="s">
        <v>693</v>
      </c>
      <c r="B155" s="136" t="s">
        <v>207</v>
      </c>
      <c r="C155" s="136" t="s">
        <v>179</v>
      </c>
      <c r="D155" s="136" t="s">
        <v>387</v>
      </c>
      <c r="E155" s="131">
        <v>31056</v>
      </c>
      <c r="F155" s="131">
        <v>0</v>
      </c>
      <c r="G155" s="131">
        <v>0</v>
      </c>
      <c r="H155" s="131">
        <v>0</v>
      </c>
      <c r="I155" s="131">
        <v>0</v>
      </c>
      <c r="J155" s="131">
        <v>31056</v>
      </c>
      <c r="K155" s="79">
        <f t="shared" si="2"/>
        <v>62112</v>
      </c>
    </row>
    <row r="156" spans="1:11" ht="15" x14ac:dyDescent="0.25">
      <c r="A156" s="136" t="s">
        <v>693</v>
      </c>
      <c r="B156" s="136" t="s">
        <v>207</v>
      </c>
      <c r="C156" s="136" t="s">
        <v>180</v>
      </c>
      <c r="D156" s="136" t="s">
        <v>307</v>
      </c>
      <c r="E156" s="131">
        <v>610105</v>
      </c>
      <c r="F156" s="131">
        <v>0</v>
      </c>
      <c r="G156" s="131">
        <v>0</v>
      </c>
      <c r="H156" s="131">
        <v>0</v>
      </c>
      <c r="I156" s="131">
        <v>0</v>
      </c>
      <c r="J156" s="131">
        <v>610105</v>
      </c>
      <c r="K156" s="79">
        <f t="shared" si="2"/>
        <v>1220210</v>
      </c>
    </row>
    <row r="157" spans="1:11" ht="15" x14ac:dyDescent="0.25">
      <c r="A157" s="136" t="s">
        <v>693</v>
      </c>
      <c r="B157" s="136" t="s">
        <v>207</v>
      </c>
      <c r="C157" s="136" t="s">
        <v>181</v>
      </c>
      <c r="D157" s="136" t="s">
        <v>182</v>
      </c>
      <c r="E157" s="131">
        <v>525516</v>
      </c>
      <c r="F157" s="131">
        <v>0</v>
      </c>
      <c r="G157" s="131">
        <v>0</v>
      </c>
      <c r="H157" s="131">
        <v>0</v>
      </c>
      <c r="I157" s="131">
        <v>0</v>
      </c>
      <c r="J157" s="131">
        <v>525516</v>
      </c>
      <c r="K157" s="79">
        <f t="shared" si="2"/>
        <v>1051032</v>
      </c>
    </row>
    <row r="158" spans="1:11" ht="15" x14ac:dyDescent="0.25">
      <c r="A158" s="136" t="s">
        <v>693</v>
      </c>
      <c r="B158" s="136" t="s">
        <v>207</v>
      </c>
      <c r="C158" s="136" t="s">
        <v>341</v>
      </c>
      <c r="D158" s="136" t="s">
        <v>342</v>
      </c>
      <c r="E158" s="131">
        <v>5084757</v>
      </c>
      <c r="F158" s="131">
        <v>0</v>
      </c>
      <c r="G158" s="131">
        <v>0</v>
      </c>
      <c r="H158" s="131">
        <v>0</v>
      </c>
      <c r="I158" s="131">
        <v>0</v>
      </c>
      <c r="J158" s="131">
        <v>5084757</v>
      </c>
      <c r="K158" s="79">
        <f t="shared" si="2"/>
        <v>10169514</v>
      </c>
    </row>
    <row r="159" spans="1:11" ht="30" x14ac:dyDescent="0.25">
      <c r="A159" s="136" t="s">
        <v>693</v>
      </c>
      <c r="B159" s="136" t="s">
        <v>207</v>
      </c>
      <c r="C159" s="136" t="s">
        <v>183</v>
      </c>
      <c r="D159" s="136" t="s">
        <v>308</v>
      </c>
      <c r="E159" s="131">
        <v>1445207</v>
      </c>
      <c r="F159" s="131">
        <v>0</v>
      </c>
      <c r="G159" s="131">
        <v>0</v>
      </c>
      <c r="H159" s="131">
        <v>0</v>
      </c>
      <c r="I159" s="131">
        <v>0</v>
      </c>
      <c r="J159" s="131">
        <v>1445207</v>
      </c>
      <c r="K159" s="79">
        <f t="shared" si="2"/>
        <v>2890414</v>
      </c>
    </row>
    <row r="160" spans="1:11" ht="30" x14ac:dyDescent="0.25">
      <c r="A160" s="136" t="s">
        <v>693</v>
      </c>
      <c r="B160" s="136" t="s">
        <v>207</v>
      </c>
      <c r="C160" s="136" t="s">
        <v>343</v>
      </c>
      <c r="D160" s="136" t="s">
        <v>344</v>
      </c>
      <c r="E160" s="131">
        <v>1361353</v>
      </c>
      <c r="F160" s="131">
        <v>0</v>
      </c>
      <c r="G160" s="131">
        <v>0</v>
      </c>
      <c r="H160" s="131">
        <v>0</v>
      </c>
      <c r="I160" s="131">
        <v>0</v>
      </c>
      <c r="J160" s="131">
        <v>1361353</v>
      </c>
      <c r="K160" s="79">
        <f t="shared" si="2"/>
        <v>2722706</v>
      </c>
    </row>
    <row r="161" spans="1:11" ht="15" x14ac:dyDescent="0.25">
      <c r="A161" s="136" t="s">
        <v>693</v>
      </c>
      <c r="B161" s="136" t="s">
        <v>207</v>
      </c>
      <c r="C161" s="136" t="s">
        <v>345</v>
      </c>
      <c r="D161" s="136" t="s">
        <v>346</v>
      </c>
      <c r="E161" s="131">
        <v>5147821</v>
      </c>
      <c r="F161" s="131">
        <v>0</v>
      </c>
      <c r="G161" s="131">
        <v>0</v>
      </c>
      <c r="H161" s="131">
        <v>0</v>
      </c>
      <c r="I161" s="131">
        <v>0</v>
      </c>
      <c r="J161" s="131">
        <v>5147821</v>
      </c>
      <c r="K161" s="79">
        <f t="shared" si="2"/>
        <v>10295642</v>
      </c>
    </row>
    <row r="162" spans="1:11" ht="30" x14ac:dyDescent="0.25">
      <c r="A162" s="136" t="s">
        <v>693</v>
      </c>
      <c r="B162" s="136" t="s">
        <v>207</v>
      </c>
      <c r="C162" s="136" t="s">
        <v>347</v>
      </c>
      <c r="D162" s="136" t="s">
        <v>348</v>
      </c>
      <c r="E162" s="131">
        <v>2223846</v>
      </c>
      <c r="F162" s="131">
        <v>0</v>
      </c>
      <c r="G162" s="131">
        <v>0</v>
      </c>
      <c r="H162" s="131">
        <v>0</v>
      </c>
      <c r="I162" s="131">
        <v>0</v>
      </c>
      <c r="J162" s="131">
        <v>2223846</v>
      </c>
      <c r="K162" s="79">
        <f t="shared" si="2"/>
        <v>4447692</v>
      </c>
    </row>
    <row r="163" spans="1:11" ht="15" x14ac:dyDescent="0.25">
      <c r="A163" s="136" t="s">
        <v>693</v>
      </c>
      <c r="B163" s="136" t="s">
        <v>207</v>
      </c>
      <c r="C163" s="136" t="s">
        <v>349</v>
      </c>
      <c r="D163" s="136" t="s">
        <v>350</v>
      </c>
      <c r="E163" s="131">
        <v>3414838</v>
      </c>
      <c r="F163" s="131">
        <v>0</v>
      </c>
      <c r="G163" s="131">
        <v>0</v>
      </c>
      <c r="H163" s="131">
        <v>0</v>
      </c>
      <c r="I163" s="131">
        <v>0</v>
      </c>
      <c r="J163" s="131">
        <v>3414838</v>
      </c>
      <c r="K163" s="79">
        <f t="shared" si="2"/>
        <v>6829676</v>
      </c>
    </row>
    <row r="164" spans="1:11" ht="15" x14ac:dyDescent="0.25">
      <c r="A164" s="136" t="s">
        <v>693</v>
      </c>
      <c r="B164" s="136" t="s">
        <v>207</v>
      </c>
      <c r="C164" s="136" t="s">
        <v>351</v>
      </c>
      <c r="D164" s="136" t="s">
        <v>352</v>
      </c>
      <c r="E164" s="131">
        <v>15545381</v>
      </c>
      <c r="F164" s="131">
        <v>0</v>
      </c>
      <c r="G164" s="131">
        <v>0</v>
      </c>
      <c r="H164" s="131">
        <v>0</v>
      </c>
      <c r="I164" s="131">
        <v>0</v>
      </c>
      <c r="J164" s="131">
        <v>15545381</v>
      </c>
      <c r="K164" s="79">
        <f t="shared" si="2"/>
        <v>31090762</v>
      </c>
    </row>
    <row r="165" spans="1:11" ht="30" x14ac:dyDescent="0.25">
      <c r="A165" s="136" t="s">
        <v>693</v>
      </c>
      <c r="B165" s="136" t="s">
        <v>207</v>
      </c>
      <c r="C165" s="136" t="s">
        <v>353</v>
      </c>
      <c r="D165" s="136" t="s">
        <v>354</v>
      </c>
      <c r="E165" s="131">
        <v>10000</v>
      </c>
      <c r="F165" s="131">
        <v>0</v>
      </c>
      <c r="G165" s="131">
        <v>10000</v>
      </c>
      <c r="H165" s="131">
        <v>0</v>
      </c>
      <c r="I165" s="131">
        <v>0</v>
      </c>
      <c r="J165" s="131">
        <v>0</v>
      </c>
      <c r="K165" s="79">
        <f t="shared" si="2"/>
        <v>20000</v>
      </c>
    </row>
    <row r="166" spans="1:11" ht="30" x14ac:dyDescent="0.25">
      <c r="A166" s="136" t="s">
        <v>693</v>
      </c>
      <c r="B166" s="136" t="s">
        <v>207</v>
      </c>
      <c r="C166" s="136" t="s">
        <v>355</v>
      </c>
      <c r="D166" s="136" t="s">
        <v>356</v>
      </c>
      <c r="E166" s="131">
        <v>7314900</v>
      </c>
      <c r="F166" s="131">
        <v>0</v>
      </c>
      <c r="G166" s="131">
        <v>0</v>
      </c>
      <c r="H166" s="131">
        <v>0</v>
      </c>
      <c r="I166" s="131">
        <v>0</v>
      </c>
      <c r="J166" s="131">
        <v>7314900</v>
      </c>
      <c r="K166" s="79">
        <f t="shared" si="2"/>
        <v>14629800</v>
      </c>
    </row>
    <row r="167" spans="1:11" ht="30" x14ac:dyDescent="0.25">
      <c r="A167" s="136" t="s">
        <v>693</v>
      </c>
      <c r="B167" s="136" t="s">
        <v>207</v>
      </c>
      <c r="C167" s="136" t="s">
        <v>357</v>
      </c>
      <c r="D167" s="136" t="s">
        <v>358</v>
      </c>
      <c r="E167" s="131">
        <v>4771115</v>
      </c>
      <c r="F167" s="131">
        <v>0</v>
      </c>
      <c r="G167" s="131">
        <v>0</v>
      </c>
      <c r="H167" s="131">
        <v>0</v>
      </c>
      <c r="I167" s="131">
        <v>0</v>
      </c>
      <c r="J167" s="131">
        <v>4771115</v>
      </c>
      <c r="K167" s="79">
        <f t="shared" si="2"/>
        <v>9542230</v>
      </c>
    </row>
    <row r="168" spans="1:11" ht="30" x14ac:dyDescent="0.25">
      <c r="A168" s="136" t="s">
        <v>693</v>
      </c>
      <c r="B168" s="136" t="s">
        <v>207</v>
      </c>
      <c r="C168" s="136" t="s">
        <v>359</v>
      </c>
      <c r="D168" s="136" t="s">
        <v>360</v>
      </c>
      <c r="E168" s="131">
        <v>1683698</v>
      </c>
      <c r="F168" s="131">
        <v>0</v>
      </c>
      <c r="G168" s="131">
        <v>0</v>
      </c>
      <c r="H168" s="131">
        <v>0</v>
      </c>
      <c r="I168" s="131">
        <v>0</v>
      </c>
      <c r="J168" s="131">
        <v>1683698</v>
      </c>
      <c r="K168" s="79">
        <f t="shared" si="2"/>
        <v>3367396</v>
      </c>
    </row>
    <row r="169" spans="1:11" ht="15" x14ac:dyDescent="0.25">
      <c r="A169" s="136" t="s">
        <v>693</v>
      </c>
      <c r="B169" s="136" t="s">
        <v>207</v>
      </c>
      <c r="C169" s="136" t="s">
        <v>361</v>
      </c>
      <c r="D169" s="136" t="s">
        <v>362</v>
      </c>
      <c r="E169" s="131">
        <v>665641</v>
      </c>
      <c r="F169" s="131">
        <v>0</v>
      </c>
      <c r="G169" s="131">
        <v>0</v>
      </c>
      <c r="H169" s="131">
        <v>0</v>
      </c>
      <c r="I169" s="131">
        <v>0</v>
      </c>
      <c r="J169" s="131">
        <v>665641</v>
      </c>
      <c r="K169" s="79">
        <f t="shared" si="2"/>
        <v>1331282</v>
      </c>
    </row>
    <row r="170" spans="1:11" ht="15" x14ac:dyDescent="0.25">
      <c r="A170" s="136" t="s">
        <v>693</v>
      </c>
      <c r="B170" s="136" t="s">
        <v>207</v>
      </c>
      <c r="C170" s="136" t="s">
        <v>363</v>
      </c>
      <c r="D170" s="136" t="s">
        <v>364</v>
      </c>
      <c r="E170" s="131">
        <v>1045720</v>
      </c>
      <c r="F170" s="131">
        <v>0</v>
      </c>
      <c r="G170" s="131">
        <v>0</v>
      </c>
      <c r="H170" s="131">
        <v>0</v>
      </c>
      <c r="I170" s="131">
        <v>0</v>
      </c>
      <c r="J170" s="131">
        <v>1045720</v>
      </c>
      <c r="K170" s="79">
        <f t="shared" si="2"/>
        <v>2091440</v>
      </c>
    </row>
    <row r="171" spans="1:11" ht="15" x14ac:dyDescent="0.25">
      <c r="A171" s="136" t="s">
        <v>693</v>
      </c>
      <c r="B171" s="136" t="s">
        <v>207</v>
      </c>
      <c r="C171" s="136" t="s">
        <v>365</v>
      </c>
      <c r="D171" s="136" t="s">
        <v>366</v>
      </c>
      <c r="E171" s="131">
        <v>0</v>
      </c>
      <c r="F171" s="131">
        <v>0</v>
      </c>
      <c r="G171" s="131">
        <v>0</v>
      </c>
      <c r="H171" s="131">
        <v>0</v>
      </c>
      <c r="I171" s="131">
        <v>0</v>
      </c>
      <c r="J171" s="131">
        <v>0</v>
      </c>
      <c r="K171" s="79">
        <f t="shared" si="2"/>
        <v>0</v>
      </c>
    </row>
    <row r="172" spans="1:11" ht="30" x14ac:dyDescent="0.25">
      <c r="A172" s="136" t="s">
        <v>693</v>
      </c>
      <c r="B172" s="136" t="s">
        <v>207</v>
      </c>
      <c r="C172" s="136" t="s">
        <v>367</v>
      </c>
      <c r="D172" s="136" t="s">
        <v>368</v>
      </c>
      <c r="E172" s="131">
        <v>-802773</v>
      </c>
      <c r="F172" s="131">
        <v>0</v>
      </c>
      <c r="G172" s="131">
        <v>0</v>
      </c>
      <c r="H172" s="131">
        <v>0</v>
      </c>
      <c r="I172" s="131">
        <v>0</v>
      </c>
      <c r="J172" s="131">
        <v>-802773</v>
      </c>
      <c r="K172" s="79">
        <f t="shared" si="2"/>
        <v>-1605546</v>
      </c>
    </row>
    <row r="173" spans="1:11" ht="30" x14ac:dyDescent="0.25">
      <c r="A173" s="136" t="s">
        <v>693</v>
      </c>
      <c r="B173" s="136" t="s">
        <v>207</v>
      </c>
      <c r="C173" s="136" t="s">
        <v>369</v>
      </c>
      <c r="D173" s="136" t="s">
        <v>370</v>
      </c>
      <c r="E173" s="131">
        <v>671712</v>
      </c>
      <c r="F173" s="131">
        <v>0</v>
      </c>
      <c r="G173" s="131">
        <v>0</v>
      </c>
      <c r="H173" s="131">
        <v>0</v>
      </c>
      <c r="I173" s="131">
        <v>0</v>
      </c>
      <c r="J173" s="131">
        <v>671712</v>
      </c>
      <c r="K173" s="79">
        <f t="shared" si="2"/>
        <v>1343424</v>
      </c>
    </row>
    <row r="174" spans="1:11" ht="30" x14ac:dyDescent="0.25">
      <c r="A174" s="136" t="s">
        <v>693</v>
      </c>
      <c r="B174" s="136" t="s">
        <v>207</v>
      </c>
      <c r="C174" s="136" t="s">
        <v>371</v>
      </c>
      <c r="D174" s="136" t="s">
        <v>372</v>
      </c>
      <c r="E174" s="131">
        <v>1704289</v>
      </c>
      <c r="F174" s="131">
        <v>0</v>
      </c>
      <c r="G174" s="131">
        <v>0</v>
      </c>
      <c r="H174" s="131">
        <v>0</v>
      </c>
      <c r="I174" s="131">
        <v>0</v>
      </c>
      <c r="J174" s="131">
        <v>1704289</v>
      </c>
      <c r="K174" s="79">
        <f t="shared" si="2"/>
        <v>3408578</v>
      </c>
    </row>
    <row r="175" spans="1:11" ht="15" x14ac:dyDescent="0.25">
      <c r="A175" s="136" t="s">
        <v>693</v>
      </c>
      <c r="B175" s="136" t="s">
        <v>207</v>
      </c>
      <c r="C175" s="136" t="s">
        <v>373</v>
      </c>
      <c r="D175" s="136" t="s">
        <v>284</v>
      </c>
      <c r="E175" s="131">
        <v>0</v>
      </c>
      <c r="F175" s="131">
        <v>0</v>
      </c>
      <c r="G175" s="131">
        <v>0</v>
      </c>
      <c r="H175" s="131">
        <v>0</v>
      </c>
      <c r="I175" s="131">
        <v>0</v>
      </c>
      <c r="J175" s="131">
        <v>0</v>
      </c>
      <c r="K175" s="79">
        <f t="shared" si="2"/>
        <v>0</v>
      </c>
    </row>
    <row r="176" spans="1:11" ht="15" x14ac:dyDescent="0.25">
      <c r="A176" s="136" t="s">
        <v>693</v>
      </c>
      <c r="B176" s="136" t="s">
        <v>207</v>
      </c>
      <c r="C176" s="136" t="s">
        <v>184</v>
      </c>
      <c r="D176" s="136" t="s">
        <v>309</v>
      </c>
      <c r="E176" s="131">
        <v>0</v>
      </c>
      <c r="F176" s="131">
        <v>0</v>
      </c>
      <c r="G176" s="131">
        <v>0</v>
      </c>
      <c r="H176" s="131">
        <v>0</v>
      </c>
      <c r="I176" s="131">
        <v>0</v>
      </c>
      <c r="J176" s="131">
        <v>0</v>
      </c>
      <c r="K176" s="79">
        <f t="shared" si="2"/>
        <v>0</v>
      </c>
    </row>
    <row r="177" spans="1:11" ht="15" x14ac:dyDescent="0.25">
      <c r="A177" s="136" t="s">
        <v>693</v>
      </c>
      <c r="B177" s="136" t="s">
        <v>207</v>
      </c>
      <c r="C177" s="136" t="s">
        <v>185</v>
      </c>
      <c r="D177" s="136" t="s">
        <v>310</v>
      </c>
      <c r="E177" s="131">
        <v>557360</v>
      </c>
      <c r="F177" s="131">
        <v>0</v>
      </c>
      <c r="G177" s="131">
        <v>0</v>
      </c>
      <c r="H177" s="131">
        <v>0</v>
      </c>
      <c r="I177" s="131">
        <v>0</v>
      </c>
      <c r="J177" s="131">
        <v>557360</v>
      </c>
      <c r="K177" s="79">
        <f t="shared" si="2"/>
        <v>1114720</v>
      </c>
    </row>
    <row r="178" spans="1:11" ht="30" x14ac:dyDescent="0.25">
      <c r="A178" s="136" t="s">
        <v>693</v>
      </c>
      <c r="B178" s="136" t="s">
        <v>207</v>
      </c>
      <c r="C178" s="136" t="s">
        <v>186</v>
      </c>
      <c r="D178" s="136" t="s">
        <v>311</v>
      </c>
      <c r="E178" s="131">
        <v>557360</v>
      </c>
      <c r="F178" s="131">
        <v>0</v>
      </c>
      <c r="G178" s="131">
        <v>0</v>
      </c>
      <c r="H178" s="131">
        <v>0</v>
      </c>
      <c r="I178" s="131">
        <v>0</v>
      </c>
      <c r="J178" s="131">
        <v>557360</v>
      </c>
      <c r="K178" s="79">
        <f t="shared" si="2"/>
        <v>1114720</v>
      </c>
    </row>
    <row r="179" spans="1:11" ht="15" x14ac:dyDescent="0.25">
      <c r="A179" s="136" t="s">
        <v>693</v>
      </c>
      <c r="B179" s="136" t="s">
        <v>207</v>
      </c>
      <c r="C179" s="136" t="s">
        <v>187</v>
      </c>
      <c r="D179" s="136" t="s">
        <v>312</v>
      </c>
      <c r="E179" s="131">
        <v>37951</v>
      </c>
      <c r="F179" s="131">
        <v>0</v>
      </c>
      <c r="G179" s="131">
        <v>0</v>
      </c>
      <c r="H179" s="131">
        <v>0</v>
      </c>
      <c r="I179" s="131">
        <v>0</v>
      </c>
      <c r="J179" s="131">
        <v>37951</v>
      </c>
      <c r="K179" s="79">
        <f t="shared" si="2"/>
        <v>75902</v>
      </c>
    </row>
    <row r="180" spans="1:11" ht="15" x14ac:dyDescent="0.25">
      <c r="A180" s="136" t="s">
        <v>693</v>
      </c>
      <c r="B180" s="136" t="s">
        <v>207</v>
      </c>
      <c r="C180" s="136" t="s">
        <v>188</v>
      </c>
      <c r="D180" s="136" t="s">
        <v>388</v>
      </c>
      <c r="E180" s="131">
        <v>1332392</v>
      </c>
      <c r="F180" s="131">
        <v>0</v>
      </c>
      <c r="G180" s="131">
        <v>0</v>
      </c>
      <c r="H180" s="131">
        <v>0</v>
      </c>
      <c r="I180" s="131">
        <v>0</v>
      </c>
      <c r="J180" s="131">
        <v>1332392</v>
      </c>
      <c r="K180" s="79">
        <f t="shared" si="2"/>
        <v>2664784</v>
      </c>
    </row>
    <row r="181" spans="1:11" ht="15" x14ac:dyDescent="0.25">
      <c r="A181" s="136" t="s">
        <v>693</v>
      </c>
      <c r="B181" s="136" t="s">
        <v>207</v>
      </c>
      <c r="C181" s="136" t="s">
        <v>189</v>
      </c>
      <c r="D181" s="136" t="s">
        <v>389</v>
      </c>
      <c r="E181" s="131">
        <v>1107676</v>
      </c>
      <c r="F181" s="131">
        <v>0</v>
      </c>
      <c r="G181" s="131">
        <v>0</v>
      </c>
      <c r="H181" s="131">
        <v>0</v>
      </c>
      <c r="I181" s="131">
        <v>0</v>
      </c>
      <c r="J181" s="131">
        <v>1107676</v>
      </c>
      <c r="K181" s="79">
        <f t="shared" si="2"/>
        <v>2215352</v>
      </c>
    </row>
    <row r="182" spans="1:11" ht="15" x14ac:dyDescent="0.25">
      <c r="A182" s="136" t="s">
        <v>693</v>
      </c>
      <c r="B182" s="136" t="s">
        <v>207</v>
      </c>
      <c r="C182" s="136" t="s">
        <v>313</v>
      </c>
      <c r="D182" s="136" t="s">
        <v>314</v>
      </c>
      <c r="E182" s="131">
        <v>443019</v>
      </c>
      <c r="F182" s="131">
        <v>0</v>
      </c>
      <c r="G182" s="131">
        <v>0</v>
      </c>
      <c r="H182" s="131">
        <v>0</v>
      </c>
      <c r="I182" s="131">
        <v>0</v>
      </c>
      <c r="J182" s="131">
        <v>443019</v>
      </c>
      <c r="K182" s="79">
        <f t="shared" si="2"/>
        <v>886038</v>
      </c>
    </row>
    <row r="183" spans="1:11" ht="15" x14ac:dyDescent="0.25">
      <c r="A183" s="136" t="s">
        <v>693</v>
      </c>
      <c r="B183" s="136" t="s">
        <v>207</v>
      </c>
      <c r="C183" s="136" t="s">
        <v>337</v>
      </c>
      <c r="D183" s="136" t="s">
        <v>338</v>
      </c>
      <c r="E183" s="131">
        <v>173741</v>
      </c>
      <c r="F183" s="131">
        <v>0</v>
      </c>
      <c r="G183" s="131">
        <v>0</v>
      </c>
      <c r="H183" s="131">
        <v>0</v>
      </c>
      <c r="I183" s="131">
        <v>0</v>
      </c>
      <c r="J183" s="131">
        <v>173741</v>
      </c>
      <c r="K183" s="79">
        <f t="shared" si="2"/>
        <v>347482</v>
      </c>
    </row>
    <row r="184" spans="1:11" ht="15" x14ac:dyDescent="0.25">
      <c r="A184" s="136" t="s">
        <v>693</v>
      </c>
      <c r="B184" s="136" t="s">
        <v>207</v>
      </c>
      <c r="C184" s="136" t="s">
        <v>190</v>
      </c>
      <c r="D184" s="136" t="s">
        <v>390</v>
      </c>
      <c r="E184" s="131">
        <v>681476</v>
      </c>
      <c r="F184" s="131">
        <v>0</v>
      </c>
      <c r="G184" s="131">
        <v>0</v>
      </c>
      <c r="H184" s="131">
        <v>0</v>
      </c>
      <c r="I184" s="131">
        <v>0</v>
      </c>
      <c r="J184" s="131">
        <v>681476</v>
      </c>
      <c r="K184" s="79">
        <f t="shared" si="2"/>
        <v>1362952</v>
      </c>
    </row>
    <row r="185" spans="1:11" ht="15" x14ac:dyDescent="0.25">
      <c r="A185" s="136" t="s">
        <v>693</v>
      </c>
      <c r="B185" s="136" t="s">
        <v>207</v>
      </c>
      <c r="C185" s="136" t="s">
        <v>191</v>
      </c>
      <c r="D185" s="136" t="s">
        <v>315</v>
      </c>
      <c r="E185" s="131">
        <v>1045947</v>
      </c>
      <c r="F185" s="131">
        <v>0</v>
      </c>
      <c r="G185" s="131">
        <v>0</v>
      </c>
      <c r="H185" s="131">
        <v>0</v>
      </c>
      <c r="I185" s="131">
        <v>0</v>
      </c>
      <c r="J185" s="131">
        <v>1045947</v>
      </c>
      <c r="K185" s="79">
        <f t="shared" si="2"/>
        <v>2091894</v>
      </c>
    </row>
    <row r="186" spans="1:11" ht="15" x14ac:dyDescent="0.25">
      <c r="A186" s="136" t="s">
        <v>693</v>
      </c>
      <c r="B186" s="136" t="s">
        <v>207</v>
      </c>
      <c r="C186" s="136" t="s">
        <v>192</v>
      </c>
      <c r="D186" s="136" t="s">
        <v>316</v>
      </c>
      <c r="E186" s="131">
        <v>415810</v>
      </c>
      <c r="F186" s="131">
        <v>0</v>
      </c>
      <c r="G186" s="131">
        <v>0</v>
      </c>
      <c r="H186" s="131">
        <v>0</v>
      </c>
      <c r="I186" s="131">
        <v>0</v>
      </c>
      <c r="J186" s="131">
        <v>415810</v>
      </c>
      <c r="K186" s="79">
        <f t="shared" si="2"/>
        <v>831620</v>
      </c>
    </row>
    <row r="187" spans="1:11" ht="15" x14ac:dyDescent="0.25">
      <c r="A187" s="136" t="s">
        <v>693</v>
      </c>
      <c r="B187" s="136" t="s">
        <v>207</v>
      </c>
      <c r="C187" s="136" t="s">
        <v>193</v>
      </c>
      <c r="D187" s="136" t="s">
        <v>317</v>
      </c>
      <c r="E187" s="131">
        <v>549547</v>
      </c>
      <c r="F187" s="131">
        <v>0</v>
      </c>
      <c r="G187" s="131">
        <v>0</v>
      </c>
      <c r="H187" s="131">
        <v>0</v>
      </c>
      <c r="I187" s="131">
        <v>0</v>
      </c>
      <c r="J187" s="131">
        <v>549547</v>
      </c>
      <c r="K187" s="79">
        <f t="shared" si="2"/>
        <v>1099094</v>
      </c>
    </row>
    <row r="188" spans="1:11" ht="30" x14ac:dyDescent="0.25">
      <c r="A188" s="136" t="s">
        <v>693</v>
      </c>
      <c r="B188" s="136" t="s">
        <v>207</v>
      </c>
      <c r="C188" s="136" t="s">
        <v>194</v>
      </c>
      <c r="D188" s="136" t="s">
        <v>318</v>
      </c>
      <c r="E188" s="131">
        <v>0</v>
      </c>
      <c r="F188" s="131">
        <v>0</v>
      </c>
      <c r="G188" s="131">
        <v>0</v>
      </c>
      <c r="H188" s="131">
        <v>0</v>
      </c>
      <c r="I188" s="131">
        <v>0</v>
      </c>
      <c r="J188" s="131">
        <v>0</v>
      </c>
      <c r="K188" s="79">
        <f t="shared" si="2"/>
        <v>0</v>
      </c>
    </row>
    <row r="189" spans="1:11" ht="30" x14ac:dyDescent="0.25">
      <c r="A189" s="136" t="s">
        <v>693</v>
      </c>
      <c r="B189" s="136" t="s">
        <v>207</v>
      </c>
      <c r="C189" s="136" t="s">
        <v>195</v>
      </c>
      <c r="D189" s="136" t="s">
        <v>319</v>
      </c>
      <c r="E189" s="131">
        <v>741524</v>
      </c>
      <c r="F189" s="131">
        <v>0</v>
      </c>
      <c r="G189" s="131">
        <v>0</v>
      </c>
      <c r="H189" s="131">
        <v>0</v>
      </c>
      <c r="I189" s="131">
        <v>0</v>
      </c>
      <c r="J189" s="131">
        <v>741524</v>
      </c>
      <c r="K189" s="79">
        <f t="shared" si="2"/>
        <v>1483048</v>
      </c>
    </row>
    <row r="190" spans="1:11" ht="30" x14ac:dyDescent="0.25">
      <c r="A190" s="136" t="s">
        <v>693</v>
      </c>
      <c r="B190" s="136" t="s">
        <v>207</v>
      </c>
      <c r="C190" s="136" t="s">
        <v>196</v>
      </c>
      <c r="D190" s="136" t="s">
        <v>320</v>
      </c>
      <c r="E190" s="131">
        <v>646159</v>
      </c>
      <c r="F190" s="131">
        <v>0</v>
      </c>
      <c r="G190" s="131">
        <v>0</v>
      </c>
      <c r="H190" s="131">
        <v>0</v>
      </c>
      <c r="I190" s="131">
        <v>0</v>
      </c>
      <c r="J190" s="131">
        <v>646159</v>
      </c>
      <c r="K190" s="79">
        <f t="shared" si="2"/>
        <v>1292318</v>
      </c>
    </row>
    <row r="191" spans="1:11" ht="15" x14ac:dyDescent="0.25">
      <c r="A191" s="136" t="s">
        <v>693</v>
      </c>
      <c r="B191" s="136" t="s">
        <v>207</v>
      </c>
      <c r="C191" s="136" t="s">
        <v>197</v>
      </c>
      <c r="D191" s="136" t="s">
        <v>198</v>
      </c>
      <c r="E191" s="131">
        <v>301010</v>
      </c>
      <c r="F191" s="131">
        <v>0</v>
      </c>
      <c r="G191" s="131">
        <v>0</v>
      </c>
      <c r="H191" s="131">
        <v>0</v>
      </c>
      <c r="I191" s="131">
        <v>0</v>
      </c>
      <c r="J191" s="131">
        <v>301010</v>
      </c>
      <c r="K191" s="79">
        <f t="shared" si="2"/>
        <v>602020</v>
      </c>
    </row>
    <row r="192" spans="1:11" ht="15" x14ac:dyDescent="0.25">
      <c r="A192" s="136" t="s">
        <v>693</v>
      </c>
      <c r="B192" s="136" t="s">
        <v>207</v>
      </c>
      <c r="C192" s="136" t="s">
        <v>199</v>
      </c>
      <c r="D192" s="136" t="s">
        <v>321</v>
      </c>
      <c r="E192" s="131">
        <v>648306</v>
      </c>
      <c r="F192" s="131">
        <v>0</v>
      </c>
      <c r="G192" s="131">
        <v>0</v>
      </c>
      <c r="H192" s="131">
        <v>0</v>
      </c>
      <c r="I192" s="131">
        <v>0</v>
      </c>
      <c r="J192" s="131">
        <v>648306</v>
      </c>
      <c r="K192" s="79">
        <f t="shared" si="2"/>
        <v>1296612</v>
      </c>
    </row>
    <row r="193" spans="1:11" ht="30" x14ac:dyDescent="0.25">
      <c r="A193" s="136" t="s">
        <v>693</v>
      </c>
      <c r="B193" s="136" t="s">
        <v>207</v>
      </c>
      <c r="C193" s="136" t="s">
        <v>200</v>
      </c>
      <c r="D193" s="136" t="s">
        <v>201</v>
      </c>
      <c r="E193" s="131">
        <v>0</v>
      </c>
      <c r="F193" s="131">
        <v>0</v>
      </c>
      <c r="G193" s="131">
        <v>0</v>
      </c>
      <c r="H193" s="131">
        <v>0</v>
      </c>
      <c r="I193" s="131">
        <v>0</v>
      </c>
      <c r="J193" s="131">
        <v>0</v>
      </c>
      <c r="K193" s="79">
        <f t="shared" si="2"/>
        <v>0</v>
      </c>
    </row>
    <row r="194" spans="1:11" ht="30" x14ac:dyDescent="0.25">
      <c r="A194" s="136" t="s">
        <v>693</v>
      </c>
      <c r="B194" s="136" t="s">
        <v>207</v>
      </c>
      <c r="C194" s="136" t="s">
        <v>339</v>
      </c>
      <c r="D194" s="136" t="s">
        <v>340</v>
      </c>
      <c r="E194" s="131">
        <v>481416</v>
      </c>
      <c r="F194" s="131">
        <v>0</v>
      </c>
      <c r="G194" s="131">
        <v>0</v>
      </c>
      <c r="H194" s="131">
        <v>0</v>
      </c>
      <c r="I194" s="131">
        <v>0</v>
      </c>
      <c r="J194" s="131">
        <v>481416</v>
      </c>
      <c r="K194" s="79">
        <f t="shared" si="2"/>
        <v>962832</v>
      </c>
    </row>
    <row r="195" spans="1:11" ht="15" x14ac:dyDescent="0.25">
      <c r="A195" s="136" t="s">
        <v>693</v>
      </c>
      <c r="B195" s="136" t="s">
        <v>207</v>
      </c>
      <c r="C195" s="136" t="s">
        <v>374</v>
      </c>
      <c r="D195" s="136" t="s">
        <v>375</v>
      </c>
      <c r="E195" s="131">
        <v>712897</v>
      </c>
      <c r="F195" s="131">
        <v>0</v>
      </c>
      <c r="G195" s="131">
        <v>0</v>
      </c>
      <c r="H195" s="131">
        <v>0</v>
      </c>
      <c r="I195" s="131">
        <v>0</v>
      </c>
      <c r="J195" s="131">
        <v>712897</v>
      </c>
      <c r="K195" s="79">
        <f t="shared" ref="K195:K199" si="3">SUM(E195:J195)</f>
        <v>1425794</v>
      </c>
    </row>
    <row r="196" spans="1:11" ht="15" x14ac:dyDescent="0.25">
      <c r="A196" s="136"/>
      <c r="B196" s="136"/>
      <c r="C196" s="136"/>
      <c r="D196" s="136"/>
      <c r="E196" s="131"/>
      <c r="F196" s="131"/>
      <c r="G196" s="131"/>
      <c r="H196" s="131"/>
      <c r="I196" s="131"/>
      <c r="J196" s="131"/>
      <c r="K196" s="79"/>
    </row>
    <row r="197" spans="1:11" ht="15" x14ac:dyDescent="0.25">
      <c r="A197" s="136" t="s">
        <v>693</v>
      </c>
      <c r="B197" s="136" t="s">
        <v>207</v>
      </c>
      <c r="C197" s="136" t="s">
        <v>322</v>
      </c>
      <c r="D197" s="136" t="s">
        <v>323</v>
      </c>
      <c r="E197" s="131">
        <v>1917474224</v>
      </c>
      <c r="F197" s="131">
        <v>33362108</v>
      </c>
      <c r="G197" s="131">
        <v>258083643</v>
      </c>
      <c r="H197" s="131">
        <v>352546858</v>
      </c>
      <c r="I197" s="131">
        <v>220842335</v>
      </c>
      <c r="J197" s="131">
        <v>1052510836</v>
      </c>
      <c r="K197" s="79">
        <f t="shared" si="3"/>
        <v>3834820004</v>
      </c>
    </row>
    <row r="198" spans="1:11" ht="15" x14ac:dyDescent="0.25">
      <c r="A198" s="136" t="s">
        <v>693</v>
      </c>
      <c r="B198" s="136" t="s">
        <v>207</v>
      </c>
      <c r="C198" s="136" t="s">
        <v>686</v>
      </c>
      <c r="D198" s="136" t="s">
        <v>687</v>
      </c>
      <c r="E198" s="131">
        <v>1715419049</v>
      </c>
      <c r="F198" s="131">
        <v>27722820</v>
      </c>
      <c r="G198" s="131">
        <v>257565978</v>
      </c>
      <c r="H198" s="131">
        <v>346395950</v>
      </c>
      <c r="I198" s="131">
        <v>219779819</v>
      </c>
      <c r="J198" s="131">
        <v>863954055</v>
      </c>
      <c r="K198" s="79">
        <f t="shared" si="3"/>
        <v>3430837671</v>
      </c>
    </row>
    <row r="199" spans="1:11" s="8" customFormat="1" ht="30" x14ac:dyDescent="0.25">
      <c r="A199" s="136" t="s">
        <v>693</v>
      </c>
      <c r="B199" s="136" t="s">
        <v>207</v>
      </c>
      <c r="C199" s="136" t="s">
        <v>690</v>
      </c>
      <c r="D199" s="136" t="s">
        <v>691</v>
      </c>
      <c r="E199" s="131">
        <v>202055175</v>
      </c>
      <c r="F199" s="131">
        <v>5639288</v>
      </c>
      <c r="G199" s="131">
        <v>517665</v>
      </c>
      <c r="H199" s="131">
        <v>6150908</v>
      </c>
      <c r="I199" s="131">
        <v>1062516</v>
      </c>
      <c r="J199" s="131">
        <v>188556781</v>
      </c>
      <c r="K199" s="79">
        <f t="shared" si="3"/>
        <v>403982333</v>
      </c>
    </row>
    <row r="200" spans="1:11" ht="15" x14ac:dyDescent="0.25">
      <c r="A200" s="127"/>
      <c r="B200" s="127"/>
      <c r="C200" s="127"/>
      <c r="D200" s="127"/>
      <c r="E200" s="131"/>
      <c r="F200" s="128"/>
      <c r="G200" s="128"/>
      <c r="H200" s="128"/>
      <c r="I200" s="128"/>
      <c r="J200" s="128"/>
      <c r="K200" s="79"/>
    </row>
    <row r="201" spans="1:11" ht="15" x14ac:dyDescent="0.25">
      <c r="A201" s="55"/>
      <c r="B201" s="55"/>
      <c r="C201" s="56"/>
      <c r="D201" s="56"/>
      <c r="E201" s="56"/>
      <c r="F201" s="55"/>
      <c r="G201" s="55"/>
      <c r="H201" s="55"/>
      <c r="I201" s="55"/>
      <c r="J201" s="55"/>
    </row>
    <row r="202" spans="1:11" s="8" customFormat="1" ht="30" x14ac:dyDescent="0.25">
      <c r="D202" s="57" t="s">
        <v>324</v>
      </c>
      <c r="E202" s="129">
        <f t="shared" ref="E202" si="4">SUM(E2:E195)</f>
        <v>1917474224</v>
      </c>
      <c r="F202" s="8">
        <f t="shared" ref="F202:K202" si="5">SUM(F2:F195)</f>
        <v>33362108</v>
      </c>
      <c r="G202" s="8">
        <f t="shared" si="5"/>
        <v>258083643</v>
      </c>
      <c r="H202" s="8">
        <f t="shared" si="5"/>
        <v>352546858</v>
      </c>
      <c r="I202" s="8">
        <f t="shared" si="5"/>
        <v>220842335</v>
      </c>
      <c r="J202" s="8">
        <f t="shared" si="5"/>
        <v>1052510836</v>
      </c>
      <c r="K202" s="8">
        <f t="shared" si="5"/>
        <v>3834820004</v>
      </c>
    </row>
    <row r="204" spans="1:11" x14ac:dyDescent="0.2">
      <c r="A204">
        <v>2017</v>
      </c>
      <c r="C204" t="s">
        <v>322</v>
      </c>
      <c r="D204" t="s">
        <v>323</v>
      </c>
      <c r="E204">
        <f>VLOOKUP($C204,$C$2:$J$204,3,FALSE)</f>
        <v>1917474224</v>
      </c>
      <c r="F204">
        <f>VLOOKUP($C204,$C$2:$J$204,4,FALSE)</f>
        <v>33362108</v>
      </c>
      <c r="G204">
        <f>VLOOKUP($C204,$C$2:$J$204,5,FALSE)</f>
        <v>258083643</v>
      </c>
      <c r="H204">
        <f>VLOOKUP($C204,$C$2:$J$204,6,FALSE)</f>
        <v>352546858</v>
      </c>
      <c r="I204">
        <f>VLOOKUP($C204,$C$2:$J$204,7,FALSE)</f>
        <v>220842335</v>
      </c>
      <c r="J204">
        <f>VLOOKUP($C204,$C$2:$J$204,8,FALSE)</f>
        <v>1052510836</v>
      </c>
      <c r="K204">
        <f>VLOOKUP($C204,$C$2:$K$203,9,FALSE)</f>
        <v>3834820004</v>
      </c>
    </row>
    <row r="206" spans="1:11" x14ac:dyDescent="0.2">
      <c r="D206" t="s">
        <v>332</v>
      </c>
      <c r="E206">
        <f>E202-E204</f>
        <v>0</v>
      </c>
      <c r="F206" s="5">
        <f>F202-F204</f>
        <v>0</v>
      </c>
      <c r="G206" s="5">
        <f t="shared" ref="G206:J206" si="6">G202-G204</f>
        <v>0</v>
      </c>
      <c r="H206" s="5">
        <f t="shared" si="6"/>
        <v>0</v>
      </c>
      <c r="I206" s="5">
        <f t="shared" si="6"/>
        <v>0</v>
      </c>
      <c r="J206" s="5">
        <f t="shared" si="6"/>
        <v>0</v>
      </c>
      <c r="K206" s="5">
        <f t="shared" ref="K206" si="7">K202-K204</f>
        <v>0</v>
      </c>
    </row>
    <row r="208" spans="1:11" x14ac:dyDescent="0.2">
      <c r="E208">
        <v>3</v>
      </c>
      <c r="F208">
        <v>4</v>
      </c>
      <c r="G208">
        <v>5</v>
      </c>
      <c r="H208">
        <v>6</v>
      </c>
      <c r="I208">
        <v>7</v>
      </c>
      <c r="J208">
        <v>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M35" sqref="M35"/>
    </sheetView>
  </sheetViews>
  <sheetFormatPr defaultRowHeight="12.75" x14ac:dyDescent="0.2"/>
  <cols>
    <col min="2" max="2" width="12.28515625" bestFit="1" customWidth="1"/>
    <col min="4" max="4" width="35.7109375" customWidth="1"/>
    <col min="5" max="5" width="12.7109375" bestFit="1" customWidth="1"/>
    <col min="6" max="10" width="8" customWidth="1"/>
    <col min="11" max="11" width="11.140625" bestFit="1" customWidth="1"/>
  </cols>
  <sheetData>
    <row r="1" spans="1:11" s="3" customFormat="1" ht="15" x14ac:dyDescent="0.25">
      <c r="A1" s="139" t="s">
        <v>204</v>
      </c>
      <c r="B1" s="139" t="s">
        <v>684</v>
      </c>
      <c r="C1" s="139" t="s">
        <v>205</v>
      </c>
      <c r="D1" s="139" t="s">
        <v>206</v>
      </c>
      <c r="E1" s="139" t="s">
        <v>685</v>
      </c>
      <c r="F1" s="58">
        <v>52900</v>
      </c>
      <c r="G1" s="58">
        <v>53200</v>
      </c>
      <c r="H1" s="58">
        <v>53300</v>
      </c>
      <c r="I1" s="58">
        <v>53400</v>
      </c>
      <c r="J1" s="58">
        <v>53500</v>
      </c>
      <c r="K1" s="54" t="s">
        <v>331</v>
      </c>
    </row>
    <row r="2" spans="1:11" ht="15" x14ac:dyDescent="0.25">
      <c r="A2" s="140">
        <v>2017</v>
      </c>
      <c r="B2" s="141" t="s">
        <v>325</v>
      </c>
      <c r="C2" s="143">
        <v>26</v>
      </c>
      <c r="D2" s="141" t="s">
        <v>233</v>
      </c>
      <c r="E2" s="142">
        <v>0</v>
      </c>
      <c r="F2" s="59"/>
      <c r="G2" s="59"/>
      <c r="H2" s="59"/>
      <c r="I2" s="59"/>
      <c r="J2" s="59"/>
      <c r="K2" s="132">
        <f>SUM(E2:J2)</f>
        <v>0</v>
      </c>
    </row>
    <row r="3" spans="1:11" ht="15" x14ac:dyDescent="0.25">
      <c r="A3" s="140">
        <v>2017</v>
      </c>
      <c r="B3" s="141" t="s">
        <v>325</v>
      </c>
      <c r="C3" s="143">
        <v>38</v>
      </c>
      <c r="D3" s="141" t="s">
        <v>245</v>
      </c>
      <c r="E3" s="142">
        <v>0</v>
      </c>
      <c r="F3" s="59"/>
      <c r="G3" s="59"/>
      <c r="H3" s="59"/>
      <c r="I3" s="59"/>
      <c r="J3" s="59"/>
      <c r="K3" s="132">
        <f t="shared" ref="K3:K9" si="0">SUM(E3:J3)</f>
        <v>0</v>
      </c>
    </row>
    <row r="4" spans="1:11" ht="15" x14ac:dyDescent="0.25">
      <c r="A4" s="140">
        <v>2017</v>
      </c>
      <c r="B4" s="141" t="s">
        <v>325</v>
      </c>
      <c r="C4" s="143">
        <v>44</v>
      </c>
      <c r="D4" s="141" t="s">
        <v>251</v>
      </c>
      <c r="E4" s="142">
        <v>0</v>
      </c>
      <c r="F4" s="59"/>
      <c r="G4" s="59"/>
      <c r="H4" s="59"/>
      <c r="I4" s="59"/>
      <c r="J4" s="59"/>
      <c r="K4" s="132">
        <f t="shared" si="0"/>
        <v>0</v>
      </c>
    </row>
    <row r="5" spans="1:11" ht="15" x14ac:dyDescent="0.25">
      <c r="A5" s="140">
        <v>2017</v>
      </c>
      <c r="B5" s="141" t="s">
        <v>325</v>
      </c>
      <c r="C5" s="143">
        <v>336001</v>
      </c>
      <c r="D5" s="141" t="s">
        <v>73</v>
      </c>
      <c r="E5" s="142">
        <v>0</v>
      </c>
      <c r="F5" s="59"/>
      <c r="G5" s="59"/>
      <c r="H5" s="59"/>
      <c r="I5" s="59"/>
      <c r="J5" s="59"/>
      <c r="K5" s="132">
        <f t="shared" si="0"/>
        <v>0</v>
      </c>
    </row>
    <row r="6" spans="1:11" ht="15" x14ac:dyDescent="0.25">
      <c r="A6" s="140"/>
      <c r="B6" s="141"/>
      <c r="C6" s="143"/>
      <c r="D6" s="141"/>
      <c r="E6" s="142"/>
      <c r="F6" s="59"/>
      <c r="G6" s="59"/>
      <c r="H6" s="59"/>
      <c r="I6" s="59"/>
      <c r="J6" s="59"/>
      <c r="K6" s="132"/>
    </row>
    <row r="7" spans="1:11" ht="15" x14ac:dyDescent="0.25">
      <c r="A7" s="140">
        <v>2017</v>
      </c>
      <c r="B7" s="141" t="s">
        <v>325</v>
      </c>
      <c r="C7" s="141" t="s">
        <v>322</v>
      </c>
      <c r="D7" s="141" t="s">
        <v>323</v>
      </c>
      <c r="E7" s="142">
        <v>0</v>
      </c>
      <c r="F7" s="59"/>
      <c r="G7" s="59"/>
      <c r="H7" s="59"/>
      <c r="I7" s="59"/>
      <c r="J7" s="59"/>
      <c r="K7" s="132">
        <f t="shared" si="0"/>
        <v>0</v>
      </c>
    </row>
    <row r="8" spans="1:11" ht="15" x14ac:dyDescent="0.25">
      <c r="A8" s="140">
        <v>2017</v>
      </c>
      <c r="B8" s="141" t="s">
        <v>325</v>
      </c>
      <c r="C8" s="141" t="s">
        <v>686</v>
      </c>
      <c r="D8" s="141" t="s">
        <v>687</v>
      </c>
      <c r="E8" s="142">
        <v>0</v>
      </c>
      <c r="F8" s="59"/>
      <c r="G8" s="59"/>
      <c r="H8" s="59"/>
      <c r="I8" s="59"/>
      <c r="J8" s="59"/>
      <c r="K8" s="132">
        <f t="shared" si="0"/>
        <v>0</v>
      </c>
    </row>
    <row r="9" spans="1:11" ht="15" x14ac:dyDescent="0.25">
      <c r="A9" s="59"/>
      <c r="B9" s="60"/>
      <c r="C9" s="60"/>
      <c r="D9" s="60"/>
      <c r="E9" s="121"/>
      <c r="F9" s="59"/>
      <c r="G9" s="59"/>
      <c r="H9" s="59"/>
      <c r="I9" s="59"/>
      <c r="J9" s="59"/>
      <c r="K9" s="132">
        <f t="shared" si="0"/>
        <v>0</v>
      </c>
    </row>
    <row r="10" spans="1:11" ht="15" x14ac:dyDescent="0.25">
      <c r="A10" s="59"/>
      <c r="B10" s="60"/>
      <c r="C10" s="61"/>
      <c r="D10" s="60"/>
      <c r="E10" s="59"/>
      <c r="F10" s="59"/>
      <c r="G10" s="59"/>
      <c r="H10" s="59"/>
      <c r="I10" s="59"/>
      <c r="J10" s="59"/>
    </row>
    <row r="11" spans="1:11" ht="15" x14ac:dyDescent="0.25">
      <c r="A11" s="59"/>
      <c r="B11" s="60"/>
      <c r="C11" s="61"/>
      <c r="D11" s="60"/>
      <c r="E11" s="59"/>
      <c r="F11" s="59"/>
      <c r="G11" s="59"/>
      <c r="H11" s="59"/>
      <c r="I11" s="59"/>
      <c r="J11" s="59"/>
    </row>
    <row r="12" spans="1:11" ht="15" x14ac:dyDescent="0.25">
      <c r="A12" s="59"/>
      <c r="B12" s="60"/>
      <c r="C12" s="61"/>
      <c r="D12" s="60"/>
      <c r="E12" s="59"/>
      <c r="F12" s="59"/>
      <c r="G12" s="59"/>
      <c r="H12" s="59"/>
      <c r="I12" s="59"/>
      <c r="J12" s="59"/>
    </row>
    <row r="13" spans="1:11" ht="15" x14ac:dyDescent="0.25">
      <c r="A13" s="59"/>
      <c r="B13" s="60"/>
      <c r="C13" s="61"/>
      <c r="D13" s="60"/>
      <c r="E13" s="59"/>
      <c r="F13" s="59"/>
      <c r="G13" s="59"/>
      <c r="H13" s="59"/>
      <c r="I13" s="59"/>
      <c r="J13" s="59"/>
    </row>
    <row r="14" spans="1:11" ht="15" x14ac:dyDescent="0.25">
      <c r="A14" s="59"/>
      <c r="B14" s="60"/>
      <c r="C14" s="60"/>
      <c r="D14" s="60"/>
      <c r="E14" s="59"/>
      <c r="F14" s="59"/>
      <c r="G14" s="59"/>
      <c r="H14" s="59"/>
      <c r="I14" s="59"/>
      <c r="J14" s="59"/>
    </row>
    <row r="15" spans="1:11" ht="15" x14ac:dyDescent="0.25">
      <c r="A15" s="59"/>
      <c r="B15" s="60"/>
      <c r="C15" s="60"/>
      <c r="D15" s="60"/>
      <c r="E15" s="59"/>
      <c r="F15" s="59"/>
      <c r="G15" s="59"/>
      <c r="H15" s="59"/>
      <c r="I15" s="59"/>
      <c r="J15" s="59"/>
    </row>
    <row r="16" spans="1:11" ht="15" x14ac:dyDescent="0.25">
      <c r="A16" s="59"/>
      <c r="B16" s="60"/>
      <c r="C16" s="60"/>
      <c r="D16" s="60"/>
      <c r="E16" s="59"/>
      <c r="F16" s="59"/>
      <c r="G16" s="59"/>
      <c r="H16" s="59"/>
      <c r="I16" s="59"/>
      <c r="J16" s="59"/>
    </row>
    <row r="17" spans="1:11" ht="15" x14ac:dyDescent="0.25">
      <c r="A17" s="59"/>
      <c r="B17" s="60"/>
      <c r="C17" s="61"/>
      <c r="D17" s="60"/>
      <c r="E17" s="59"/>
      <c r="F17" s="59"/>
      <c r="G17" s="59"/>
      <c r="H17" s="59"/>
      <c r="I17" s="59"/>
      <c r="J17" s="59"/>
    </row>
    <row r="18" spans="1:11" ht="15" x14ac:dyDescent="0.25">
      <c r="A18" s="59"/>
      <c r="B18" s="60"/>
      <c r="C18" s="61"/>
      <c r="D18" s="60"/>
      <c r="E18" s="59"/>
      <c r="F18" s="59"/>
      <c r="G18" s="59"/>
      <c r="H18" s="59"/>
      <c r="I18" s="59"/>
      <c r="J18" s="59"/>
    </row>
    <row r="19" spans="1:11" ht="15" x14ac:dyDescent="0.25">
      <c r="A19" s="59"/>
      <c r="B19" s="60"/>
      <c r="C19" s="61"/>
      <c r="D19" s="60"/>
      <c r="E19" s="59"/>
      <c r="F19" s="59"/>
      <c r="G19" s="59"/>
      <c r="H19" s="59"/>
      <c r="I19" s="59"/>
      <c r="J19" s="59"/>
    </row>
    <row r="20" spans="1:11" ht="15" x14ac:dyDescent="0.25">
      <c r="A20" s="59"/>
      <c r="B20" s="60"/>
      <c r="C20" s="61"/>
      <c r="D20" s="60"/>
      <c r="E20" s="59"/>
      <c r="F20" s="59"/>
      <c r="G20" s="59"/>
      <c r="H20" s="59"/>
      <c r="I20" s="59"/>
      <c r="J20" s="59"/>
    </row>
    <row r="21" spans="1:11" s="8" customFormat="1" ht="15" x14ac:dyDescent="0.25">
      <c r="D21" s="6" t="s">
        <v>324</v>
      </c>
      <c r="E21" s="11">
        <f>SUM(E2:E5)</f>
        <v>0</v>
      </c>
      <c r="F21" s="11">
        <f t="shared" ref="F21:J21" si="1">SUM(F2:F5)</f>
        <v>0</v>
      </c>
      <c r="G21" s="11">
        <f t="shared" si="1"/>
        <v>0</v>
      </c>
      <c r="H21" s="11">
        <f t="shared" si="1"/>
        <v>0</v>
      </c>
      <c r="I21" s="11">
        <f t="shared" si="1"/>
        <v>0</v>
      </c>
      <c r="J21" s="11">
        <f t="shared" si="1"/>
        <v>0</v>
      </c>
      <c r="K21" s="79">
        <f t="shared" ref="K21" si="2">SUM(E21:J21)</f>
        <v>0</v>
      </c>
    </row>
    <row r="24" spans="1:11" ht="15" x14ac:dyDescent="0.25">
      <c r="A24" s="9">
        <v>2017</v>
      </c>
      <c r="B24" s="10" t="s">
        <v>325</v>
      </c>
      <c r="C24" s="10" t="s">
        <v>322</v>
      </c>
      <c r="D24" s="10" t="s">
        <v>323</v>
      </c>
      <c r="E24" s="9">
        <f>VLOOKUP($C24,$C$2:$K$20,3,FALSE)</f>
        <v>0</v>
      </c>
      <c r="F24" s="9">
        <f>VLOOKUP($C24,$C$2:$K$20,4,FALSE)</f>
        <v>0</v>
      </c>
      <c r="G24" s="9">
        <f>VLOOKUP($C24,$C$2:$K$20,5,FALSE)</f>
        <v>0</v>
      </c>
      <c r="H24" s="9">
        <f>VLOOKUP($C24,$C$2:$K$20,6,FALSE)</f>
        <v>0</v>
      </c>
      <c r="I24" s="9">
        <f>VLOOKUP($C24,$C$2:$K$20,7,FALSE)</f>
        <v>0</v>
      </c>
      <c r="J24" s="9">
        <f>VLOOKUP($C24,$C$2:$K$20,8,FALSE)</f>
        <v>0</v>
      </c>
      <c r="K24">
        <f>VLOOKUP($C24,$C$2:$K$20,9,FALSE)</f>
        <v>0</v>
      </c>
    </row>
    <row r="27" spans="1:11" x14ac:dyDescent="0.2">
      <c r="D27" s="68" t="s">
        <v>332</v>
      </c>
      <c r="E27" s="67">
        <f>E21-E24</f>
        <v>0</v>
      </c>
      <c r="F27" s="67">
        <f t="shared" ref="F27:K27" si="3">F21-F24</f>
        <v>0</v>
      </c>
      <c r="G27" s="67">
        <f t="shared" si="3"/>
        <v>0</v>
      </c>
      <c r="H27" s="67">
        <f t="shared" si="3"/>
        <v>0</v>
      </c>
      <c r="I27" s="67">
        <f t="shared" si="3"/>
        <v>0</v>
      </c>
      <c r="J27" s="67">
        <f t="shared" si="3"/>
        <v>0</v>
      </c>
      <c r="K27" s="67">
        <f t="shared" si="3"/>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4" workbookViewId="0">
      <selection activeCell="G34" sqref="G34"/>
    </sheetView>
  </sheetViews>
  <sheetFormatPr defaultRowHeight="12.75" x14ac:dyDescent="0.2"/>
  <cols>
    <col min="1" max="3" width="9.140625" style="63"/>
    <col min="4" max="4" width="33.7109375" style="63" customWidth="1"/>
    <col min="5" max="5" width="14.28515625" style="63" bestFit="1" customWidth="1"/>
    <col min="6" max="6" width="8" style="63" customWidth="1"/>
    <col min="7" max="7" width="12.5703125" style="63" bestFit="1" customWidth="1"/>
    <col min="8" max="10" width="8" style="63" customWidth="1"/>
    <col min="11" max="11" width="12.42578125" style="63" bestFit="1" customWidth="1"/>
    <col min="12" max="16384" width="9.140625" style="63"/>
  </cols>
  <sheetData>
    <row r="1" spans="1:11" ht="15" x14ac:dyDescent="0.25">
      <c r="A1" s="62" t="s">
        <v>204</v>
      </c>
      <c r="B1" s="62" t="s">
        <v>684</v>
      </c>
      <c r="C1" s="62" t="s">
        <v>205</v>
      </c>
      <c r="D1" s="62" t="s">
        <v>206</v>
      </c>
      <c r="E1" s="62">
        <v>51196</v>
      </c>
      <c r="F1" s="62">
        <v>52900</v>
      </c>
      <c r="G1" s="62">
        <v>53200</v>
      </c>
      <c r="H1" s="62">
        <v>53300</v>
      </c>
      <c r="I1" s="62">
        <v>53400</v>
      </c>
      <c r="J1" s="62">
        <v>53500</v>
      </c>
      <c r="K1" s="54" t="s">
        <v>331</v>
      </c>
    </row>
    <row r="2" spans="1:11" ht="15" x14ac:dyDescent="0.25">
      <c r="A2" s="144">
        <v>2017</v>
      </c>
      <c r="B2" s="145" t="s">
        <v>326</v>
      </c>
      <c r="C2" s="145">
        <v>3</v>
      </c>
      <c r="D2" s="145" t="s">
        <v>210</v>
      </c>
      <c r="E2" s="146">
        <v>0</v>
      </c>
      <c r="F2" s="146">
        <v>0</v>
      </c>
      <c r="G2" s="146">
        <v>0</v>
      </c>
      <c r="H2" s="77"/>
      <c r="I2" s="77"/>
      <c r="J2" s="77"/>
      <c r="K2" s="79">
        <f t="shared" ref="K2:K12" si="0">SUM(E2:J2)</f>
        <v>0</v>
      </c>
    </row>
    <row r="3" spans="1:11" ht="15" x14ac:dyDescent="0.25">
      <c r="A3" s="144">
        <v>2017</v>
      </c>
      <c r="B3" s="145" t="s">
        <v>326</v>
      </c>
      <c r="C3" s="147">
        <v>17</v>
      </c>
      <c r="D3" s="145" t="s">
        <v>224</v>
      </c>
      <c r="E3" s="146">
        <v>0</v>
      </c>
      <c r="F3" s="124"/>
      <c r="G3" s="124"/>
      <c r="H3" s="77"/>
      <c r="I3" s="77"/>
      <c r="J3" s="77"/>
      <c r="K3" s="79">
        <f t="shared" si="0"/>
        <v>0</v>
      </c>
    </row>
    <row r="4" spans="1:11" ht="15" x14ac:dyDescent="0.25">
      <c r="A4" s="144">
        <v>2017</v>
      </c>
      <c r="B4" s="145" t="s">
        <v>326</v>
      </c>
      <c r="C4" s="147">
        <v>28</v>
      </c>
      <c r="D4" s="145" t="s">
        <v>235</v>
      </c>
      <c r="E4" s="146">
        <v>-1199829</v>
      </c>
      <c r="F4" s="124"/>
      <c r="G4" s="124"/>
      <c r="H4" s="77"/>
      <c r="I4" s="77"/>
      <c r="J4" s="77"/>
      <c r="K4" s="79">
        <f t="shared" si="0"/>
        <v>-1199829</v>
      </c>
    </row>
    <row r="5" spans="1:11" ht="15" x14ac:dyDescent="0.25">
      <c r="A5" s="144">
        <v>2017</v>
      </c>
      <c r="B5" s="145" t="s">
        <v>326</v>
      </c>
      <c r="C5" s="147">
        <v>36</v>
      </c>
      <c r="D5" s="145" t="s">
        <v>243</v>
      </c>
      <c r="E5" s="146">
        <v>0</v>
      </c>
      <c r="F5" s="124"/>
      <c r="G5" s="124"/>
      <c r="H5" s="77"/>
      <c r="I5" s="77"/>
      <c r="J5" s="77"/>
      <c r="K5" s="79">
        <f t="shared" si="0"/>
        <v>0</v>
      </c>
    </row>
    <row r="6" spans="1:11" ht="15" x14ac:dyDescent="0.25">
      <c r="A6" s="144">
        <v>2017</v>
      </c>
      <c r="B6" s="145" t="s">
        <v>326</v>
      </c>
      <c r="C6" s="147">
        <v>336001</v>
      </c>
      <c r="D6" s="145" t="s">
        <v>73</v>
      </c>
      <c r="E6" s="146">
        <v>0</v>
      </c>
      <c r="F6" s="124"/>
      <c r="G6" s="124"/>
      <c r="H6" s="77"/>
      <c r="I6" s="77"/>
      <c r="J6" s="77"/>
      <c r="K6" s="79">
        <f t="shared" si="0"/>
        <v>0</v>
      </c>
    </row>
    <row r="7" spans="1:11" ht="15" x14ac:dyDescent="0.25">
      <c r="A7" s="144"/>
      <c r="B7" s="145"/>
      <c r="C7" s="147"/>
      <c r="D7" s="145"/>
      <c r="E7" s="146"/>
      <c r="F7" s="124"/>
      <c r="G7" s="124"/>
      <c r="H7" s="77"/>
      <c r="I7" s="77"/>
      <c r="J7" s="77"/>
      <c r="K7" s="79"/>
    </row>
    <row r="8" spans="1:11" ht="15" x14ac:dyDescent="0.25">
      <c r="A8" s="144">
        <v>2017</v>
      </c>
      <c r="B8" s="145" t="s">
        <v>326</v>
      </c>
      <c r="C8" s="145" t="s">
        <v>322</v>
      </c>
      <c r="D8" s="145" t="s">
        <v>323</v>
      </c>
      <c r="E8" s="146">
        <v>-1199829</v>
      </c>
      <c r="F8" s="123"/>
      <c r="G8" s="123"/>
      <c r="H8" s="77"/>
      <c r="I8" s="77"/>
      <c r="J8" s="77"/>
      <c r="K8" s="79">
        <f t="shared" si="0"/>
        <v>-1199829</v>
      </c>
    </row>
    <row r="9" spans="1:11" ht="15" x14ac:dyDescent="0.25">
      <c r="A9" s="144">
        <v>2017</v>
      </c>
      <c r="B9" s="145" t="s">
        <v>326</v>
      </c>
      <c r="C9" s="145" t="s">
        <v>686</v>
      </c>
      <c r="D9" s="145" t="s">
        <v>687</v>
      </c>
      <c r="E9" s="146">
        <v>-1199829</v>
      </c>
      <c r="F9" s="123"/>
      <c r="G9" s="123"/>
      <c r="H9" s="77"/>
      <c r="I9" s="77"/>
      <c r="J9" s="77"/>
      <c r="K9" s="79">
        <f t="shared" si="0"/>
        <v>-1199829</v>
      </c>
    </row>
    <row r="10" spans="1:11" ht="15" x14ac:dyDescent="0.25">
      <c r="A10" s="77"/>
      <c r="B10" s="78"/>
      <c r="C10" s="78"/>
      <c r="D10" s="78"/>
      <c r="E10" s="77"/>
      <c r="F10" s="77"/>
      <c r="G10" s="77"/>
      <c r="H10" s="77"/>
      <c r="I10" s="77"/>
      <c r="J10" s="77"/>
      <c r="K10" s="79">
        <f t="shared" si="0"/>
        <v>0</v>
      </c>
    </row>
    <row r="11" spans="1:11" ht="15" x14ac:dyDescent="0.25">
      <c r="A11" s="77"/>
      <c r="B11" s="78"/>
      <c r="C11" s="78"/>
      <c r="D11" s="78"/>
      <c r="E11" s="77"/>
      <c r="F11" s="77"/>
      <c r="G11" s="77"/>
      <c r="H11" s="77"/>
      <c r="I11" s="77"/>
      <c r="J11" s="77"/>
      <c r="K11" s="79">
        <f t="shared" si="0"/>
        <v>0</v>
      </c>
    </row>
    <row r="12" spans="1:11" ht="15" x14ac:dyDescent="0.25">
      <c r="A12" s="77"/>
      <c r="B12" s="78"/>
      <c r="C12" s="78"/>
      <c r="D12" s="78"/>
      <c r="E12" s="77"/>
      <c r="F12" s="77"/>
      <c r="G12" s="77"/>
      <c r="H12" s="77"/>
      <c r="I12" s="77"/>
      <c r="J12" s="77"/>
      <c r="K12" s="79">
        <f t="shared" si="0"/>
        <v>0</v>
      </c>
    </row>
    <row r="13" spans="1:11" ht="15" x14ac:dyDescent="0.25">
      <c r="A13" s="77"/>
      <c r="B13" s="78"/>
      <c r="C13" s="78"/>
      <c r="D13" s="78"/>
      <c r="E13" s="77"/>
      <c r="F13" s="77"/>
      <c r="G13" s="77"/>
      <c r="H13" s="77"/>
      <c r="I13" s="77"/>
      <c r="J13" s="77"/>
      <c r="K13"/>
    </row>
    <row r="14" spans="1:11" ht="15" x14ac:dyDescent="0.25">
      <c r="A14" s="77"/>
      <c r="B14" s="78"/>
      <c r="C14" s="78"/>
      <c r="D14" s="78"/>
      <c r="E14" s="77"/>
      <c r="F14" s="77"/>
      <c r="G14" s="77"/>
      <c r="H14" s="77"/>
      <c r="I14" s="77"/>
      <c r="J14" s="77"/>
      <c r="K14"/>
    </row>
    <row r="15" spans="1:11" ht="15" x14ac:dyDescent="0.25">
      <c r="A15" s="77"/>
      <c r="B15" s="78"/>
      <c r="C15" s="78"/>
      <c r="D15" s="78"/>
      <c r="E15" s="77"/>
      <c r="F15" s="77"/>
      <c r="G15" s="77"/>
      <c r="H15" s="77"/>
      <c r="I15" s="77"/>
      <c r="J15" s="77"/>
      <c r="K15"/>
    </row>
    <row r="16" spans="1:11" ht="15" x14ac:dyDescent="0.25">
      <c r="A16" s="77"/>
      <c r="B16" s="78"/>
      <c r="C16" s="78"/>
      <c r="D16" s="78"/>
      <c r="E16" s="77"/>
      <c r="F16" s="77"/>
      <c r="G16" s="77"/>
      <c r="H16" s="77"/>
      <c r="I16" s="77"/>
      <c r="J16" s="77"/>
      <c r="K16"/>
    </row>
    <row r="17" spans="1:12" ht="15" x14ac:dyDescent="0.25">
      <c r="A17" s="64"/>
      <c r="B17" s="65"/>
      <c r="C17" s="66"/>
      <c r="D17" s="65"/>
      <c r="E17" s="64"/>
      <c r="F17" s="64"/>
      <c r="G17" s="64"/>
      <c r="H17" s="64"/>
      <c r="I17" s="64"/>
      <c r="J17" s="64"/>
      <c r="K17"/>
    </row>
    <row r="18" spans="1:12" ht="15" x14ac:dyDescent="0.25">
      <c r="A18" s="64"/>
      <c r="B18" s="65"/>
      <c r="C18" s="66"/>
      <c r="D18" s="65"/>
      <c r="E18" s="64"/>
      <c r="F18" s="64"/>
      <c r="G18" s="64"/>
      <c r="H18" s="64"/>
      <c r="I18" s="64"/>
      <c r="J18" s="64"/>
      <c r="K18"/>
    </row>
    <row r="19" spans="1:12" ht="15" x14ac:dyDescent="0.25">
      <c r="A19" s="64"/>
      <c r="B19" s="65"/>
      <c r="C19" s="66"/>
      <c r="D19" s="65"/>
      <c r="E19" s="64"/>
      <c r="F19" s="64"/>
      <c r="G19" s="64"/>
      <c r="H19" s="64"/>
      <c r="I19" s="64"/>
      <c r="J19" s="64"/>
      <c r="K19"/>
    </row>
    <row r="20" spans="1:12" ht="15" x14ac:dyDescent="0.25">
      <c r="A20" s="64"/>
      <c r="B20" s="65"/>
      <c r="C20" s="66"/>
      <c r="D20" s="65"/>
      <c r="E20" s="64"/>
      <c r="F20" s="64"/>
      <c r="G20" s="64"/>
      <c r="H20" s="64"/>
      <c r="I20" s="64"/>
      <c r="J20" s="64"/>
      <c r="K20"/>
      <c r="L20"/>
    </row>
    <row r="21" spans="1:12" ht="15" x14ac:dyDescent="0.25">
      <c r="A21" s="64"/>
      <c r="B21" s="65"/>
      <c r="C21" s="66"/>
      <c r="D21" s="65"/>
      <c r="E21" s="64"/>
      <c r="F21" s="64"/>
      <c r="G21" s="64"/>
      <c r="H21" s="64"/>
      <c r="I21" s="64"/>
      <c r="J21" s="64"/>
      <c r="K21"/>
      <c r="L21"/>
    </row>
    <row r="22" spans="1:12" ht="15" x14ac:dyDescent="0.25">
      <c r="A22" s="15"/>
      <c r="B22" s="16"/>
      <c r="C22" s="18"/>
      <c r="D22" s="16"/>
      <c r="E22" s="15"/>
      <c r="F22" s="15"/>
      <c r="G22" s="15"/>
      <c r="H22" s="15"/>
      <c r="I22" s="15"/>
      <c r="J22" s="17"/>
      <c r="K22"/>
      <c r="L22"/>
    </row>
    <row r="23" spans="1:12" ht="15" x14ac:dyDescent="0.25">
      <c r="A23" s="12"/>
      <c r="B23" s="13"/>
      <c r="C23" s="13"/>
      <c r="D23" s="6" t="s">
        <v>324</v>
      </c>
      <c r="E23" s="125">
        <f>SUM(E2:E5)</f>
        <v>-1199829</v>
      </c>
      <c r="F23" s="125">
        <f>SUM(F2:F16)</f>
        <v>0</v>
      </c>
      <c r="G23" s="125">
        <f>SUM(G2:G5)</f>
        <v>0</v>
      </c>
      <c r="H23" s="125">
        <f>SUM(H2:H5)</f>
        <v>0</v>
      </c>
      <c r="I23" s="125">
        <f>SUM(I2:I5)</f>
        <v>0</v>
      </c>
      <c r="J23" s="125">
        <f>SUM(J2:J5)</f>
        <v>0</v>
      </c>
      <c r="K23" s="125">
        <f>SUM(K2:K5)</f>
        <v>-1199829</v>
      </c>
      <c r="L23"/>
    </row>
    <row r="24" spans="1:12" x14ac:dyDescent="0.2">
      <c r="E24" s="126"/>
      <c r="F24" s="126"/>
      <c r="G24" s="126"/>
      <c r="H24" s="126"/>
      <c r="I24" s="126"/>
      <c r="J24" s="124"/>
      <c r="K24" s="124"/>
      <c r="L24"/>
    </row>
    <row r="25" spans="1:12" x14ac:dyDescent="0.2">
      <c r="E25" s="126"/>
      <c r="F25" s="126"/>
      <c r="G25" s="126"/>
      <c r="H25" s="126"/>
      <c r="I25" s="126"/>
      <c r="J25" s="124"/>
      <c r="K25" s="124"/>
      <c r="L25"/>
    </row>
    <row r="26" spans="1:12" ht="15" x14ac:dyDescent="0.25">
      <c r="A26" s="12">
        <v>2017</v>
      </c>
      <c r="B26" s="13" t="s">
        <v>326</v>
      </c>
      <c r="C26" s="78" t="s">
        <v>322</v>
      </c>
      <c r="D26" s="13" t="s">
        <v>323</v>
      </c>
      <c r="E26" s="125">
        <f>VLOOKUP($C26,$C$2:$K$22,3,FALSE)</f>
        <v>-1199829</v>
      </c>
      <c r="F26" s="125">
        <f>VLOOKUP($C26,$C$2:$K$22,4,FALSE)</f>
        <v>0</v>
      </c>
      <c r="G26" s="125">
        <f>VLOOKUP($C26,$C$2:$K$22,5,FALSE)</f>
        <v>0</v>
      </c>
      <c r="H26" s="125">
        <f>VLOOKUP($C26,$C$2:$K$22,6,FALSE)</f>
        <v>0</v>
      </c>
      <c r="I26" s="125">
        <f>VLOOKUP($C26,$C$2:$K$22,7,FALSE)</f>
        <v>0</v>
      </c>
      <c r="J26" s="125">
        <f>VLOOKUP($C26,$C$2:$K$22,8,FALSE)</f>
        <v>0</v>
      </c>
      <c r="K26" s="125">
        <f>VLOOKUP($C26,$C$2:$K$22,9,FALSE)</f>
        <v>-1199829</v>
      </c>
      <c r="L26"/>
    </row>
    <row r="27" spans="1:12" x14ac:dyDescent="0.2">
      <c r="E27" s="124"/>
      <c r="F27" s="124"/>
      <c r="G27" s="124"/>
      <c r="H27" s="124"/>
      <c r="I27" s="124"/>
      <c r="J27" s="124"/>
      <c r="K27" s="124"/>
      <c r="L27"/>
    </row>
    <row r="28" spans="1:12" x14ac:dyDescent="0.2">
      <c r="D28" s="70" t="s">
        <v>332</v>
      </c>
      <c r="E28" s="69">
        <f>E23-E26</f>
        <v>0</v>
      </c>
      <c r="F28" s="69">
        <f t="shared" ref="F28:J28" si="1">F23-F26</f>
        <v>0</v>
      </c>
      <c r="G28" s="69">
        <f t="shared" si="1"/>
        <v>0</v>
      </c>
      <c r="H28" s="69">
        <f t="shared" si="1"/>
        <v>0</v>
      </c>
      <c r="I28" s="69">
        <f t="shared" si="1"/>
        <v>0</v>
      </c>
      <c r="J28" s="69">
        <f t="shared" si="1"/>
        <v>0</v>
      </c>
      <c r="K28" s="69">
        <f t="shared" ref="K28" si="2">K23-K26</f>
        <v>0</v>
      </c>
    </row>
    <row r="34" spans="1:10" ht="15" x14ac:dyDescent="0.25">
      <c r="I34" s="64"/>
      <c r="J34" s="65"/>
    </row>
    <row r="35" spans="1:10" ht="15" x14ac:dyDescent="0.25">
      <c r="A35" s="144"/>
      <c r="B35" s="145"/>
      <c r="C35" s="145"/>
      <c r="D35" s="145"/>
      <c r="E35" s="146"/>
      <c r="F35" s="146"/>
    </row>
    <row r="36" spans="1:10" ht="15" x14ac:dyDescent="0.25">
      <c r="A36" s="144"/>
      <c r="B36" s="145"/>
      <c r="C36" s="145"/>
      <c r="D36" s="145"/>
      <c r="E36" s="146"/>
      <c r="F36" s="146"/>
    </row>
    <row r="37" spans="1:10" ht="15" x14ac:dyDescent="0.25">
      <c r="A37" s="144"/>
      <c r="B37" s="145"/>
      <c r="C37" s="145"/>
      <c r="D37" s="145"/>
      <c r="E37" s="146"/>
      <c r="F37" s="146"/>
    </row>
    <row r="38" spans="1:10" ht="15" x14ac:dyDescent="0.25">
      <c r="A38" s="64"/>
      <c r="B38" s="65"/>
      <c r="C38" s="65"/>
      <c r="D38" s="65"/>
      <c r="E38" s="122"/>
    </row>
    <row r="39" spans="1:10" ht="15" x14ac:dyDescent="0.25">
      <c r="A39" s="64"/>
      <c r="B39" s="65"/>
      <c r="C39" s="65"/>
      <c r="D39" s="65"/>
      <c r="E39" s="122"/>
      <c r="F39" s="122"/>
      <c r="G39" s="122"/>
      <c r="H39" s="65"/>
      <c r="I39" s="65"/>
      <c r="J39" s="65"/>
    </row>
    <row r="40" spans="1:10" ht="15" x14ac:dyDescent="0.25">
      <c r="A40" s="64"/>
      <c r="B40" s="65"/>
      <c r="C40" s="65"/>
      <c r="D40" s="65"/>
      <c r="E40" s="122"/>
      <c r="F40" s="122"/>
      <c r="G40" s="122"/>
      <c r="H40" s="65"/>
      <c r="I40" s="65"/>
      <c r="J40" s="6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zoomScale="80" zoomScaleNormal="80" workbookViewId="0">
      <pane xSplit="2" ySplit="2" topLeftCell="O159" activePane="bottomRight" state="frozen"/>
      <selection pane="topRight" activeCell="E1" sqref="E1"/>
      <selection pane="bottomLeft" activeCell="A2" sqref="A2"/>
      <selection pane="bottomRight" activeCell="O71" sqref="O71"/>
    </sheetView>
  </sheetViews>
  <sheetFormatPr defaultRowHeight="12.75" x14ac:dyDescent="0.2"/>
  <cols>
    <col min="1" max="1" width="10.5703125" bestFit="1" customWidth="1"/>
    <col min="2" max="2" width="53.85546875" bestFit="1" customWidth="1"/>
    <col min="3" max="3" width="15.5703125" bestFit="1" customWidth="1"/>
    <col min="4" max="4" width="16.7109375" bestFit="1" customWidth="1"/>
    <col min="5" max="5" width="15.5703125" bestFit="1" customWidth="1"/>
    <col min="6" max="8" width="17.28515625" bestFit="1" customWidth="1"/>
    <col min="9" max="9" width="13.7109375" bestFit="1" customWidth="1"/>
    <col min="10" max="10" width="16.7109375" bestFit="1" customWidth="1"/>
    <col min="11" max="11" width="13.7109375" bestFit="1" customWidth="1"/>
    <col min="12" max="12" width="17" bestFit="1" customWidth="1"/>
    <col min="13" max="13" width="16.7109375" bestFit="1" customWidth="1"/>
    <col min="14" max="14" width="17" bestFit="1" customWidth="1"/>
    <col min="15" max="17" width="16.7109375" bestFit="1" customWidth="1"/>
    <col min="18" max="18" width="16.42578125" bestFit="1" customWidth="1"/>
    <col min="19" max="19" width="16.7109375" bestFit="1" customWidth="1"/>
    <col min="20" max="20" width="16.42578125" bestFit="1" customWidth="1"/>
    <col min="21" max="21" width="12.28515625" bestFit="1" customWidth="1"/>
    <col min="22" max="22" width="16.5703125" bestFit="1" customWidth="1"/>
    <col min="23" max="23" width="16.7109375" bestFit="1" customWidth="1"/>
    <col min="24" max="24" width="15.5703125" bestFit="1" customWidth="1"/>
    <col min="25" max="25" width="16.5703125" bestFit="1" customWidth="1"/>
    <col min="26" max="26" width="16.7109375" bestFit="1" customWidth="1"/>
    <col min="27" max="27" width="15.5703125" bestFit="1" customWidth="1"/>
    <col min="28" max="30" width="13.140625" customWidth="1"/>
    <col min="31" max="40" width="9.5703125" customWidth="1"/>
  </cols>
  <sheetData>
    <row r="1" spans="1:30" ht="15.75" x14ac:dyDescent="0.25">
      <c r="C1" s="168" t="str">
        <f>AA0!E1</f>
        <v>51196</v>
      </c>
      <c r="D1" s="169"/>
      <c r="E1" s="170"/>
      <c r="F1" s="168" t="str">
        <f>AA0!F1</f>
        <v>52900</v>
      </c>
      <c r="G1" s="169"/>
      <c r="H1" s="170"/>
      <c r="I1" s="168" t="str">
        <f>AA0!G1</f>
        <v>53200</v>
      </c>
      <c r="J1" s="169"/>
      <c r="K1" s="170"/>
      <c r="L1" s="168" t="str">
        <f>AA0!H1</f>
        <v>53300</v>
      </c>
      <c r="M1" s="169"/>
      <c r="N1" s="170"/>
      <c r="O1" s="168" t="str">
        <f>AA0!I1</f>
        <v>53400</v>
      </c>
      <c r="P1" s="169"/>
      <c r="Q1" s="170"/>
      <c r="R1" s="168" t="str">
        <f>AA0!J1</f>
        <v>53500</v>
      </c>
      <c r="S1" s="169"/>
      <c r="T1" s="170"/>
      <c r="V1" s="168" t="s">
        <v>662</v>
      </c>
      <c r="W1" s="169"/>
      <c r="X1" s="170"/>
      <c r="Y1" s="168" t="s">
        <v>663</v>
      </c>
      <c r="Z1" s="169"/>
      <c r="AA1" s="170"/>
      <c r="AB1" s="168" t="s">
        <v>664</v>
      </c>
      <c r="AC1" s="169"/>
      <c r="AD1" s="170"/>
    </row>
    <row r="2" spans="1:30" s="3" customFormat="1" ht="34.5" customHeight="1" thickBot="1" x14ac:dyDescent="0.3">
      <c r="A2" s="2" t="s">
        <v>205</v>
      </c>
      <c r="B2" s="71" t="s">
        <v>206</v>
      </c>
      <c r="C2" s="74" t="s">
        <v>207</v>
      </c>
      <c r="D2" s="75" t="s">
        <v>327</v>
      </c>
      <c r="E2" s="76" t="s">
        <v>448</v>
      </c>
      <c r="F2" s="74" t="s">
        <v>207</v>
      </c>
      <c r="G2" s="75" t="s">
        <v>327</v>
      </c>
      <c r="H2" s="76" t="s">
        <v>448</v>
      </c>
      <c r="I2" s="74" t="s">
        <v>207</v>
      </c>
      <c r="J2" s="75" t="s">
        <v>327</v>
      </c>
      <c r="K2" s="76" t="s">
        <v>448</v>
      </c>
      <c r="L2" s="74" t="s">
        <v>207</v>
      </c>
      <c r="M2" s="75" t="s">
        <v>327</v>
      </c>
      <c r="N2" s="76" t="s">
        <v>448</v>
      </c>
      <c r="O2" s="74" t="s">
        <v>207</v>
      </c>
      <c r="P2" s="75" t="s">
        <v>327</v>
      </c>
      <c r="Q2" s="76" t="s">
        <v>448</v>
      </c>
      <c r="R2" s="74" t="s">
        <v>207</v>
      </c>
      <c r="S2" s="75" t="s">
        <v>327</v>
      </c>
      <c r="T2" s="76" t="s">
        <v>448</v>
      </c>
      <c r="U2" s="43" t="s">
        <v>327</v>
      </c>
      <c r="V2" s="74" t="s">
        <v>207</v>
      </c>
      <c r="W2" s="75" t="s">
        <v>327</v>
      </c>
      <c r="X2" s="76" t="s">
        <v>448</v>
      </c>
      <c r="Y2" s="74" t="s">
        <v>207</v>
      </c>
      <c r="Z2" s="75" t="s">
        <v>327</v>
      </c>
      <c r="AA2" s="76" t="s">
        <v>448</v>
      </c>
      <c r="AB2" s="74" t="s">
        <v>207</v>
      </c>
      <c r="AC2" s="75" t="s">
        <v>327</v>
      </c>
      <c r="AD2" s="76" t="s">
        <v>448</v>
      </c>
    </row>
    <row r="3" spans="1:30" ht="15" x14ac:dyDescent="0.25">
      <c r="A3" s="19">
        <v>1</v>
      </c>
      <c r="B3" s="20" t="s">
        <v>208</v>
      </c>
      <c r="C3" s="72">
        <f>VLOOKUP($A3,AA0!$C$2:$K$199,3,FALSE)</f>
        <v>23974589</v>
      </c>
      <c r="D3" s="72">
        <f>IFERROR(VLOOKUP($A3,'DH1'!$C$2:$J$20,3,FALSE),0)+IFERROR(VLOOKUP($A3,'DF1'!$C$2:$J$19,3,FALSE),0)</f>
        <v>0</v>
      </c>
      <c r="E3" s="73">
        <f>C3-D3</f>
        <v>23974589</v>
      </c>
      <c r="F3" s="4">
        <f>VLOOKUP($A3,AA0!$C$2:$K$199,4,FALSE)</f>
        <v>132912</v>
      </c>
      <c r="G3" s="4">
        <f>IFERROR(VLOOKUP($A3,'DH1'!$C$2:$J$20,4,FALSE),0)+IFERROR(VLOOKUP($A3,'DF1'!$C$2:$J$22,4,FALSE),0)</f>
        <v>0</v>
      </c>
      <c r="H3" s="14">
        <f t="shared" ref="H3:H67" si="0">F3-G3</f>
        <v>132912</v>
      </c>
      <c r="I3" s="4">
        <f>VLOOKUP($A3,AA0!$C$2:$K$199,5,FALSE)</f>
        <v>2941734</v>
      </c>
      <c r="J3" s="4">
        <f>IFERROR(VLOOKUP($A3,'DH1'!$C$2:$J$20,5,FALSE),0)+IFERROR(VLOOKUP($A3,'DF1'!$C$2:$J$22,5,FALSE),0)</f>
        <v>0</v>
      </c>
      <c r="K3" s="14">
        <f>I3-J3</f>
        <v>2941734</v>
      </c>
      <c r="L3" s="4">
        <f>VLOOKUP($A3,AA0!$C$2:$K$199,6,FALSE)</f>
        <v>19023280</v>
      </c>
      <c r="M3" s="4">
        <f>IFERROR(VLOOKUP($A3,'DH1'!$C$2:$J$20,6,FALSE),0)+IFERROR(VLOOKUP($A3,'DF1'!$C$2:$J$22,6,FALSE),0)</f>
        <v>0</v>
      </c>
      <c r="N3" s="14">
        <f>L3-M3</f>
        <v>19023280</v>
      </c>
      <c r="O3" s="4">
        <f>VLOOKUP($A3,AA0!$C$2:$K$199,7,FALSE)</f>
        <v>0</v>
      </c>
      <c r="P3" s="4">
        <f>IFERROR(VLOOKUP($A3,'DH1'!$C$2:$J$20,7,FALSE),0)+IFERROR(VLOOKUP($A3,'DF1'!$C$2:$J$22,7,FALSE),0)</f>
        <v>0</v>
      </c>
      <c r="Q3" s="14">
        <f>O3-P3</f>
        <v>0</v>
      </c>
      <c r="R3" s="4">
        <f>VLOOKUP($A3,AA0!$C$2:$K$199,8,FALSE)</f>
        <v>1876663</v>
      </c>
      <c r="S3" s="4">
        <f>IFERROR(VLOOKUP($A3,'DH1'!$C$2:$J$20,8,FALSE),0)+IFERROR(VLOOKUP($A3,'DF1'!$C$2:$J$22,8,FALSE),0)</f>
        <v>0</v>
      </c>
      <c r="T3" s="14">
        <f>R3-S3</f>
        <v>1876663</v>
      </c>
      <c r="U3" s="5">
        <f>ABS(D3+G3+J3+M3+P3+S3)</f>
        <v>0</v>
      </c>
      <c r="V3" s="4">
        <f>VLOOKUP($A3,AA0!$C$2:$K$199,9,FALSE)</f>
        <v>47949178</v>
      </c>
      <c r="W3" s="4">
        <f>IFERROR(VLOOKUP($A3,'DH1'!$C$2:$K$20,9,FALSE),0)+IFERROR(VLOOKUP($A3,'DF1'!$C$2:$K$22,9,FALSE),0)</f>
        <v>0</v>
      </c>
      <c r="X3" s="14">
        <f>V3-W3</f>
        <v>47949178</v>
      </c>
      <c r="Y3" s="4">
        <f>C3+F3+I3+L3+O3+R3</f>
        <v>47949178</v>
      </c>
      <c r="Z3" s="4">
        <f>D3+G3+J3+M3+P3+S3</f>
        <v>0</v>
      </c>
      <c r="AA3" s="14">
        <f>E3+H3+K3+N3+Q3+T3</f>
        <v>47949178</v>
      </c>
      <c r="AB3" s="4" t="b">
        <f>V3=Y3</f>
        <v>1</v>
      </c>
      <c r="AC3" s="4" t="b">
        <f t="shared" ref="AC3:AD3" si="1">W3=Z3</f>
        <v>1</v>
      </c>
      <c r="AD3" s="14" t="b">
        <f t="shared" si="1"/>
        <v>1</v>
      </c>
    </row>
    <row r="4" spans="1:30" ht="15" x14ac:dyDescent="0.25">
      <c r="A4" s="19">
        <v>2</v>
      </c>
      <c r="B4" s="20" t="s">
        <v>209</v>
      </c>
      <c r="C4" s="4">
        <f>VLOOKUP($A4,AA0!$C$2:$K$199,3,FALSE)</f>
        <v>12568423</v>
      </c>
      <c r="D4" s="4">
        <f>IFERROR(VLOOKUP($A4,'DH1'!$C$2:$J$20,3,FALSE),0)+IFERROR(VLOOKUP($A4,'DF1'!$C$2:$J$22,3,FALSE),0)</f>
        <v>0</v>
      </c>
      <c r="E4" s="14">
        <f t="shared" ref="E4:E67" si="2">C4-D4</f>
        <v>12568423</v>
      </c>
      <c r="F4" s="4">
        <f>VLOOKUP($A4,AA0!$C$2:$K$199,4,FALSE)</f>
        <v>354091</v>
      </c>
      <c r="G4" s="4">
        <f>IFERROR(VLOOKUP($A4,'DH1'!$C$2:$J$20,4,FALSE),0)+IFERROR(VLOOKUP($A4,'DF1'!$C$2:$J$22,4,FALSE),0)</f>
        <v>0</v>
      </c>
      <c r="H4" s="14">
        <f t="shared" si="0"/>
        <v>354091</v>
      </c>
      <c r="I4" s="4">
        <f>VLOOKUP($A4,AA0!$C$2:$K$199,5,FALSE)</f>
        <v>3381012</v>
      </c>
      <c r="J4" s="4">
        <f>IFERROR(VLOOKUP($A4,'DH1'!$C$2:$J$20,5,FALSE),0)+IFERROR(VLOOKUP($A4,'DF1'!$C$2:$J$22,5,FALSE),0)</f>
        <v>0</v>
      </c>
      <c r="K4" s="14">
        <f t="shared" ref="K4:K67" si="3">I4-J4</f>
        <v>3381012</v>
      </c>
      <c r="L4" s="4">
        <f>VLOOKUP($A4,AA0!$C$2:$K$199,6,FALSE)</f>
        <v>0</v>
      </c>
      <c r="M4" s="4">
        <f>IFERROR(VLOOKUP($A4,'DH1'!$C$2:$J$20,6,FALSE),0)+IFERROR(VLOOKUP($A4,'DF1'!$C$2:$J$22,6,FALSE),0)</f>
        <v>0</v>
      </c>
      <c r="N4" s="14">
        <f t="shared" ref="N4:N67" si="4">L4-M4</f>
        <v>0</v>
      </c>
      <c r="O4" s="4">
        <f>VLOOKUP($A4,AA0!$C$2:$K$199,7,FALSE)</f>
        <v>0</v>
      </c>
      <c r="P4" s="4">
        <f>IFERROR(VLOOKUP($A4,'DH1'!$C$2:$J$20,7,FALSE),0)+IFERROR(VLOOKUP($A4,'DF1'!$C$2:$J$22,7,FALSE),0)</f>
        <v>0</v>
      </c>
      <c r="Q4" s="14">
        <f t="shared" ref="Q4:Q67" si="5">O4-P4</f>
        <v>0</v>
      </c>
      <c r="R4" s="4">
        <f>VLOOKUP($A4,AA0!$C$2:$K$199,8,FALSE)</f>
        <v>8833320</v>
      </c>
      <c r="S4" s="4">
        <f>IFERROR(VLOOKUP($A4,'DH1'!$C$2:$J$20,8,FALSE),0)+IFERROR(VLOOKUP($A4,'DF1'!$C$2:$J$22,8,FALSE),0)</f>
        <v>0</v>
      </c>
      <c r="T4" s="14">
        <f t="shared" ref="T4:T67" si="6">R4-S4</f>
        <v>8833320</v>
      </c>
      <c r="U4" s="5">
        <f t="shared" ref="U4:U67" si="7">ABS(D4+G4+J4+M4+P4+S4)</f>
        <v>0</v>
      </c>
      <c r="V4" s="4">
        <f>VLOOKUP($A4,AA0!$C$2:$K$199,9,FALSE)</f>
        <v>25136846</v>
      </c>
      <c r="W4" s="4">
        <f>IFERROR(VLOOKUP($A4,'DH1'!$C$2:$K$20,9,FALSE),0)+IFERROR(VLOOKUP($A4,'DF1'!$C$2:$K$22,9,FALSE),0)</f>
        <v>0</v>
      </c>
      <c r="X4" s="14">
        <f t="shared" ref="X4:X67" si="8">V4-W4</f>
        <v>25136846</v>
      </c>
      <c r="Y4" s="4">
        <f t="shared" ref="Y4:Y67" si="9">C4+F4+I4+L4+O4+R4</f>
        <v>25136846</v>
      </c>
      <c r="Z4" s="4">
        <f t="shared" ref="Z4:Z67" si="10">D4+G4+J4+M4+P4+S4</f>
        <v>0</v>
      </c>
      <c r="AA4" s="14">
        <f t="shared" ref="AA4:AA67" si="11">E4+H4+K4+N4+Q4+T4</f>
        <v>25136846</v>
      </c>
      <c r="AB4" s="4" t="b">
        <f t="shared" ref="AB4:AB67" si="12">V4=Y4</f>
        <v>1</v>
      </c>
      <c r="AC4" s="4" t="b">
        <f t="shared" ref="AC4:AC67" si="13">W4=Z4</f>
        <v>1</v>
      </c>
      <c r="AD4" s="14" t="b">
        <f t="shared" ref="AD4:AD67" si="14">X4=AA4</f>
        <v>1</v>
      </c>
    </row>
    <row r="5" spans="1:30" ht="15" x14ac:dyDescent="0.25">
      <c r="A5" s="19">
        <v>3</v>
      </c>
      <c r="B5" s="20" t="s">
        <v>210</v>
      </c>
      <c r="C5" s="4">
        <f>VLOOKUP($A5,AA0!$C$2:$K$199,3,FALSE)</f>
        <v>51091448</v>
      </c>
      <c r="D5" s="4">
        <f>IFERROR(VLOOKUP($A5,'DH1'!$C$2:$J$20,3,FALSE),0)+IFERROR(VLOOKUP($A5,'DF1'!$C$2:$J$22,3,FALSE),0)</f>
        <v>0</v>
      </c>
      <c r="E5" s="14">
        <f t="shared" si="2"/>
        <v>51091448</v>
      </c>
      <c r="F5" s="4">
        <f>VLOOKUP($A5,AA0!$C$2:$K$199,4,FALSE)</f>
        <v>1852930</v>
      </c>
      <c r="G5" s="4">
        <f>IFERROR(VLOOKUP($A5,'DH1'!$C$2:$J$20,4,FALSE),0)+IFERROR(VLOOKUP($A5,'DF1'!$C$2:$J$22,4,FALSE),0)</f>
        <v>0</v>
      </c>
      <c r="H5" s="14">
        <f t="shared" si="0"/>
        <v>1852930</v>
      </c>
      <c r="I5" s="4">
        <f>VLOOKUP($A5,AA0!$C$2:$K$199,5,FALSE)</f>
        <v>529</v>
      </c>
      <c r="J5" s="4">
        <f>IFERROR(VLOOKUP($A5,'DH1'!$C$2:$J$20,5,FALSE),0)+IFERROR(VLOOKUP($A5,'DF1'!$C$2:$J$22,5,FALSE),0)</f>
        <v>0</v>
      </c>
      <c r="K5" s="14">
        <f t="shared" si="3"/>
        <v>529</v>
      </c>
      <c r="L5" s="4">
        <f>VLOOKUP($A5,AA0!$C$2:$K$199,6,FALSE)</f>
        <v>0</v>
      </c>
      <c r="M5" s="4">
        <f>IFERROR(VLOOKUP($A5,'DH1'!$C$2:$J$20,6,FALSE),0)+IFERROR(VLOOKUP($A5,'DF1'!$C$2:$J$22,6,FALSE),0)</f>
        <v>0</v>
      </c>
      <c r="N5" s="14">
        <f t="shared" si="4"/>
        <v>0</v>
      </c>
      <c r="O5" s="4">
        <f>VLOOKUP($A5,AA0!$C$2:$K$199,7,FALSE)</f>
        <v>41711096</v>
      </c>
      <c r="P5" s="4">
        <f>IFERROR(VLOOKUP($A5,'DH1'!$C$2:$J$20,7,FALSE),0)+IFERROR(VLOOKUP($A5,'DF1'!$C$2:$J$22,7,FALSE),0)</f>
        <v>0</v>
      </c>
      <c r="Q5" s="14">
        <f t="shared" si="5"/>
        <v>41711096</v>
      </c>
      <c r="R5" s="4">
        <f>VLOOKUP($A5,AA0!$C$2:$K$199,8,FALSE)</f>
        <v>7526893</v>
      </c>
      <c r="S5" s="4">
        <f>IFERROR(VLOOKUP($A5,'DH1'!$C$2:$J$20,8,FALSE),0)+IFERROR(VLOOKUP($A5,'DF1'!$C$2:$J$22,8,FALSE),0)</f>
        <v>0</v>
      </c>
      <c r="T5" s="14">
        <f t="shared" si="6"/>
        <v>7526893</v>
      </c>
      <c r="U5" s="5">
        <f t="shared" si="7"/>
        <v>0</v>
      </c>
      <c r="V5" s="4">
        <f>VLOOKUP($A5,AA0!$C$2:$K$199,9,FALSE)</f>
        <v>102182896</v>
      </c>
      <c r="W5" s="4">
        <f>IFERROR(VLOOKUP($A5,'DH1'!$C$2:$K$20,9,FALSE),0)+IFERROR(VLOOKUP($A5,'DF1'!$C$2:$K$22,9,FALSE),0)</f>
        <v>0</v>
      </c>
      <c r="X5" s="14">
        <f t="shared" si="8"/>
        <v>102182896</v>
      </c>
      <c r="Y5" s="4">
        <f t="shared" si="9"/>
        <v>102182896</v>
      </c>
      <c r="Z5" s="4">
        <f t="shared" si="10"/>
        <v>0</v>
      </c>
      <c r="AA5" s="14">
        <f t="shared" si="11"/>
        <v>102182896</v>
      </c>
      <c r="AB5" s="4" t="b">
        <f t="shared" si="12"/>
        <v>1</v>
      </c>
      <c r="AC5" s="4" t="b">
        <f t="shared" si="13"/>
        <v>1</v>
      </c>
      <c r="AD5" s="14" t="b">
        <f t="shared" si="14"/>
        <v>1</v>
      </c>
    </row>
    <row r="6" spans="1:30" ht="15" x14ac:dyDescent="0.25">
      <c r="A6" s="19">
        <v>4</v>
      </c>
      <c r="B6" s="20" t="s">
        <v>211</v>
      </c>
      <c r="C6" s="4">
        <f>VLOOKUP($A6,AA0!$C$2:$K$199,3,FALSE)</f>
        <v>12649389</v>
      </c>
      <c r="D6" s="4">
        <f>IFERROR(VLOOKUP($A6,'DH1'!$C$2:$J$20,3,FALSE),0)+IFERROR(VLOOKUP($A6,'DF1'!$C$2:$J$22,3,FALSE),0)</f>
        <v>0</v>
      </c>
      <c r="E6" s="14">
        <f t="shared" si="2"/>
        <v>12649389</v>
      </c>
      <c r="F6" s="4">
        <f>VLOOKUP($A6,AA0!$C$2:$K$199,4,FALSE)</f>
        <v>0</v>
      </c>
      <c r="G6" s="4">
        <f>IFERROR(VLOOKUP($A6,'DH1'!$C$2:$J$20,4,FALSE),0)+IFERROR(VLOOKUP($A6,'DF1'!$C$2:$J$22,4,FALSE),0)</f>
        <v>0</v>
      </c>
      <c r="H6" s="14">
        <f t="shared" si="0"/>
        <v>0</v>
      </c>
      <c r="I6" s="4">
        <f>VLOOKUP($A6,AA0!$C$2:$K$199,5,FALSE)</f>
        <v>0</v>
      </c>
      <c r="J6" s="4">
        <f>IFERROR(VLOOKUP($A6,'DH1'!$C$2:$J$20,5,FALSE),0)+IFERROR(VLOOKUP($A6,'DF1'!$C$2:$J$22,5,FALSE),0)</f>
        <v>0</v>
      </c>
      <c r="K6" s="14">
        <f t="shared" si="3"/>
        <v>0</v>
      </c>
      <c r="L6" s="4">
        <f>VLOOKUP($A6,AA0!$C$2:$K$199,6,FALSE)</f>
        <v>12649389</v>
      </c>
      <c r="M6" s="4">
        <f>IFERROR(VLOOKUP($A6,'DH1'!$C$2:$J$20,6,FALSE),0)+IFERROR(VLOOKUP($A6,'DF1'!$C$2:$J$22,6,FALSE),0)</f>
        <v>0</v>
      </c>
      <c r="N6" s="14">
        <f t="shared" si="4"/>
        <v>12649389</v>
      </c>
      <c r="O6" s="4">
        <f>VLOOKUP($A6,AA0!$C$2:$K$199,7,FALSE)</f>
        <v>0</v>
      </c>
      <c r="P6" s="4">
        <f>IFERROR(VLOOKUP($A6,'DH1'!$C$2:$J$20,7,FALSE),0)+IFERROR(VLOOKUP($A6,'DF1'!$C$2:$J$22,7,FALSE),0)</f>
        <v>0</v>
      </c>
      <c r="Q6" s="14">
        <f t="shared" si="5"/>
        <v>0</v>
      </c>
      <c r="R6" s="4">
        <f>VLOOKUP($A6,AA0!$C$2:$K$199,8,FALSE)</f>
        <v>0</v>
      </c>
      <c r="S6" s="4">
        <f>IFERROR(VLOOKUP($A6,'DH1'!$C$2:$J$20,8,FALSE),0)+IFERROR(VLOOKUP($A6,'DF1'!$C$2:$J$22,8,FALSE),0)</f>
        <v>0</v>
      </c>
      <c r="T6" s="14">
        <f t="shared" si="6"/>
        <v>0</v>
      </c>
      <c r="U6" s="5">
        <f t="shared" si="7"/>
        <v>0</v>
      </c>
      <c r="V6" s="4">
        <f>VLOOKUP($A6,AA0!$C$2:$K$199,9,FALSE)</f>
        <v>25298778</v>
      </c>
      <c r="W6" s="4">
        <f>IFERROR(VLOOKUP($A6,'DH1'!$C$2:$K$20,9,FALSE),0)+IFERROR(VLOOKUP($A6,'DF1'!$C$2:$K$22,9,FALSE),0)</f>
        <v>0</v>
      </c>
      <c r="X6" s="14">
        <f t="shared" si="8"/>
        <v>25298778</v>
      </c>
      <c r="Y6" s="4">
        <f t="shared" si="9"/>
        <v>25298778</v>
      </c>
      <c r="Z6" s="4">
        <f t="shared" si="10"/>
        <v>0</v>
      </c>
      <c r="AA6" s="14">
        <f t="shared" si="11"/>
        <v>25298778</v>
      </c>
      <c r="AB6" s="4" t="b">
        <f t="shared" si="12"/>
        <v>1</v>
      </c>
      <c r="AC6" s="4" t="b">
        <f t="shared" si="13"/>
        <v>1</v>
      </c>
      <c r="AD6" s="14" t="b">
        <f t="shared" si="14"/>
        <v>1</v>
      </c>
    </row>
    <row r="7" spans="1:30" ht="15" x14ac:dyDescent="0.25">
      <c r="A7" s="19">
        <v>5</v>
      </c>
      <c r="B7" s="20" t="s">
        <v>212</v>
      </c>
      <c r="C7" s="4">
        <f>VLOOKUP($A7,AA0!$C$2:$K$199,3,FALSE)</f>
        <v>21402478</v>
      </c>
      <c r="D7" s="4">
        <f>IFERROR(VLOOKUP($A7,'DH1'!$C$2:$J$20,3,FALSE),0)+IFERROR(VLOOKUP($A7,'DF1'!$C$2:$J$22,3,FALSE),0)</f>
        <v>0</v>
      </c>
      <c r="E7" s="14">
        <f t="shared" si="2"/>
        <v>21402478</v>
      </c>
      <c r="F7" s="4">
        <f>VLOOKUP($A7,AA0!$C$2:$K$199,4,FALSE)</f>
        <v>0</v>
      </c>
      <c r="G7" s="4">
        <f>IFERROR(VLOOKUP($A7,'DH1'!$C$2:$J$20,4,FALSE),0)+IFERROR(VLOOKUP($A7,'DF1'!$C$2:$J$22,4,FALSE),0)</f>
        <v>0</v>
      </c>
      <c r="H7" s="14">
        <f t="shared" si="0"/>
        <v>0</v>
      </c>
      <c r="I7" s="4">
        <f>VLOOKUP($A7,AA0!$C$2:$K$199,5,FALSE)</f>
        <v>0</v>
      </c>
      <c r="J7" s="4">
        <f>IFERROR(VLOOKUP($A7,'DH1'!$C$2:$J$20,5,FALSE),0)+IFERROR(VLOOKUP($A7,'DF1'!$C$2:$J$22,5,FALSE),0)</f>
        <v>0</v>
      </c>
      <c r="K7" s="14">
        <f t="shared" si="3"/>
        <v>0</v>
      </c>
      <c r="L7" s="4">
        <f>VLOOKUP($A7,AA0!$C$2:$K$199,6,FALSE)</f>
        <v>3300000</v>
      </c>
      <c r="M7" s="4">
        <f>IFERROR(VLOOKUP($A7,'DH1'!$C$2:$J$20,6,FALSE),0)+IFERROR(VLOOKUP($A7,'DF1'!$C$2:$J$22,6,FALSE),0)</f>
        <v>0</v>
      </c>
      <c r="N7" s="14">
        <f t="shared" si="4"/>
        <v>3300000</v>
      </c>
      <c r="O7" s="4">
        <f>VLOOKUP($A7,AA0!$C$2:$K$199,7,FALSE)</f>
        <v>0</v>
      </c>
      <c r="P7" s="4">
        <f>IFERROR(VLOOKUP($A7,'DH1'!$C$2:$J$20,7,FALSE),0)+IFERROR(VLOOKUP($A7,'DF1'!$C$2:$J$22,7,FALSE),0)</f>
        <v>0</v>
      </c>
      <c r="Q7" s="14">
        <f t="shared" si="5"/>
        <v>0</v>
      </c>
      <c r="R7" s="4">
        <f>VLOOKUP($A7,AA0!$C$2:$K$199,8,FALSE)</f>
        <v>18102478</v>
      </c>
      <c r="S7" s="4">
        <f>IFERROR(VLOOKUP($A7,'DH1'!$C$2:$J$20,8,FALSE),0)+IFERROR(VLOOKUP($A7,'DF1'!$C$2:$J$22,8,FALSE),0)</f>
        <v>0</v>
      </c>
      <c r="T7" s="14">
        <f t="shared" si="6"/>
        <v>18102478</v>
      </c>
      <c r="U7" s="5">
        <f t="shared" si="7"/>
        <v>0</v>
      </c>
      <c r="V7" s="4">
        <f>VLOOKUP($A7,AA0!$C$2:$K$199,9,FALSE)</f>
        <v>42804956</v>
      </c>
      <c r="W7" s="4">
        <f>IFERROR(VLOOKUP($A7,'DH1'!$C$2:$K$20,9,FALSE),0)+IFERROR(VLOOKUP($A7,'DF1'!$C$2:$K$22,9,FALSE),0)</f>
        <v>0</v>
      </c>
      <c r="X7" s="14">
        <f t="shared" si="8"/>
        <v>42804956</v>
      </c>
      <c r="Y7" s="4">
        <f t="shared" si="9"/>
        <v>42804956</v>
      </c>
      <c r="Z7" s="4">
        <f t="shared" si="10"/>
        <v>0</v>
      </c>
      <c r="AA7" s="14">
        <f t="shared" si="11"/>
        <v>42804956</v>
      </c>
      <c r="AB7" s="4" t="b">
        <f t="shared" si="12"/>
        <v>1</v>
      </c>
      <c r="AC7" s="4" t="b">
        <f t="shared" si="13"/>
        <v>1</v>
      </c>
      <c r="AD7" s="14" t="b">
        <f t="shared" si="14"/>
        <v>1</v>
      </c>
    </row>
    <row r="8" spans="1:30" ht="15" x14ac:dyDescent="0.25">
      <c r="A8" s="19">
        <v>6</v>
      </c>
      <c r="B8" s="20" t="s">
        <v>213</v>
      </c>
      <c r="C8" s="4">
        <f>VLOOKUP($A8,AA0!$C$2:$K$199,3,FALSE)</f>
        <v>16776520</v>
      </c>
      <c r="D8" s="4">
        <f>IFERROR(VLOOKUP($A8,'DH1'!$C$2:$J$20,3,FALSE),0)+IFERROR(VLOOKUP($A8,'DF1'!$C$2:$J$22,3,FALSE),0)</f>
        <v>0</v>
      </c>
      <c r="E8" s="14">
        <f t="shared" si="2"/>
        <v>16776520</v>
      </c>
      <c r="F8" s="4">
        <f>VLOOKUP($A8,AA0!$C$2:$K$199,4,FALSE)</f>
        <v>192025</v>
      </c>
      <c r="G8" s="4">
        <f>IFERROR(VLOOKUP($A8,'DH1'!$C$2:$J$20,4,FALSE),0)+IFERROR(VLOOKUP($A8,'DF1'!$C$2:$J$22,4,FALSE),0)</f>
        <v>0</v>
      </c>
      <c r="H8" s="14">
        <f t="shared" si="0"/>
        <v>192025</v>
      </c>
      <c r="I8" s="4">
        <f>VLOOKUP($A8,AA0!$C$2:$K$199,5,FALSE)</f>
        <v>0</v>
      </c>
      <c r="J8" s="4">
        <f>IFERROR(VLOOKUP($A8,'DH1'!$C$2:$J$20,5,FALSE),0)+IFERROR(VLOOKUP($A8,'DF1'!$C$2:$J$22,5,FALSE),0)</f>
        <v>0</v>
      </c>
      <c r="K8" s="14">
        <f t="shared" si="3"/>
        <v>0</v>
      </c>
      <c r="L8" s="4">
        <f>VLOOKUP($A8,AA0!$C$2:$K$199,6,FALSE)</f>
        <v>8298065</v>
      </c>
      <c r="M8" s="4">
        <f>IFERROR(VLOOKUP($A8,'DH1'!$C$2:$J$20,6,FALSE),0)+IFERROR(VLOOKUP($A8,'DF1'!$C$2:$J$22,6,FALSE),0)</f>
        <v>0</v>
      </c>
      <c r="N8" s="14">
        <f t="shared" si="4"/>
        <v>8298065</v>
      </c>
      <c r="O8" s="4">
        <f>VLOOKUP($A8,AA0!$C$2:$K$199,7,FALSE)</f>
        <v>607318</v>
      </c>
      <c r="P8" s="4">
        <f>IFERROR(VLOOKUP($A8,'DH1'!$C$2:$J$20,7,FALSE),0)+IFERROR(VLOOKUP($A8,'DF1'!$C$2:$J$22,7,FALSE),0)</f>
        <v>0</v>
      </c>
      <c r="Q8" s="14">
        <f t="shared" si="5"/>
        <v>607318</v>
      </c>
      <c r="R8" s="4">
        <f>VLOOKUP($A8,AA0!$C$2:$K$199,8,FALSE)</f>
        <v>7679112</v>
      </c>
      <c r="S8" s="4">
        <f>IFERROR(VLOOKUP($A8,'DH1'!$C$2:$J$20,8,FALSE),0)+IFERROR(VLOOKUP($A8,'DF1'!$C$2:$J$22,8,FALSE),0)</f>
        <v>0</v>
      </c>
      <c r="T8" s="14">
        <f t="shared" si="6"/>
        <v>7679112</v>
      </c>
      <c r="U8" s="5">
        <f t="shared" si="7"/>
        <v>0</v>
      </c>
      <c r="V8" s="4">
        <f>VLOOKUP($A8,AA0!$C$2:$K$199,9,FALSE)</f>
        <v>33553040</v>
      </c>
      <c r="W8" s="4">
        <f>IFERROR(VLOOKUP($A8,'DH1'!$C$2:$K$20,9,FALSE),0)+IFERROR(VLOOKUP($A8,'DF1'!$C$2:$K$22,9,FALSE),0)</f>
        <v>0</v>
      </c>
      <c r="X8" s="14">
        <f t="shared" si="8"/>
        <v>33553040</v>
      </c>
      <c r="Y8" s="4">
        <f t="shared" si="9"/>
        <v>33553040</v>
      </c>
      <c r="Z8" s="4">
        <f t="shared" si="10"/>
        <v>0</v>
      </c>
      <c r="AA8" s="14">
        <f t="shared" si="11"/>
        <v>33553040</v>
      </c>
      <c r="AB8" s="4" t="b">
        <f t="shared" si="12"/>
        <v>1</v>
      </c>
      <c r="AC8" s="4" t="b">
        <f t="shared" si="13"/>
        <v>1</v>
      </c>
      <c r="AD8" s="14" t="b">
        <f t="shared" si="14"/>
        <v>1</v>
      </c>
    </row>
    <row r="9" spans="1:30" ht="15" x14ac:dyDescent="0.25">
      <c r="A9" s="19">
        <v>7</v>
      </c>
      <c r="B9" s="20" t="s">
        <v>214</v>
      </c>
      <c r="C9" s="4">
        <f>VLOOKUP($A9,AA0!$C$2:$K$199,3,FALSE)</f>
        <v>6848051</v>
      </c>
      <c r="D9" s="4">
        <f>IFERROR(VLOOKUP($A9,'DH1'!$C$2:$J$20,3,FALSE),0)+IFERROR(VLOOKUP($A9,'DF1'!$C$2:$J$22,3,FALSE),0)</f>
        <v>0</v>
      </c>
      <c r="E9" s="14">
        <f t="shared" si="2"/>
        <v>6848051</v>
      </c>
      <c r="F9" s="4">
        <f>VLOOKUP($A9,AA0!$C$2:$K$199,4,FALSE)</f>
        <v>0</v>
      </c>
      <c r="G9" s="4">
        <f>IFERROR(VLOOKUP($A9,'DH1'!$C$2:$J$20,4,FALSE),0)+IFERROR(VLOOKUP($A9,'DF1'!$C$2:$J$22,4,FALSE),0)</f>
        <v>0</v>
      </c>
      <c r="H9" s="14">
        <f t="shared" si="0"/>
        <v>0</v>
      </c>
      <c r="I9" s="4">
        <f>VLOOKUP($A9,AA0!$C$2:$K$199,5,FALSE)</f>
        <v>8293892</v>
      </c>
      <c r="J9" s="4">
        <f>IFERROR(VLOOKUP($A9,'DH1'!$C$2:$J$20,5,FALSE),0)+IFERROR(VLOOKUP($A9,'DF1'!$C$2:$J$22,5,FALSE),0)</f>
        <v>0</v>
      </c>
      <c r="K9" s="14">
        <f t="shared" si="3"/>
        <v>8293892</v>
      </c>
      <c r="L9" s="4">
        <f>VLOOKUP($A9,AA0!$C$2:$K$199,6,FALSE)</f>
        <v>0</v>
      </c>
      <c r="M9" s="4">
        <f>IFERROR(VLOOKUP($A9,'DH1'!$C$2:$J$20,6,FALSE),0)+IFERROR(VLOOKUP($A9,'DF1'!$C$2:$J$22,6,FALSE),0)</f>
        <v>0</v>
      </c>
      <c r="N9" s="14">
        <f t="shared" si="4"/>
        <v>0</v>
      </c>
      <c r="O9" s="4">
        <f>VLOOKUP($A9,AA0!$C$2:$K$199,7,FALSE)</f>
        <v>0</v>
      </c>
      <c r="P9" s="4">
        <f>IFERROR(VLOOKUP($A9,'DH1'!$C$2:$J$20,7,FALSE),0)+IFERROR(VLOOKUP($A9,'DF1'!$C$2:$J$22,7,FALSE),0)</f>
        <v>0</v>
      </c>
      <c r="Q9" s="14">
        <f t="shared" si="5"/>
        <v>0</v>
      </c>
      <c r="R9" s="4">
        <f>VLOOKUP($A9,AA0!$C$2:$K$199,8,FALSE)</f>
        <v>-1445841</v>
      </c>
      <c r="S9" s="4">
        <f>IFERROR(VLOOKUP($A9,'DH1'!$C$2:$J$20,8,FALSE),0)+IFERROR(VLOOKUP($A9,'DF1'!$C$2:$J$22,8,FALSE),0)</f>
        <v>0</v>
      </c>
      <c r="T9" s="14">
        <f t="shared" si="6"/>
        <v>-1445841</v>
      </c>
      <c r="U9" s="5">
        <f t="shared" si="7"/>
        <v>0</v>
      </c>
      <c r="V9" s="4">
        <f>VLOOKUP($A9,AA0!$C$2:$K$199,9,FALSE)</f>
        <v>13696102</v>
      </c>
      <c r="W9" s="4">
        <f>IFERROR(VLOOKUP($A9,'DH1'!$C$2:$K$20,9,FALSE),0)+IFERROR(VLOOKUP($A9,'DF1'!$C$2:$K$22,9,FALSE),0)</f>
        <v>0</v>
      </c>
      <c r="X9" s="14">
        <f t="shared" si="8"/>
        <v>13696102</v>
      </c>
      <c r="Y9" s="4">
        <f t="shared" si="9"/>
        <v>13696102</v>
      </c>
      <c r="Z9" s="4">
        <f t="shared" si="10"/>
        <v>0</v>
      </c>
      <c r="AA9" s="14">
        <f t="shared" si="11"/>
        <v>13696102</v>
      </c>
      <c r="AB9" s="4" t="b">
        <f t="shared" si="12"/>
        <v>1</v>
      </c>
      <c r="AC9" s="4" t="b">
        <f t="shared" si="13"/>
        <v>1</v>
      </c>
      <c r="AD9" s="14" t="b">
        <f t="shared" si="14"/>
        <v>1</v>
      </c>
    </row>
    <row r="10" spans="1:30" ht="15" x14ac:dyDescent="0.25">
      <c r="A10" s="19">
        <v>8</v>
      </c>
      <c r="B10" s="20" t="s">
        <v>215</v>
      </c>
      <c r="C10" s="4">
        <f>VLOOKUP($A10,AA0!$C$2:$K$199,3,FALSE)</f>
        <v>33911514</v>
      </c>
      <c r="D10" s="4">
        <f>IFERROR(VLOOKUP($A10,'DH1'!$C$2:$J$20,3,FALSE),0)+IFERROR(VLOOKUP($A10,'DF1'!$C$2:$J$22,3,FALSE),0)</f>
        <v>0</v>
      </c>
      <c r="E10" s="14">
        <f t="shared" si="2"/>
        <v>33911514</v>
      </c>
      <c r="F10" s="4">
        <f>VLOOKUP($A10,AA0!$C$2:$K$199,4,FALSE)</f>
        <v>0</v>
      </c>
      <c r="G10" s="4">
        <f>IFERROR(VLOOKUP($A10,'DH1'!$C$2:$J$20,4,FALSE),0)+IFERROR(VLOOKUP($A10,'DF1'!$C$2:$J$22,4,FALSE),0)</f>
        <v>0</v>
      </c>
      <c r="H10" s="14">
        <f t="shared" si="0"/>
        <v>0</v>
      </c>
      <c r="I10" s="4">
        <f>VLOOKUP($A10,AA0!$C$2:$K$199,5,FALSE)</f>
        <v>33911514</v>
      </c>
      <c r="J10" s="4">
        <f>IFERROR(VLOOKUP($A10,'DH1'!$C$2:$J$20,5,FALSE),0)+IFERROR(VLOOKUP($A10,'DF1'!$C$2:$J$22,5,FALSE),0)</f>
        <v>0</v>
      </c>
      <c r="K10" s="14">
        <f t="shared" si="3"/>
        <v>33911514</v>
      </c>
      <c r="L10" s="4">
        <f>VLOOKUP($A10,AA0!$C$2:$K$199,6,FALSE)</f>
        <v>0</v>
      </c>
      <c r="M10" s="4">
        <f>IFERROR(VLOOKUP($A10,'DH1'!$C$2:$J$20,6,FALSE),0)+IFERROR(VLOOKUP($A10,'DF1'!$C$2:$J$22,6,FALSE),0)</f>
        <v>0</v>
      </c>
      <c r="N10" s="14">
        <f t="shared" si="4"/>
        <v>0</v>
      </c>
      <c r="O10" s="4">
        <f>VLOOKUP($A10,AA0!$C$2:$K$199,7,FALSE)</f>
        <v>0</v>
      </c>
      <c r="P10" s="4">
        <f>IFERROR(VLOOKUP($A10,'DH1'!$C$2:$J$20,7,FALSE),0)+IFERROR(VLOOKUP($A10,'DF1'!$C$2:$J$22,7,FALSE),0)</f>
        <v>0</v>
      </c>
      <c r="Q10" s="14">
        <f t="shared" si="5"/>
        <v>0</v>
      </c>
      <c r="R10" s="4">
        <f>VLOOKUP($A10,AA0!$C$2:$K$199,8,FALSE)</f>
        <v>0</v>
      </c>
      <c r="S10" s="4">
        <f>IFERROR(VLOOKUP($A10,'DH1'!$C$2:$J$20,8,FALSE),0)+IFERROR(VLOOKUP($A10,'DF1'!$C$2:$J$22,8,FALSE),0)</f>
        <v>0</v>
      </c>
      <c r="T10" s="14">
        <f t="shared" si="6"/>
        <v>0</v>
      </c>
      <c r="U10" s="5">
        <f t="shared" si="7"/>
        <v>0</v>
      </c>
      <c r="V10" s="4">
        <f>VLOOKUP($A10,AA0!$C$2:$K$199,9,FALSE)</f>
        <v>67823028</v>
      </c>
      <c r="W10" s="4">
        <f>IFERROR(VLOOKUP($A10,'DH1'!$C$2:$K$20,9,FALSE),0)+IFERROR(VLOOKUP($A10,'DF1'!$C$2:$K$22,9,FALSE),0)</f>
        <v>0</v>
      </c>
      <c r="X10" s="14">
        <f t="shared" si="8"/>
        <v>67823028</v>
      </c>
      <c r="Y10" s="4">
        <f t="shared" si="9"/>
        <v>67823028</v>
      </c>
      <c r="Z10" s="4">
        <f t="shared" si="10"/>
        <v>0</v>
      </c>
      <c r="AA10" s="14">
        <f t="shared" si="11"/>
        <v>67823028</v>
      </c>
      <c r="AB10" s="4" t="b">
        <f t="shared" si="12"/>
        <v>1</v>
      </c>
      <c r="AC10" s="4" t="b">
        <f t="shared" si="13"/>
        <v>1</v>
      </c>
      <c r="AD10" s="14" t="b">
        <f t="shared" si="14"/>
        <v>1</v>
      </c>
    </row>
    <row r="11" spans="1:30" ht="15" x14ac:dyDescent="0.25">
      <c r="A11" s="19">
        <v>9</v>
      </c>
      <c r="B11" s="20" t="s">
        <v>216</v>
      </c>
      <c r="C11" s="4">
        <f>VLOOKUP($A11,AA0!$C$2:$K$199,3,FALSE)</f>
        <v>7563368</v>
      </c>
      <c r="D11" s="4">
        <f>IFERROR(VLOOKUP($A11,'DH1'!$C$2:$J$20,3,FALSE),0)+IFERROR(VLOOKUP($A11,'DF1'!$C$2:$J$22,3,FALSE),0)</f>
        <v>0</v>
      </c>
      <c r="E11" s="14">
        <f t="shared" si="2"/>
        <v>7563368</v>
      </c>
      <c r="F11" s="4">
        <f>VLOOKUP($A11,AA0!$C$2:$K$199,4,FALSE)</f>
        <v>1309016</v>
      </c>
      <c r="G11" s="4">
        <f>IFERROR(VLOOKUP($A11,'DH1'!$C$2:$J$20,4,FALSE),0)+IFERROR(VLOOKUP($A11,'DF1'!$C$2:$J$22,4,FALSE),0)</f>
        <v>0</v>
      </c>
      <c r="H11" s="14">
        <f t="shared" si="0"/>
        <v>1309016</v>
      </c>
      <c r="I11" s="4">
        <f>VLOOKUP($A11,AA0!$C$2:$K$199,5,FALSE)</f>
        <v>0</v>
      </c>
      <c r="J11" s="4">
        <f>IFERROR(VLOOKUP($A11,'DH1'!$C$2:$J$20,5,FALSE),0)+IFERROR(VLOOKUP($A11,'DF1'!$C$2:$J$22,5,FALSE),0)</f>
        <v>0</v>
      </c>
      <c r="K11" s="14">
        <f t="shared" si="3"/>
        <v>0</v>
      </c>
      <c r="L11" s="4">
        <f>VLOOKUP($A11,AA0!$C$2:$K$199,6,FALSE)</f>
        <v>0</v>
      </c>
      <c r="M11" s="4">
        <f>IFERROR(VLOOKUP($A11,'DH1'!$C$2:$J$20,6,FALSE),0)+IFERROR(VLOOKUP($A11,'DF1'!$C$2:$J$22,6,FALSE),0)</f>
        <v>0</v>
      </c>
      <c r="N11" s="14">
        <f t="shared" si="4"/>
        <v>0</v>
      </c>
      <c r="O11" s="4">
        <f>VLOOKUP($A11,AA0!$C$2:$K$199,7,FALSE)</f>
        <v>0</v>
      </c>
      <c r="P11" s="4">
        <f>IFERROR(VLOOKUP($A11,'DH1'!$C$2:$J$20,7,FALSE),0)+IFERROR(VLOOKUP($A11,'DF1'!$C$2:$J$22,7,FALSE),0)</f>
        <v>0</v>
      </c>
      <c r="Q11" s="14">
        <f t="shared" si="5"/>
        <v>0</v>
      </c>
      <c r="R11" s="4">
        <f>VLOOKUP($A11,AA0!$C$2:$K$199,8,FALSE)</f>
        <v>6254352</v>
      </c>
      <c r="S11" s="4">
        <f>IFERROR(VLOOKUP($A11,'DH1'!$C$2:$J$20,8,FALSE),0)+IFERROR(VLOOKUP($A11,'DF1'!$C$2:$J$22,8,FALSE),0)</f>
        <v>0</v>
      </c>
      <c r="T11" s="14">
        <f t="shared" si="6"/>
        <v>6254352</v>
      </c>
      <c r="U11" s="5">
        <f t="shared" si="7"/>
        <v>0</v>
      </c>
      <c r="V11" s="4">
        <f>VLOOKUP($A11,AA0!$C$2:$K$199,9,FALSE)</f>
        <v>15126736</v>
      </c>
      <c r="W11" s="4">
        <f>IFERROR(VLOOKUP($A11,'DH1'!$C$2:$K$20,9,FALSE),0)+IFERROR(VLOOKUP($A11,'DF1'!$C$2:$K$22,9,FALSE),0)</f>
        <v>0</v>
      </c>
      <c r="X11" s="14">
        <f t="shared" si="8"/>
        <v>15126736</v>
      </c>
      <c r="Y11" s="4">
        <f t="shared" si="9"/>
        <v>15126736</v>
      </c>
      <c r="Z11" s="4">
        <f t="shared" si="10"/>
        <v>0</v>
      </c>
      <c r="AA11" s="14">
        <f t="shared" si="11"/>
        <v>15126736</v>
      </c>
      <c r="AB11" s="4" t="b">
        <f t="shared" si="12"/>
        <v>1</v>
      </c>
      <c r="AC11" s="4" t="b">
        <f t="shared" si="13"/>
        <v>1</v>
      </c>
      <c r="AD11" s="14" t="b">
        <f t="shared" si="14"/>
        <v>1</v>
      </c>
    </row>
    <row r="12" spans="1:30" ht="15" x14ac:dyDescent="0.25">
      <c r="A12" s="19">
        <v>10</v>
      </c>
      <c r="B12" s="20" t="s">
        <v>217</v>
      </c>
      <c r="C12" s="4">
        <f>VLOOKUP($A12,AA0!$C$2:$K$199,3,FALSE)</f>
        <v>95712572</v>
      </c>
      <c r="D12" s="4">
        <f>IFERROR(VLOOKUP($A12,'DH1'!$C$2:$J$20,3,FALSE),0)+IFERROR(VLOOKUP($A12,'DF1'!$C$2:$J$22,3,FALSE),0)</f>
        <v>0</v>
      </c>
      <c r="E12" s="14">
        <f t="shared" si="2"/>
        <v>95712572</v>
      </c>
      <c r="F12" s="4">
        <f>VLOOKUP($A12,AA0!$C$2:$K$199,4,FALSE)</f>
        <v>1364157</v>
      </c>
      <c r="G12" s="4">
        <f>IFERROR(VLOOKUP($A12,'DH1'!$C$2:$J$20,4,FALSE),0)+IFERROR(VLOOKUP($A12,'DF1'!$C$2:$J$22,4,FALSE),0)</f>
        <v>0</v>
      </c>
      <c r="H12" s="14">
        <f t="shared" si="0"/>
        <v>1364157</v>
      </c>
      <c r="I12" s="4">
        <f>VLOOKUP($A12,AA0!$C$2:$K$199,5,FALSE)</f>
        <v>49299190</v>
      </c>
      <c r="J12" s="4">
        <f>IFERROR(VLOOKUP($A12,'DH1'!$C$2:$J$20,5,FALSE),0)+IFERROR(VLOOKUP($A12,'DF1'!$C$2:$J$22,5,FALSE),0)</f>
        <v>0</v>
      </c>
      <c r="K12" s="14">
        <f t="shared" si="3"/>
        <v>49299190</v>
      </c>
      <c r="L12" s="4">
        <f>VLOOKUP($A12,AA0!$C$2:$K$199,6,FALSE)</f>
        <v>1000000</v>
      </c>
      <c r="M12" s="4">
        <f>IFERROR(VLOOKUP($A12,'DH1'!$C$2:$J$20,6,FALSE),0)+IFERROR(VLOOKUP($A12,'DF1'!$C$2:$J$22,6,FALSE),0)</f>
        <v>0</v>
      </c>
      <c r="N12" s="14">
        <f t="shared" si="4"/>
        <v>1000000</v>
      </c>
      <c r="O12" s="4">
        <f>VLOOKUP($A12,AA0!$C$2:$K$199,7,FALSE)</f>
        <v>316000</v>
      </c>
      <c r="P12" s="4">
        <f>IFERROR(VLOOKUP($A12,'DH1'!$C$2:$J$20,7,FALSE),0)+IFERROR(VLOOKUP($A12,'DF1'!$C$2:$J$22,7,FALSE),0)</f>
        <v>0</v>
      </c>
      <c r="Q12" s="14">
        <f t="shared" si="5"/>
        <v>316000</v>
      </c>
      <c r="R12" s="4">
        <f>VLOOKUP($A12,AA0!$C$2:$K$199,8,FALSE)</f>
        <v>43733225</v>
      </c>
      <c r="S12" s="4">
        <f>IFERROR(VLOOKUP($A12,'DH1'!$C$2:$J$20,8,FALSE),0)+IFERROR(VLOOKUP($A12,'DF1'!$C$2:$J$22,8,FALSE),0)</f>
        <v>0</v>
      </c>
      <c r="T12" s="14">
        <f t="shared" si="6"/>
        <v>43733225</v>
      </c>
      <c r="U12" s="5">
        <f t="shared" si="7"/>
        <v>0</v>
      </c>
      <c r="V12" s="4">
        <f>VLOOKUP($A12,AA0!$C$2:$K$199,9,FALSE)</f>
        <v>191425144</v>
      </c>
      <c r="W12" s="4">
        <f>IFERROR(VLOOKUP($A12,'DH1'!$C$2:$K$20,9,FALSE),0)+IFERROR(VLOOKUP($A12,'DF1'!$C$2:$K$22,9,FALSE),0)</f>
        <v>0</v>
      </c>
      <c r="X12" s="14">
        <f t="shared" si="8"/>
        <v>191425144</v>
      </c>
      <c r="Y12" s="4">
        <f t="shared" si="9"/>
        <v>191425144</v>
      </c>
      <c r="Z12" s="4">
        <f t="shared" si="10"/>
        <v>0</v>
      </c>
      <c r="AA12" s="14">
        <f t="shared" si="11"/>
        <v>191425144</v>
      </c>
      <c r="AB12" s="4" t="b">
        <f t="shared" si="12"/>
        <v>1</v>
      </c>
      <c r="AC12" s="4" t="b">
        <f t="shared" si="13"/>
        <v>1</v>
      </c>
      <c r="AD12" s="14" t="b">
        <f t="shared" si="14"/>
        <v>1</v>
      </c>
    </row>
    <row r="13" spans="1:30" ht="15" x14ac:dyDescent="0.25">
      <c r="A13" s="19">
        <v>11</v>
      </c>
      <c r="B13" s="20" t="s">
        <v>218</v>
      </c>
      <c r="C13" s="4">
        <f>VLOOKUP($A13,AA0!$C$2:$K$199,3,FALSE)</f>
        <v>7323647</v>
      </c>
      <c r="D13" s="4">
        <f>IFERROR(VLOOKUP($A13,'DH1'!$C$2:$J$20,3,FALSE),0)+IFERROR(VLOOKUP($A13,'DF1'!$C$2:$J$22,3,FALSE),0)</f>
        <v>0</v>
      </c>
      <c r="E13" s="14">
        <f t="shared" si="2"/>
        <v>7323647</v>
      </c>
      <c r="F13" s="4">
        <f>VLOOKUP($A13,AA0!$C$2:$K$199,4,FALSE)</f>
        <v>0</v>
      </c>
      <c r="G13" s="4">
        <f>IFERROR(VLOOKUP($A13,'DH1'!$C$2:$J$20,4,FALSE),0)+IFERROR(VLOOKUP($A13,'DF1'!$C$2:$J$22,4,FALSE),0)</f>
        <v>0</v>
      </c>
      <c r="H13" s="14">
        <f t="shared" si="0"/>
        <v>0</v>
      </c>
      <c r="I13" s="4">
        <f>VLOOKUP($A13,AA0!$C$2:$K$199,5,FALSE)</f>
        <v>0</v>
      </c>
      <c r="J13" s="4">
        <f>IFERROR(VLOOKUP($A13,'DH1'!$C$2:$J$20,5,FALSE),0)+IFERROR(VLOOKUP($A13,'DF1'!$C$2:$J$22,5,FALSE),0)</f>
        <v>0</v>
      </c>
      <c r="K13" s="14">
        <f t="shared" si="3"/>
        <v>0</v>
      </c>
      <c r="L13" s="4">
        <f>VLOOKUP($A13,AA0!$C$2:$K$199,6,FALSE)</f>
        <v>2000000</v>
      </c>
      <c r="M13" s="4">
        <f>IFERROR(VLOOKUP($A13,'DH1'!$C$2:$J$20,6,FALSE),0)+IFERROR(VLOOKUP($A13,'DF1'!$C$2:$J$22,6,FALSE),0)</f>
        <v>0</v>
      </c>
      <c r="N13" s="14">
        <f t="shared" si="4"/>
        <v>2000000</v>
      </c>
      <c r="O13" s="4">
        <f>VLOOKUP($A13,AA0!$C$2:$K$199,7,FALSE)</f>
        <v>0</v>
      </c>
      <c r="P13" s="4">
        <f>IFERROR(VLOOKUP($A13,'DH1'!$C$2:$J$20,7,FALSE),0)+IFERROR(VLOOKUP($A13,'DF1'!$C$2:$J$22,7,FALSE),0)</f>
        <v>0</v>
      </c>
      <c r="Q13" s="14">
        <f t="shared" si="5"/>
        <v>0</v>
      </c>
      <c r="R13" s="4">
        <f>VLOOKUP($A13,AA0!$C$2:$K$199,8,FALSE)</f>
        <v>5323647</v>
      </c>
      <c r="S13" s="4">
        <f>IFERROR(VLOOKUP($A13,'DH1'!$C$2:$J$20,8,FALSE),0)+IFERROR(VLOOKUP($A13,'DF1'!$C$2:$J$22,8,FALSE),0)</f>
        <v>0</v>
      </c>
      <c r="T13" s="14">
        <f t="shared" si="6"/>
        <v>5323647</v>
      </c>
      <c r="U13" s="5">
        <f t="shared" si="7"/>
        <v>0</v>
      </c>
      <c r="V13" s="4">
        <f>VLOOKUP($A13,AA0!$C$2:$K$199,9,FALSE)</f>
        <v>14647294</v>
      </c>
      <c r="W13" s="4">
        <f>IFERROR(VLOOKUP($A13,'DH1'!$C$2:$K$20,9,FALSE),0)+IFERROR(VLOOKUP($A13,'DF1'!$C$2:$K$22,9,FALSE),0)</f>
        <v>0</v>
      </c>
      <c r="X13" s="14">
        <f t="shared" si="8"/>
        <v>14647294</v>
      </c>
      <c r="Y13" s="4">
        <f t="shared" si="9"/>
        <v>14647294</v>
      </c>
      <c r="Z13" s="4">
        <f t="shared" si="10"/>
        <v>0</v>
      </c>
      <c r="AA13" s="14">
        <f t="shared" si="11"/>
        <v>14647294</v>
      </c>
      <c r="AB13" s="4" t="b">
        <f t="shared" si="12"/>
        <v>1</v>
      </c>
      <c r="AC13" s="4" t="b">
        <f t="shared" si="13"/>
        <v>1</v>
      </c>
      <c r="AD13" s="14" t="b">
        <f t="shared" si="14"/>
        <v>1</v>
      </c>
    </row>
    <row r="14" spans="1:30" ht="15" x14ac:dyDescent="0.25">
      <c r="A14" s="19">
        <v>12</v>
      </c>
      <c r="B14" s="20" t="s">
        <v>219</v>
      </c>
      <c r="C14" s="4">
        <f>VLOOKUP($A14,AA0!$C$2:$K$199,3,FALSE)</f>
        <v>50596517</v>
      </c>
      <c r="D14" s="4">
        <f>IFERROR(VLOOKUP($A14,'DH1'!$C$2:$J$20,3,FALSE),0)+IFERROR(VLOOKUP($A14,'DF1'!$C$2:$J$22,3,FALSE),0)</f>
        <v>0</v>
      </c>
      <c r="E14" s="14">
        <f t="shared" si="2"/>
        <v>50596517</v>
      </c>
      <c r="F14" s="4">
        <f>VLOOKUP($A14,AA0!$C$2:$K$199,4,FALSE)</f>
        <v>878126</v>
      </c>
      <c r="G14" s="4">
        <f>IFERROR(VLOOKUP($A14,'DH1'!$C$2:$J$20,4,FALSE),0)+IFERROR(VLOOKUP($A14,'DF1'!$C$2:$J$22,4,FALSE),0)</f>
        <v>0</v>
      </c>
      <c r="H14" s="14">
        <f t="shared" si="0"/>
        <v>878126</v>
      </c>
      <c r="I14" s="4">
        <f>VLOOKUP($A14,AA0!$C$2:$K$199,5,FALSE)</f>
        <v>0</v>
      </c>
      <c r="J14" s="4">
        <f>IFERROR(VLOOKUP($A14,'DH1'!$C$2:$J$20,5,FALSE),0)+IFERROR(VLOOKUP($A14,'DF1'!$C$2:$J$22,5,FALSE),0)</f>
        <v>0</v>
      </c>
      <c r="K14" s="14">
        <f t="shared" si="3"/>
        <v>0</v>
      </c>
      <c r="L14" s="4">
        <f>VLOOKUP($A14,AA0!$C$2:$K$199,6,FALSE)</f>
        <v>15316853</v>
      </c>
      <c r="M14" s="4">
        <f>IFERROR(VLOOKUP($A14,'DH1'!$C$2:$J$20,6,FALSE),0)+IFERROR(VLOOKUP($A14,'DF1'!$C$2:$J$22,6,FALSE),0)</f>
        <v>0</v>
      </c>
      <c r="N14" s="14">
        <f t="shared" si="4"/>
        <v>15316853</v>
      </c>
      <c r="O14" s="4">
        <f>VLOOKUP($A14,AA0!$C$2:$K$199,7,FALSE)</f>
        <v>776535</v>
      </c>
      <c r="P14" s="4">
        <f>IFERROR(VLOOKUP($A14,'DH1'!$C$2:$J$20,7,FALSE),0)+IFERROR(VLOOKUP($A14,'DF1'!$C$2:$J$22,7,FALSE),0)</f>
        <v>0</v>
      </c>
      <c r="Q14" s="14">
        <f t="shared" si="5"/>
        <v>776535</v>
      </c>
      <c r="R14" s="4">
        <f>VLOOKUP($A14,AA0!$C$2:$K$199,8,FALSE)</f>
        <v>33625003</v>
      </c>
      <c r="S14" s="4">
        <f>IFERROR(VLOOKUP($A14,'DH1'!$C$2:$J$20,8,FALSE),0)+IFERROR(VLOOKUP($A14,'DF1'!$C$2:$J$22,8,FALSE),0)</f>
        <v>0</v>
      </c>
      <c r="T14" s="14">
        <f t="shared" si="6"/>
        <v>33625003</v>
      </c>
      <c r="U14" s="5">
        <f t="shared" si="7"/>
        <v>0</v>
      </c>
      <c r="V14" s="4">
        <f>VLOOKUP($A14,AA0!$C$2:$K$199,9,FALSE)</f>
        <v>101193034</v>
      </c>
      <c r="W14" s="4">
        <f>IFERROR(VLOOKUP($A14,'DH1'!$C$2:$K$20,9,FALSE),0)+IFERROR(VLOOKUP($A14,'DF1'!$C$2:$K$22,9,FALSE),0)</f>
        <v>0</v>
      </c>
      <c r="X14" s="14">
        <f t="shared" si="8"/>
        <v>101193034</v>
      </c>
      <c r="Y14" s="4">
        <f t="shared" si="9"/>
        <v>101193034</v>
      </c>
      <c r="Z14" s="4">
        <f t="shared" si="10"/>
        <v>0</v>
      </c>
      <c r="AA14" s="14">
        <f t="shared" si="11"/>
        <v>101193034</v>
      </c>
      <c r="AB14" s="4" t="b">
        <f t="shared" si="12"/>
        <v>1</v>
      </c>
      <c r="AC14" s="4" t="b">
        <f t="shared" si="13"/>
        <v>1</v>
      </c>
      <c r="AD14" s="14" t="b">
        <f t="shared" si="14"/>
        <v>1</v>
      </c>
    </row>
    <row r="15" spans="1:30" ht="15" x14ac:dyDescent="0.25">
      <c r="A15" s="19">
        <v>13</v>
      </c>
      <c r="B15" s="20" t="s">
        <v>220</v>
      </c>
      <c r="C15" s="4">
        <f>VLOOKUP($A15,AA0!$C$2:$K$199,3,FALSE)</f>
        <v>2605232</v>
      </c>
      <c r="D15" s="4">
        <f>IFERROR(VLOOKUP($A15,'DH1'!$C$2:$J$20,3,FALSE),0)+IFERROR(VLOOKUP($A15,'DF1'!$C$2:$J$22,3,FALSE),0)</f>
        <v>0</v>
      </c>
      <c r="E15" s="14">
        <f t="shared" si="2"/>
        <v>2605232</v>
      </c>
      <c r="F15" s="4">
        <f>VLOOKUP($A15,AA0!$C$2:$K$199,4,FALSE)</f>
        <v>0</v>
      </c>
      <c r="G15" s="4">
        <f>IFERROR(VLOOKUP($A15,'DH1'!$C$2:$J$20,4,FALSE),0)+IFERROR(VLOOKUP($A15,'DF1'!$C$2:$J$22,4,FALSE),0)</f>
        <v>0</v>
      </c>
      <c r="H15" s="14">
        <f t="shared" si="0"/>
        <v>0</v>
      </c>
      <c r="I15" s="4">
        <f>VLOOKUP($A15,AA0!$C$2:$K$199,5,FALSE)</f>
        <v>127802</v>
      </c>
      <c r="J15" s="4">
        <f>IFERROR(VLOOKUP($A15,'DH1'!$C$2:$J$20,5,FALSE),0)+IFERROR(VLOOKUP($A15,'DF1'!$C$2:$J$22,5,FALSE),0)</f>
        <v>0</v>
      </c>
      <c r="K15" s="14">
        <f t="shared" si="3"/>
        <v>127802</v>
      </c>
      <c r="L15" s="4">
        <f>VLOOKUP($A15,AA0!$C$2:$K$199,6,FALSE)</f>
        <v>0</v>
      </c>
      <c r="M15" s="4">
        <f>IFERROR(VLOOKUP($A15,'DH1'!$C$2:$J$20,6,FALSE),0)+IFERROR(VLOOKUP($A15,'DF1'!$C$2:$J$22,6,FALSE),0)</f>
        <v>0</v>
      </c>
      <c r="N15" s="14">
        <f t="shared" si="4"/>
        <v>0</v>
      </c>
      <c r="O15" s="4">
        <f>VLOOKUP($A15,AA0!$C$2:$K$199,7,FALSE)</f>
        <v>447118</v>
      </c>
      <c r="P15" s="4">
        <f>IFERROR(VLOOKUP($A15,'DH1'!$C$2:$J$20,7,FALSE),0)+IFERROR(VLOOKUP($A15,'DF1'!$C$2:$J$22,7,FALSE),0)</f>
        <v>0</v>
      </c>
      <c r="Q15" s="14">
        <f t="shared" si="5"/>
        <v>447118</v>
      </c>
      <c r="R15" s="4">
        <f>VLOOKUP($A15,AA0!$C$2:$K$199,8,FALSE)</f>
        <v>2030312</v>
      </c>
      <c r="S15" s="4">
        <f>IFERROR(VLOOKUP($A15,'DH1'!$C$2:$J$20,8,FALSE),0)+IFERROR(VLOOKUP($A15,'DF1'!$C$2:$J$22,8,FALSE),0)</f>
        <v>0</v>
      </c>
      <c r="T15" s="14">
        <f t="shared" si="6"/>
        <v>2030312</v>
      </c>
      <c r="U15" s="5">
        <f t="shared" si="7"/>
        <v>0</v>
      </c>
      <c r="V15" s="4">
        <f>VLOOKUP($A15,AA0!$C$2:$K$199,9,FALSE)</f>
        <v>5210464</v>
      </c>
      <c r="W15" s="4">
        <f>IFERROR(VLOOKUP($A15,'DH1'!$C$2:$K$20,9,FALSE),0)+IFERROR(VLOOKUP($A15,'DF1'!$C$2:$K$22,9,FALSE),0)</f>
        <v>0</v>
      </c>
      <c r="X15" s="14">
        <f t="shared" si="8"/>
        <v>5210464</v>
      </c>
      <c r="Y15" s="4">
        <f t="shared" si="9"/>
        <v>5210464</v>
      </c>
      <c r="Z15" s="4">
        <f t="shared" si="10"/>
        <v>0</v>
      </c>
      <c r="AA15" s="14">
        <f t="shared" si="11"/>
        <v>5210464</v>
      </c>
      <c r="AB15" s="4" t="b">
        <f t="shared" si="12"/>
        <v>1</v>
      </c>
      <c r="AC15" s="4" t="b">
        <f t="shared" si="13"/>
        <v>1</v>
      </c>
      <c r="AD15" s="14" t="b">
        <f t="shared" si="14"/>
        <v>1</v>
      </c>
    </row>
    <row r="16" spans="1:30" ht="15" x14ac:dyDescent="0.25">
      <c r="A16" s="19">
        <v>14</v>
      </c>
      <c r="B16" s="20" t="s">
        <v>221</v>
      </c>
      <c r="C16" s="4">
        <f>VLOOKUP($A16,AA0!$C$2:$K$199,3,FALSE)</f>
        <v>6381634</v>
      </c>
      <c r="D16" s="4">
        <f>IFERROR(VLOOKUP($A16,'DH1'!$C$2:$J$20,3,FALSE),0)+IFERROR(VLOOKUP($A16,'DF1'!$C$2:$J$22,3,FALSE),0)</f>
        <v>0</v>
      </c>
      <c r="E16" s="14">
        <f t="shared" si="2"/>
        <v>6381634</v>
      </c>
      <c r="F16" s="4">
        <f>VLOOKUP($A16,AA0!$C$2:$K$199,4,FALSE)</f>
        <v>0</v>
      </c>
      <c r="G16" s="4">
        <f>IFERROR(VLOOKUP($A16,'DH1'!$C$2:$J$20,4,FALSE),0)+IFERROR(VLOOKUP($A16,'DF1'!$C$2:$J$22,4,FALSE),0)</f>
        <v>0</v>
      </c>
      <c r="H16" s="14">
        <f t="shared" si="0"/>
        <v>0</v>
      </c>
      <c r="I16" s="4">
        <f>VLOOKUP($A16,AA0!$C$2:$K$199,5,FALSE)</f>
        <v>100000</v>
      </c>
      <c r="J16" s="4">
        <f>IFERROR(VLOOKUP($A16,'DH1'!$C$2:$J$20,5,FALSE),0)+IFERROR(VLOOKUP($A16,'DF1'!$C$2:$J$22,5,FALSE),0)</f>
        <v>0</v>
      </c>
      <c r="K16" s="14">
        <f t="shared" si="3"/>
        <v>100000</v>
      </c>
      <c r="L16" s="4">
        <f>VLOOKUP($A16,AA0!$C$2:$K$199,6,FALSE)</f>
        <v>495713</v>
      </c>
      <c r="M16" s="4">
        <f>IFERROR(VLOOKUP($A16,'DH1'!$C$2:$J$20,6,FALSE),0)+IFERROR(VLOOKUP($A16,'DF1'!$C$2:$J$22,6,FALSE),0)</f>
        <v>0</v>
      </c>
      <c r="N16" s="14">
        <f t="shared" si="4"/>
        <v>495713</v>
      </c>
      <c r="O16" s="4">
        <f>VLOOKUP($A16,AA0!$C$2:$K$199,7,FALSE)</f>
        <v>0</v>
      </c>
      <c r="P16" s="4">
        <f>IFERROR(VLOOKUP($A16,'DH1'!$C$2:$J$20,7,FALSE),0)+IFERROR(VLOOKUP($A16,'DF1'!$C$2:$J$22,7,FALSE),0)</f>
        <v>0</v>
      </c>
      <c r="Q16" s="14">
        <f t="shared" si="5"/>
        <v>0</v>
      </c>
      <c r="R16" s="4">
        <f>VLOOKUP($A16,AA0!$C$2:$K$199,8,FALSE)</f>
        <v>5785921</v>
      </c>
      <c r="S16" s="4">
        <f>IFERROR(VLOOKUP($A16,'DH1'!$C$2:$J$20,8,FALSE),0)+IFERROR(VLOOKUP($A16,'DF1'!$C$2:$J$22,8,FALSE),0)</f>
        <v>0</v>
      </c>
      <c r="T16" s="14">
        <f t="shared" si="6"/>
        <v>5785921</v>
      </c>
      <c r="U16" s="5">
        <f t="shared" si="7"/>
        <v>0</v>
      </c>
      <c r="V16" s="4">
        <f>VLOOKUP($A16,AA0!$C$2:$K$199,9,FALSE)</f>
        <v>12763268</v>
      </c>
      <c r="W16" s="4">
        <f>IFERROR(VLOOKUP($A16,'DH1'!$C$2:$K$20,9,FALSE),0)+IFERROR(VLOOKUP($A16,'DF1'!$C$2:$K$22,9,FALSE),0)</f>
        <v>0</v>
      </c>
      <c r="X16" s="14">
        <f t="shared" si="8"/>
        <v>12763268</v>
      </c>
      <c r="Y16" s="4">
        <f t="shared" si="9"/>
        <v>12763268</v>
      </c>
      <c r="Z16" s="4">
        <f t="shared" si="10"/>
        <v>0</v>
      </c>
      <c r="AA16" s="14">
        <f t="shared" si="11"/>
        <v>12763268</v>
      </c>
      <c r="AB16" s="4" t="b">
        <f t="shared" si="12"/>
        <v>1</v>
      </c>
      <c r="AC16" s="4" t="b">
        <f t="shared" si="13"/>
        <v>1</v>
      </c>
      <c r="AD16" s="14" t="b">
        <f t="shared" si="14"/>
        <v>1</v>
      </c>
    </row>
    <row r="17" spans="1:30" ht="15" x14ac:dyDescent="0.25">
      <c r="A17" s="19">
        <v>15</v>
      </c>
      <c r="B17" s="20" t="s">
        <v>222</v>
      </c>
      <c r="C17" s="4">
        <f>VLOOKUP($A17,AA0!$C$2:$K$199,3,FALSE)</f>
        <v>20675726</v>
      </c>
      <c r="D17" s="4">
        <f>IFERROR(VLOOKUP($A17,'DH1'!$C$2:$J$20,3,FALSE),0)+IFERROR(VLOOKUP($A17,'DF1'!$C$2:$J$22,3,FALSE),0)</f>
        <v>0</v>
      </c>
      <c r="E17" s="14">
        <f t="shared" si="2"/>
        <v>20675726</v>
      </c>
      <c r="F17" s="4">
        <f>VLOOKUP($A17,AA0!$C$2:$K$199,4,FALSE)</f>
        <v>0</v>
      </c>
      <c r="G17" s="4">
        <f>IFERROR(VLOOKUP($A17,'DH1'!$C$2:$J$20,4,FALSE),0)+IFERROR(VLOOKUP($A17,'DF1'!$C$2:$J$22,4,FALSE),0)</f>
        <v>0</v>
      </c>
      <c r="H17" s="14">
        <f t="shared" si="0"/>
        <v>0</v>
      </c>
      <c r="I17" s="4">
        <f>VLOOKUP($A17,AA0!$C$2:$K$199,5,FALSE)</f>
        <v>0</v>
      </c>
      <c r="J17" s="4">
        <f>IFERROR(VLOOKUP($A17,'DH1'!$C$2:$J$20,5,FALSE),0)+IFERROR(VLOOKUP($A17,'DF1'!$C$2:$J$22,5,FALSE),0)</f>
        <v>0</v>
      </c>
      <c r="K17" s="14">
        <f t="shared" si="3"/>
        <v>0</v>
      </c>
      <c r="L17" s="4">
        <f>VLOOKUP($A17,AA0!$C$2:$K$199,6,FALSE)</f>
        <v>603227</v>
      </c>
      <c r="M17" s="4">
        <f>IFERROR(VLOOKUP($A17,'DH1'!$C$2:$J$20,6,FALSE),0)+IFERROR(VLOOKUP($A17,'DF1'!$C$2:$J$22,6,FALSE),0)</f>
        <v>0</v>
      </c>
      <c r="N17" s="14">
        <f t="shared" si="4"/>
        <v>603227</v>
      </c>
      <c r="O17" s="4">
        <f>VLOOKUP($A17,AA0!$C$2:$K$199,7,FALSE)</f>
        <v>0</v>
      </c>
      <c r="P17" s="4">
        <f>IFERROR(VLOOKUP($A17,'DH1'!$C$2:$J$20,7,FALSE),0)+IFERROR(VLOOKUP($A17,'DF1'!$C$2:$J$22,7,FALSE),0)</f>
        <v>0</v>
      </c>
      <c r="Q17" s="14">
        <f t="shared" si="5"/>
        <v>0</v>
      </c>
      <c r="R17" s="4">
        <f>VLOOKUP($A17,AA0!$C$2:$K$199,8,FALSE)</f>
        <v>20072499</v>
      </c>
      <c r="S17" s="4">
        <f>IFERROR(VLOOKUP($A17,'DH1'!$C$2:$J$20,8,FALSE),0)+IFERROR(VLOOKUP($A17,'DF1'!$C$2:$J$22,8,FALSE),0)</f>
        <v>0</v>
      </c>
      <c r="T17" s="14">
        <f t="shared" si="6"/>
        <v>20072499</v>
      </c>
      <c r="U17" s="5">
        <f t="shared" si="7"/>
        <v>0</v>
      </c>
      <c r="V17" s="4">
        <f>VLOOKUP($A17,AA0!$C$2:$K$199,9,FALSE)</f>
        <v>41351452</v>
      </c>
      <c r="W17" s="4">
        <f>IFERROR(VLOOKUP($A17,'DH1'!$C$2:$K$20,9,FALSE),0)+IFERROR(VLOOKUP($A17,'DF1'!$C$2:$K$22,9,FALSE),0)</f>
        <v>0</v>
      </c>
      <c r="X17" s="14">
        <f t="shared" si="8"/>
        <v>41351452</v>
      </c>
      <c r="Y17" s="4">
        <f t="shared" si="9"/>
        <v>41351452</v>
      </c>
      <c r="Z17" s="4">
        <f t="shared" si="10"/>
        <v>0</v>
      </c>
      <c r="AA17" s="14">
        <f t="shared" si="11"/>
        <v>41351452</v>
      </c>
      <c r="AB17" s="4" t="b">
        <f t="shared" si="12"/>
        <v>1</v>
      </c>
      <c r="AC17" s="4" t="b">
        <f t="shared" si="13"/>
        <v>1</v>
      </c>
      <c r="AD17" s="14" t="b">
        <f t="shared" si="14"/>
        <v>1</v>
      </c>
    </row>
    <row r="18" spans="1:30" ht="15" x14ac:dyDescent="0.25">
      <c r="A18" s="19">
        <v>16</v>
      </c>
      <c r="B18" s="20" t="s">
        <v>223</v>
      </c>
      <c r="C18" s="4">
        <f>VLOOKUP($A18,AA0!$C$2:$K$199,3,FALSE)</f>
        <v>13630100</v>
      </c>
      <c r="D18" s="4">
        <f>IFERROR(VLOOKUP($A18,'DH1'!$C$2:$J$20,3,FALSE),0)+IFERROR(VLOOKUP($A18,'DF1'!$C$2:$J$22,3,FALSE),0)</f>
        <v>0</v>
      </c>
      <c r="E18" s="14">
        <f t="shared" si="2"/>
        <v>13630100</v>
      </c>
      <c r="F18" s="4">
        <f>VLOOKUP($A18,AA0!$C$2:$K$199,4,FALSE)</f>
        <v>0</v>
      </c>
      <c r="G18" s="4">
        <f>IFERROR(VLOOKUP($A18,'DH1'!$C$2:$J$20,4,FALSE),0)+IFERROR(VLOOKUP($A18,'DF1'!$C$2:$J$22,4,FALSE),0)</f>
        <v>0</v>
      </c>
      <c r="H18" s="14">
        <f t="shared" si="0"/>
        <v>0</v>
      </c>
      <c r="I18" s="4">
        <f>VLOOKUP($A18,AA0!$C$2:$K$199,5,FALSE)</f>
        <v>0</v>
      </c>
      <c r="J18" s="4">
        <f>IFERROR(VLOOKUP($A18,'DH1'!$C$2:$J$20,5,FALSE),0)+IFERROR(VLOOKUP($A18,'DF1'!$C$2:$J$22,5,FALSE),0)</f>
        <v>0</v>
      </c>
      <c r="K18" s="14">
        <f t="shared" si="3"/>
        <v>0</v>
      </c>
      <c r="L18" s="4">
        <f>VLOOKUP($A18,AA0!$C$2:$K$199,6,FALSE)</f>
        <v>9600000</v>
      </c>
      <c r="M18" s="4">
        <f>IFERROR(VLOOKUP($A18,'DH1'!$C$2:$J$20,6,FALSE),0)+IFERROR(VLOOKUP($A18,'DF1'!$C$2:$J$22,6,FALSE),0)</f>
        <v>0</v>
      </c>
      <c r="N18" s="14">
        <f t="shared" si="4"/>
        <v>9600000</v>
      </c>
      <c r="O18" s="4">
        <f>VLOOKUP($A18,AA0!$C$2:$K$199,7,FALSE)</f>
        <v>0</v>
      </c>
      <c r="P18" s="4">
        <f>IFERROR(VLOOKUP($A18,'DH1'!$C$2:$J$20,7,FALSE),0)+IFERROR(VLOOKUP($A18,'DF1'!$C$2:$J$22,7,FALSE),0)</f>
        <v>0</v>
      </c>
      <c r="Q18" s="14">
        <f t="shared" si="5"/>
        <v>0</v>
      </c>
      <c r="R18" s="4">
        <f>VLOOKUP($A18,AA0!$C$2:$K$199,8,FALSE)</f>
        <v>4030090</v>
      </c>
      <c r="S18" s="4">
        <f>IFERROR(VLOOKUP($A18,'DH1'!$C$2:$J$20,8,FALSE),0)+IFERROR(VLOOKUP($A18,'DF1'!$C$2:$J$22,8,FALSE),0)</f>
        <v>0</v>
      </c>
      <c r="T18" s="14">
        <f t="shared" si="6"/>
        <v>4030090</v>
      </c>
      <c r="U18" s="5">
        <f t="shared" si="7"/>
        <v>0</v>
      </c>
      <c r="V18" s="4">
        <f>VLOOKUP($A18,AA0!$C$2:$K$199,9,FALSE)</f>
        <v>27260190</v>
      </c>
      <c r="W18" s="4">
        <f>IFERROR(VLOOKUP($A18,'DH1'!$C$2:$K$20,9,FALSE),0)+IFERROR(VLOOKUP($A18,'DF1'!$C$2:$K$22,9,FALSE),0)</f>
        <v>0</v>
      </c>
      <c r="X18" s="14">
        <f t="shared" si="8"/>
        <v>27260190</v>
      </c>
      <c r="Y18" s="4">
        <f t="shared" si="9"/>
        <v>27260190</v>
      </c>
      <c r="Z18" s="4">
        <f t="shared" si="10"/>
        <v>0</v>
      </c>
      <c r="AA18" s="14">
        <f t="shared" si="11"/>
        <v>27260190</v>
      </c>
      <c r="AB18" s="4" t="b">
        <f t="shared" si="12"/>
        <v>1</v>
      </c>
      <c r="AC18" s="4" t="b">
        <f t="shared" si="13"/>
        <v>1</v>
      </c>
      <c r="AD18" s="14" t="b">
        <f t="shared" si="14"/>
        <v>1</v>
      </c>
    </row>
    <row r="19" spans="1:30" ht="15" x14ac:dyDescent="0.25">
      <c r="A19" s="19">
        <v>17</v>
      </c>
      <c r="B19" s="20" t="s">
        <v>224</v>
      </c>
      <c r="C19" s="4">
        <f>VLOOKUP($A19,AA0!$C$2:$K$199,3,FALSE)</f>
        <v>76457420</v>
      </c>
      <c r="D19" s="4">
        <f>IFERROR(VLOOKUP($A19,'DH1'!$C$2:$J$20,3,FALSE),0)+IFERROR(VLOOKUP($A19,'DF1'!$C$2:$J$22,3,FALSE),0)</f>
        <v>0</v>
      </c>
      <c r="E19" s="14">
        <f t="shared" si="2"/>
        <v>76457420</v>
      </c>
      <c r="F19" s="4">
        <f>VLOOKUP($A19,AA0!$C$2:$K$199,4,FALSE)</f>
        <v>168740</v>
      </c>
      <c r="G19" s="4">
        <f>IFERROR(VLOOKUP($A19,'DH1'!$C$2:$J$20,4,FALSE),0)+IFERROR(VLOOKUP($A19,'DF1'!$C$2:$J$22,4,FALSE),0)</f>
        <v>0</v>
      </c>
      <c r="H19" s="14">
        <f t="shared" si="0"/>
        <v>168740</v>
      </c>
      <c r="I19" s="4">
        <f>VLOOKUP($A19,AA0!$C$2:$K$199,5,FALSE)</f>
        <v>226115</v>
      </c>
      <c r="J19" s="4">
        <f>IFERROR(VLOOKUP($A19,'DH1'!$C$2:$J$20,5,FALSE),0)+IFERROR(VLOOKUP($A19,'DF1'!$C$2:$J$22,5,FALSE),0)</f>
        <v>0</v>
      </c>
      <c r="K19" s="14">
        <f t="shared" si="3"/>
        <v>226115</v>
      </c>
      <c r="L19" s="4">
        <f>VLOOKUP($A19,AA0!$C$2:$K$199,6,FALSE)</f>
        <v>384139</v>
      </c>
      <c r="M19" s="4">
        <f>IFERROR(VLOOKUP($A19,'DH1'!$C$2:$J$20,6,FALSE),0)+IFERROR(VLOOKUP($A19,'DF1'!$C$2:$J$22,6,FALSE),0)</f>
        <v>0</v>
      </c>
      <c r="N19" s="14">
        <f t="shared" si="4"/>
        <v>384139</v>
      </c>
      <c r="O19" s="4">
        <f>VLOOKUP($A19,AA0!$C$2:$K$199,7,FALSE)</f>
        <v>20286878</v>
      </c>
      <c r="P19" s="4">
        <f>IFERROR(VLOOKUP($A19,'DH1'!$C$2:$J$20,7,FALSE),0)+IFERROR(VLOOKUP($A19,'DF1'!$C$2:$J$22,7,FALSE),0)</f>
        <v>0</v>
      </c>
      <c r="Q19" s="14">
        <f t="shared" si="5"/>
        <v>20286878</v>
      </c>
      <c r="R19" s="4">
        <f>VLOOKUP($A19,AA0!$C$2:$K$199,8,FALSE)</f>
        <v>55391548</v>
      </c>
      <c r="S19" s="4">
        <f>IFERROR(VLOOKUP($A19,'DH1'!$C$2:$J$20,8,FALSE),0)+IFERROR(VLOOKUP($A19,'DF1'!$C$2:$J$22,8,FALSE),0)</f>
        <v>0</v>
      </c>
      <c r="T19" s="14">
        <f t="shared" si="6"/>
        <v>55391548</v>
      </c>
      <c r="U19" s="5">
        <f t="shared" si="7"/>
        <v>0</v>
      </c>
      <c r="V19" s="4">
        <f>VLOOKUP($A19,AA0!$C$2:$K$199,9,FALSE)</f>
        <v>152914840</v>
      </c>
      <c r="W19" s="4">
        <f>IFERROR(VLOOKUP($A19,'DH1'!$C$2:$K$20,9,FALSE),0)+IFERROR(VLOOKUP($A19,'DF1'!$C$2:$K$22,9,FALSE),0)</f>
        <v>0</v>
      </c>
      <c r="X19" s="14">
        <f t="shared" si="8"/>
        <v>152914840</v>
      </c>
      <c r="Y19" s="4">
        <f t="shared" si="9"/>
        <v>152914840</v>
      </c>
      <c r="Z19" s="4">
        <f t="shared" si="10"/>
        <v>0</v>
      </c>
      <c r="AA19" s="14">
        <f t="shared" si="11"/>
        <v>152914840</v>
      </c>
      <c r="AB19" s="4" t="b">
        <f t="shared" si="12"/>
        <v>1</v>
      </c>
      <c r="AC19" s="4" t="b">
        <f t="shared" si="13"/>
        <v>1</v>
      </c>
      <c r="AD19" s="14" t="b">
        <f t="shared" si="14"/>
        <v>1</v>
      </c>
    </row>
    <row r="20" spans="1:30" ht="15" x14ac:dyDescent="0.25">
      <c r="A20" s="19">
        <v>18</v>
      </c>
      <c r="B20" s="20" t="s">
        <v>225</v>
      </c>
      <c r="C20" s="4">
        <f>VLOOKUP($A20,AA0!$C$2:$K$199,3,FALSE)</f>
        <v>6157158</v>
      </c>
      <c r="D20" s="4">
        <f>IFERROR(VLOOKUP($A20,'DH1'!$C$2:$J$20,3,FALSE),0)+IFERROR(VLOOKUP($A20,'DF1'!$C$2:$J$22,3,FALSE),0)</f>
        <v>0</v>
      </c>
      <c r="E20" s="14">
        <f t="shared" si="2"/>
        <v>6157158</v>
      </c>
      <c r="F20" s="4">
        <f>VLOOKUP($A20,AA0!$C$2:$K$199,4,FALSE)</f>
        <v>0</v>
      </c>
      <c r="G20" s="4">
        <f>IFERROR(VLOOKUP($A20,'DH1'!$C$2:$J$20,4,FALSE),0)+IFERROR(VLOOKUP($A20,'DF1'!$C$2:$J$22,4,FALSE),0)</f>
        <v>0</v>
      </c>
      <c r="H20" s="14">
        <f t="shared" si="0"/>
        <v>0</v>
      </c>
      <c r="I20" s="4">
        <f>VLOOKUP($A20,AA0!$C$2:$K$199,5,FALSE)</f>
        <v>6157158</v>
      </c>
      <c r="J20" s="4">
        <f>IFERROR(VLOOKUP($A20,'DH1'!$C$2:$J$20,5,FALSE),0)+IFERROR(VLOOKUP($A20,'DF1'!$C$2:$J$22,5,FALSE),0)</f>
        <v>0</v>
      </c>
      <c r="K20" s="14">
        <f t="shared" si="3"/>
        <v>6157158</v>
      </c>
      <c r="L20" s="4">
        <f>VLOOKUP($A20,AA0!$C$2:$K$199,6,FALSE)</f>
        <v>0</v>
      </c>
      <c r="M20" s="4">
        <f>IFERROR(VLOOKUP($A20,'DH1'!$C$2:$J$20,6,FALSE),0)+IFERROR(VLOOKUP($A20,'DF1'!$C$2:$J$22,6,FALSE),0)</f>
        <v>0</v>
      </c>
      <c r="N20" s="14">
        <f t="shared" si="4"/>
        <v>0</v>
      </c>
      <c r="O20" s="4">
        <f>VLOOKUP($A20,AA0!$C$2:$K$199,7,FALSE)</f>
        <v>0</v>
      </c>
      <c r="P20" s="4">
        <f>IFERROR(VLOOKUP($A20,'DH1'!$C$2:$J$20,7,FALSE),0)+IFERROR(VLOOKUP($A20,'DF1'!$C$2:$J$22,7,FALSE),0)</f>
        <v>0</v>
      </c>
      <c r="Q20" s="14">
        <f t="shared" si="5"/>
        <v>0</v>
      </c>
      <c r="R20" s="4">
        <f>VLOOKUP($A20,AA0!$C$2:$K$199,8,FALSE)</f>
        <v>0</v>
      </c>
      <c r="S20" s="4">
        <f>IFERROR(VLOOKUP($A20,'DH1'!$C$2:$J$20,8,FALSE),0)+IFERROR(VLOOKUP($A20,'DF1'!$C$2:$J$22,8,FALSE),0)</f>
        <v>0</v>
      </c>
      <c r="T20" s="14">
        <f t="shared" si="6"/>
        <v>0</v>
      </c>
      <c r="U20" s="5">
        <f t="shared" si="7"/>
        <v>0</v>
      </c>
      <c r="V20" s="4">
        <f>VLOOKUP($A20,AA0!$C$2:$K$199,9,FALSE)</f>
        <v>12314316</v>
      </c>
      <c r="W20" s="4">
        <f>IFERROR(VLOOKUP($A20,'DH1'!$C$2:$K$20,9,FALSE),0)+IFERROR(VLOOKUP($A20,'DF1'!$C$2:$K$22,9,FALSE),0)</f>
        <v>0</v>
      </c>
      <c r="X20" s="14">
        <f t="shared" si="8"/>
        <v>12314316</v>
      </c>
      <c r="Y20" s="4">
        <f t="shared" si="9"/>
        <v>12314316</v>
      </c>
      <c r="Z20" s="4">
        <f t="shared" si="10"/>
        <v>0</v>
      </c>
      <c r="AA20" s="14">
        <f t="shared" si="11"/>
        <v>12314316</v>
      </c>
      <c r="AB20" s="4" t="b">
        <f t="shared" si="12"/>
        <v>1</v>
      </c>
      <c r="AC20" s="4" t="b">
        <f t="shared" si="13"/>
        <v>1</v>
      </c>
      <c r="AD20" s="14" t="b">
        <f t="shared" si="14"/>
        <v>1</v>
      </c>
    </row>
    <row r="21" spans="1:30" ht="15" x14ac:dyDescent="0.25">
      <c r="A21" s="19">
        <v>19</v>
      </c>
      <c r="B21" s="20" t="s">
        <v>226</v>
      </c>
      <c r="C21" s="4">
        <f>VLOOKUP($A21,AA0!$C$2:$K$199,3,FALSE)</f>
        <v>624081</v>
      </c>
      <c r="D21" s="4">
        <f>IFERROR(VLOOKUP($A21,'DH1'!$C$2:$J$20,3,FALSE),0)+IFERROR(VLOOKUP($A21,'DF1'!$C$2:$J$22,3,FALSE),0)</f>
        <v>0</v>
      </c>
      <c r="E21" s="14">
        <f t="shared" si="2"/>
        <v>624081</v>
      </c>
      <c r="F21" s="4">
        <f>VLOOKUP($A21,AA0!$C$2:$K$199,4,FALSE)</f>
        <v>0</v>
      </c>
      <c r="G21" s="4">
        <f>IFERROR(VLOOKUP($A21,'DH1'!$C$2:$J$20,4,FALSE),0)+IFERROR(VLOOKUP($A21,'DF1'!$C$2:$J$22,4,FALSE),0)</f>
        <v>0</v>
      </c>
      <c r="H21" s="14">
        <f t="shared" si="0"/>
        <v>0</v>
      </c>
      <c r="I21" s="4">
        <f>VLOOKUP($A21,AA0!$C$2:$K$199,5,FALSE)</f>
        <v>9548</v>
      </c>
      <c r="J21" s="4">
        <f>IFERROR(VLOOKUP($A21,'DH1'!$C$2:$J$20,5,FALSE),0)+IFERROR(VLOOKUP($A21,'DF1'!$C$2:$J$22,5,FALSE),0)</f>
        <v>0</v>
      </c>
      <c r="K21" s="14">
        <f t="shared" si="3"/>
        <v>9548</v>
      </c>
      <c r="L21" s="4">
        <f>VLOOKUP($A21,AA0!$C$2:$K$199,6,FALSE)</f>
        <v>0</v>
      </c>
      <c r="M21" s="4">
        <f>IFERROR(VLOOKUP($A21,'DH1'!$C$2:$J$20,6,FALSE),0)+IFERROR(VLOOKUP($A21,'DF1'!$C$2:$J$22,6,FALSE),0)</f>
        <v>0</v>
      </c>
      <c r="N21" s="14">
        <f t="shared" si="4"/>
        <v>0</v>
      </c>
      <c r="O21" s="4">
        <f>VLOOKUP($A21,AA0!$C$2:$K$199,7,FALSE)</f>
        <v>100343</v>
      </c>
      <c r="P21" s="4">
        <f>IFERROR(VLOOKUP($A21,'DH1'!$C$2:$J$20,7,FALSE),0)+IFERROR(VLOOKUP($A21,'DF1'!$C$2:$J$22,7,FALSE),0)</f>
        <v>0</v>
      </c>
      <c r="Q21" s="14">
        <f t="shared" si="5"/>
        <v>100343</v>
      </c>
      <c r="R21" s="4">
        <f>VLOOKUP($A21,AA0!$C$2:$K$199,8,FALSE)</f>
        <v>514190</v>
      </c>
      <c r="S21" s="4">
        <f>IFERROR(VLOOKUP($A21,'DH1'!$C$2:$J$20,8,FALSE),0)+IFERROR(VLOOKUP($A21,'DF1'!$C$2:$J$22,8,FALSE),0)</f>
        <v>0</v>
      </c>
      <c r="T21" s="14">
        <f t="shared" si="6"/>
        <v>514190</v>
      </c>
      <c r="U21" s="5">
        <f t="shared" si="7"/>
        <v>0</v>
      </c>
      <c r="V21" s="4">
        <f>VLOOKUP($A21,AA0!$C$2:$K$199,9,FALSE)</f>
        <v>1248162</v>
      </c>
      <c r="W21" s="4">
        <f>IFERROR(VLOOKUP($A21,'DH1'!$C$2:$K$20,9,FALSE),0)+IFERROR(VLOOKUP($A21,'DF1'!$C$2:$K$22,9,FALSE),0)</f>
        <v>0</v>
      </c>
      <c r="X21" s="14">
        <f t="shared" si="8"/>
        <v>1248162</v>
      </c>
      <c r="Y21" s="4">
        <f t="shared" si="9"/>
        <v>1248162</v>
      </c>
      <c r="Z21" s="4">
        <f t="shared" si="10"/>
        <v>0</v>
      </c>
      <c r="AA21" s="14">
        <f t="shared" si="11"/>
        <v>1248162</v>
      </c>
      <c r="AB21" s="4" t="b">
        <f t="shared" si="12"/>
        <v>1</v>
      </c>
      <c r="AC21" s="4" t="b">
        <f t="shared" si="13"/>
        <v>1</v>
      </c>
      <c r="AD21" s="14" t="b">
        <f t="shared" si="14"/>
        <v>1</v>
      </c>
    </row>
    <row r="22" spans="1:30" ht="15" x14ac:dyDescent="0.25">
      <c r="A22" s="19">
        <v>20</v>
      </c>
      <c r="B22" s="20" t="s">
        <v>227</v>
      </c>
      <c r="C22" s="4">
        <f>VLOOKUP($A22,AA0!$C$2:$K$199,3,FALSE)</f>
        <v>10233511</v>
      </c>
      <c r="D22" s="4">
        <f>IFERROR(VLOOKUP($A22,'DH1'!$C$2:$J$20,3,FALSE),0)+IFERROR(VLOOKUP($A22,'DF1'!$C$2:$J$22,3,FALSE),0)</f>
        <v>0</v>
      </c>
      <c r="E22" s="14">
        <f t="shared" si="2"/>
        <v>10233511</v>
      </c>
      <c r="F22" s="4">
        <f>VLOOKUP($A22,AA0!$C$2:$K$199,4,FALSE)</f>
        <v>0</v>
      </c>
      <c r="G22" s="4">
        <f>IFERROR(VLOOKUP($A22,'DH1'!$C$2:$J$20,4,FALSE),0)+IFERROR(VLOOKUP($A22,'DF1'!$C$2:$J$22,4,FALSE),0)</f>
        <v>0</v>
      </c>
      <c r="H22" s="14">
        <f t="shared" si="0"/>
        <v>0</v>
      </c>
      <c r="I22" s="4">
        <f>VLOOKUP($A22,AA0!$C$2:$K$199,5,FALSE)</f>
        <v>4944637</v>
      </c>
      <c r="J22" s="4">
        <f>IFERROR(VLOOKUP($A22,'DH1'!$C$2:$J$20,5,FALSE),0)+IFERROR(VLOOKUP($A22,'DF1'!$C$2:$J$22,5,FALSE),0)</f>
        <v>0</v>
      </c>
      <c r="K22" s="14">
        <f t="shared" si="3"/>
        <v>4944637</v>
      </c>
      <c r="L22" s="4">
        <f>VLOOKUP($A22,AA0!$C$2:$K$199,6,FALSE)</f>
        <v>2510024</v>
      </c>
      <c r="M22" s="4">
        <f>IFERROR(VLOOKUP($A22,'DH1'!$C$2:$J$20,6,FALSE),0)+IFERROR(VLOOKUP($A22,'DF1'!$C$2:$J$22,6,FALSE),0)</f>
        <v>0</v>
      </c>
      <c r="N22" s="14">
        <f t="shared" si="4"/>
        <v>2510024</v>
      </c>
      <c r="O22" s="4">
        <f>VLOOKUP($A22,AA0!$C$2:$K$199,7,FALSE)</f>
        <v>168000</v>
      </c>
      <c r="P22" s="4">
        <f>IFERROR(VLOOKUP($A22,'DH1'!$C$2:$J$20,7,FALSE),0)+IFERROR(VLOOKUP($A22,'DF1'!$C$2:$J$22,7,FALSE),0)</f>
        <v>0</v>
      </c>
      <c r="Q22" s="14">
        <f t="shared" si="5"/>
        <v>168000</v>
      </c>
      <c r="R22" s="4">
        <f>VLOOKUP($A22,AA0!$C$2:$K$199,8,FALSE)</f>
        <v>2610850</v>
      </c>
      <c r="S22" s="4">
        <f>IFERROR(VLOOKUP($A22,'DH1'!$C$2:$J$20,8,FALSE),0)+IFERROR(VLOOKUP($A22,'DF1'!$C$2:$J$22,8,FALSE),0)</f>
        <v>0</v>
      </c>
      <c r="T22" s="14">
        <f t="shared" si="6"/>
        <v>2610850</v>
      </c>
      <c r="U22" s="5">
        <f t="shared" si="7"/>
        <v>0</v>
      </c>
      <c r="V22" s="4">
        <f>VLOOKUP($A22,AA0!$C$2:$K$199,9,FALSE)</f>
        <v>20467022</v>
      </c>
      <c r="W22" s="4">
        <f>IFERROR(VLOOKUP($A22,'DH1'!$C$2:$K$20,9,FALSE),0)+IFERROR(VLOOKUP($A22,'DF1'!$C$2:$K$22,9,FALSE),0)</f>
        <v>0</v>
      </c>
      <c r="X22" s="14">
        <f t="shared" si="8"/>
        <v>20467022</v>
      </c>
      <c r="Y22" s="4">
        <f t="shared" si="9"/>
        <v>20467022</v>
      </c>
      <c r="Z22" s="4">
        <f t="shared" si="10"/>
        <v>0</v>
      </c>
      <c r="AA22" s="14">
        <f t="shared" si="11"/>
        <v>20467022</v>
      </c>
      <c r="AB22" s="4" t="b">
        <f t="shared" si="12"/>
        <v>1</v>
      </c>
      <c r="AC22" s="4" t="b">
        <f t="shared" si="13"/>
        <v>1</v>
      </c>
      <c r="AD22" s="14" t="b">
        <f t="shared" si="14"/>
        <v>1</v>
      </c>
    </row>
    <row r="23" spans="1:30" ht="15" x14ac:dyDescent="0.25">
      <c r="A23" s="19">
        <v>21</v>
      </c>
      <c r="B23" s="20" t="s">
        <v>228</v>
      </c>
      <c r="C23" s="4">
        <f>VLOOKUP($A23,AA0!$C$2:$K$199,3,FALSE)</f>
        <v>6318235</v>
      </c>
      <c r="D23" s="4">
        <f>IFERROR(VLOOKUP($A23,'DH1'!$C$2:$J$20,3,FALSE),0)+IFERROR(VLOOKUP($A23,'DF1'!$C$2:$J$22,3,FALSE),0)</f>
        <v>0</v>
      </c>
      <c r="E23" s="14">
        <f t="shared" si="2"/>
        <v>6318235</v>
      </c>
      <c r="F23" s="4">
        <f>VLOOKUP($A23,AA0!$C$2:$K$199,4,FALSE)</f>
        <v>0</v>
      </c>
      <c r="G23" s="4">
        <f>IFERROR(VLOOKUP($A23,'DH1'!$C$2:$J$20,4,FALSE),0)+IFERROR(VLOOKUP($A23,'DF1'!$C$2:$J$22,4,FALSE),0)</f>
        <v>0</v>
      </c>
      <c r="H23" s="14">
        <f t="shared" si="0"/>
        <v>0</v>
      </c>
      <c r="I23" s="4">
        <f>VLOOKUP($A23,AA0!$C$2:$K$199,5,FALSE)</f>
        <v>0</v>
      </c>
      <c r="J23" s="4">
        <f>IFERROR(VLOOKUP($A23,'DH1'!$C$2:$J$20,5,FALSE),0)+IFERROR(VLOOKUP($A23,'DF1'!$C$2:$J$22,5,FALSE),0)</f>
        <v>0</v>
      </c>
      <c r="K23" s="14">
        <f t="shared" si="3"/>
        <v>0</v>
      </c>
      <c r="L23" s="4">
        <f>VLOOKUP($A23,AA0!$C$2:$K$199,6,FALSE)</f>
        <v>1000000</v>
      </c>
      <c r="M23" s="4">
        <f>IFERROR(VLOOKUP($A23,'DH1'!$C$2:$J$20,6,FALSE),0)+IFERROR(VLOOKUP($A23,'DF1'!$C$2:$J$22,6,FALSE),0)</f>
        <v>0</v>
      </c>
      <c r="N23" s="14">
        <f t="shared" si="4"/>
        <v>1000000</v>
      </c>
      <c r="O23" s="4">
        <f>VLOOKUP($A23,AA0!$C$2:$K$199,7,FALSE)</f>
        <v>100000</v>
      </c>
      <c r="P23" s="4">
        <f>IFERROR(VLOOKUP($A23,'DH1'!$C$2:$J$20,7,FALSE),0)+IFERROR(VLOOKUP($A23,'DF1'!$C$2:$J$22,7,FALSE),0)</f>
        <v>0</v>
      </c>
      <c r="Q23" s="14">
        <f t="shared" si="5"/>
        <v>100000</v>
      </c>
      <c r="R23" s="4">
        <f>VLOOKUP($A23,AA0!$C$2:$K$199,8,FALSE)</f>
        <v>5218235</v>
      </c>
      <c r="S23" s="4">
        <f>IFERROR(VLOOKUP($A23,'DH1'!$C$2:$J$20,8,FALSE),0)+IFERROR(VLOOKUP($A23,'DF1'!$C$2:$J$22,8,FALSE),0)</f>
        <v>0</v>
      </c>
      <c r="T23" s="14">
        <f t="shared" si="6"/>
        <v>5218235</v>
      </c>
      <c r="U23" s="5">
        <f t="shared" si="7"/>
        <v>0</v>
      </c>
      <c r="V23" s="4">
        <f>VLOOKUP($A23,AA0!$C$2:$K$199,9,FALSE)</f>
        <v>12636470</v>
      </c>
      <c r="W23" s="4">
        <f>IFERROR(VLOOKUP($A23,'DH1'!$C$2:$K$20,9,FALSE),0)+IFERROR(VLOOKUP($A23,'DF1'!$C$2:$K$22,9,FALSE),0)</f>
        <v>0</v>
      </c>
      <c r="X23" s="14">
        <f t="shared" si="8"/>
        <v>12636470</v>
      </c>
      <c r="Y23" s="4">
        <f t="shared" si="9"/>
        <v>12636470</v>
      </c>
      <c r="Z23" s="4">
        <f t="shared" si="10"/>
        <v>0</v>
      </c>
      <c r="AA23" s="14">
        <f t="shared" si="11"/>
        <v>12636470</v>
      </c>
      <c r="AB23" s="4" t="b">
        <f t="shared" si="12"/>
        <v>1</v>
      </c>
      <c r="AC23" s="4" t="b">
        <f t="shared" si="13"/>
        <v>1</v>
      </c>
      <c r="AD23" s="14" t="b">
        <f t="shared" si="14"/>
        <v>1</v>
      </c>
    </row>
    <row r="24" spans="1:30" ht="15" x14ac:dyDescent="0.25">
      <c r="A24" s="19">
        <v>22</v>
      </c>
      <c r="B24" s="20" t="s">
        <v>229</v>
      </c>
      <c r="C24" s="4">
        <f>VLOOKUP($A24,AA0!$C$2:$K$199,3,FALSE)</f>
        <v>7359803</v>
      </c>
      <c r="D24" s="4">
        <f>IFERROR(VLOOKUP($A24,'DH1'!$C$2:$J$20,3,FALSE),0)+IFERROR(VLOOKUP($A24,'DF1'!$C$2:$J$22,3,FALSE),0)</f>
        <v>0</v>
      </c>
      <c r="E24" s="14">
        <f t="shared" si="2"/>
        <v>7359803</v>
      </c>
      <c r="F24" s="4">
        <f>VLOOKUP($A24,AA0!$C$2:$K$199,4,FALSE)</f>
        <v>0</v>
      </c>
      <c r="G24" s="4">
        <f>IFERROR(VLOOKUP($A24,'DH1'!$C$2:$J$20,4,FALSE),0)+IFERROR(VLOOKUP($A24,'DF1'!$C$2:$J$22,4,FALSE),0)</f>
        <v>0</v>
      </c>
      <c r="H24" s="14">
        <f t="shared" si="0"/>
        <v>0</v>
      </c>
      <c r="I24" s="4">
        <f>VLOOKUP($A24,AA0!$C$2:$K$199,5,FALSE)</f>
        <v>0</v>
      </c>
      <c r="J24" s="4">
        <f>IFERROR(VLOOKUP($A24,'DH1'!$C$2:$J$20,5,FALSE),0)+IFERROR(VLOOKUP($A24,'DF1'!$C$2:$J$22,5,FALSE),0)</f>
        <v>0</v>
      </c>
      <c r="K24" s="14">
        <f t="shared" si="3"/>
        <v>0</v>
      </c>
      <c r="L24" s="4">
        <f>VLOOKUP($A24,AA0!$C$2:$K$199,6,FALSE)</f>
        <v>1022866</v>
      </c>
      <c r="M24" s="4">
        <f>IFERROR(VLOOKUP($A24,'DH1'!$C$2:$J$20,6,FALSE),0)+IFERROR(VLOOKUP($A24,'DF1'!$C$2:$J$22,6,FALSE),0)</f>
        <v>0</v>
      </c>
      <c r="N24" s="14">
        <f t="shared" si="4"/>
        <v>1022866</v>
      </c>
      <c r="O24" s="4">
        <f>VLOOKUP($A24,AA0!$C$2:$K$199,7,FALSE)</f>
        <v>6336932</v>
      </c>
      <c r="P24" s="4">
        <f>IFERROR(VLOOKUP($A24,'DH1'!$C$2:$J$20,7,FALSE),0)+IFERROR(VLOOKUP($A24,'DF1'!$C$2:$J$22,7,FALSE),0)</f>
        <v>0</v>
      </c>
      <c r="Q24" s="14">
        <f t="shared" si="5"/>
        <v>6336932</v>
      </c>
      <c r="R24" s="4">
        <f>VLOOKUP($A24,AA0!$C$2:$K$199,8,FALSE)</f>
        <v>0</v>
      </c>
      <c r="S24" s="4">
        <f>IFERROR(VLOOKUP($A24,'DH1'!$C$2:$J$20,8,FALSE),0)+IFERROR(VLOOKUP($A24,'DF1'!$C$2:$J$22,8,FALSE),0)</f>
        <v>0</v>
      </c>
      <c r="T24" s="14">
        <f t="shared" si="6"/>
        <v>0</v>
      </c>
      <c r="U24" s="5">
        <f t="shared" si="7"/>
        <v>0</v>
      </c>
      <c r="V24" s="4">
        <f>VLOOKUP($A24,AA0!$C$2:$K$199,9,FALSE)</f>
        <v>14719601</v>
      </c>
      <c r="W24" s="4">
        <f>IFERROR(VLOOKUP($A24,'DH1'!$C$2:$K$20,9,FALSE),0)+IFERROR(VLOOKUP($A24,'DF1'!$C$2:$K$22,9,FALSE),0)</f>
        <v>0</v>
      </c>
      <c r="X24" s="14">
        <f t="shared" si="8"/>
        <v>14719601</v>
      </c>
      <c r="Y24" s="4">
        <f t="shared" si="9"/>
        <v>14719601</v>
      </c>
      <c r="Z24" s="4">
        <f t="shared" si="10"/>
        <v>0</v>
      </c>
      <c r="AA24" s="14">
        <f t="shared" si="11"/>
        <v>14719601</v>
      </c>
      <c r="AB24" s="4" t="b">
        <f t="shared" si="12"/>
        <v>1</v>
      </c>
      <c r="AC24" s="4" t="b">
        <f t="shared" si="13"/>
        <v>1</v>
      </c>
      <c r="AD24" s="14" t="b">
        <f t="shared" si="14"/>
        <v>1</v>
      </c>
    </row>
    <row r="25" spans="1:30" ht="15" x14ac:dyDescent="0.25">
      <c r="A25" s="19">
        <v>23</v>
      </c>
      <c r="B25" s="20" t="s">
        <v>230</v>
      </c>
      <c r="C25" s="4">
        <f>VLOOKUP($A25,AA0!$C$2:$K$199,3,FALSE)</f>
        <v>45966300</v>
      </c>
      <c r="D25" s="4">
        <f>IFERROR(VLOOKUP($A25,'DH1'!$C$2:$J$20,3,FALSE),0)+IFERROR(VLOOKUP($A25,'DF1'!$C$2:$J$22,3,FALSE),0)</f>
        <v>0</v>
      </c>
      <c r="E25" s="14">
        <f t="shared" si="2"/>
        <v>45966300</v>
      </c>
      <c r="F25" s="4">
        <f>VLOOKUP($A25,AA0!$C$2:$K$199,4,FALSE)</f>
        <v>0</v>
      </c>
      <c r="G25" s="4">
        <f>IFERROR(VLOOKUP($A25,'DH1'!$C$2:$J$20,4,FALSE),0)+IFERROR(VLOOKUP($A25,'DF1'!$C$2:$J$22,4,FALSE),0)</f>
        <v>0</v>
      </c>
      <c r="H25" s="14">
        <f t="shared" si="0"/>
        <v>0</v>
      </c>
      <c r="I25" s="4">
        <f>VLOOKUP($A25,AA0!$C$2:$K$199,5,FALSE)</f>
        <v>6854034</v>
      </c>
      <c r="J25" s="4">
        <f>IFERROR(VLOOKUP($A25,'DH1'!$C$2:$J$20,5,FALSE),0)+IFERROR(VLOOKUP($A25,'DF1'!$C$2:$J$22,5,FALSE),0)</f>
        <v>0</v>
      </c>
      <c r="K25" s="14">
        <f t="shared" si="3"/>
        <v>6854034</v>
      </c>
      <c r="L25" s="4">
        <f>VLOOKUP($A25,AA0!$C$2:$K$199,6,FALSE)</f>
        <v>3781066</v>
      </c>
      <c r="M25" s="4">
        <f>IFERROR(VLOOKUP($A25,'DH1'!$C$2:$J$20,6,FALSE),0)+IFERROR(VLOOKUP($A25,'DF1'!$C$2:$J$22,6,FALSE),0)</f>
        <v>0</v>
      </c>
      <c r="N25" s="14">
        <f t="shared" si="4"/>
        <v>3781066</v>
      </c>
      <c r="O25" s="4">
        <f>VLOOKUP($A25,AA0!$C$2:$K$199,7,FALSE)</f>
        <v>0</v>
      </c>
      <c r="P25" s="4">
        <f>IFERROR(VLOOKUP($A25,'DH1'!$C$2:$J$20,7,FALSE),0)+IFERROR(VLOOKUP($A25,'DF1'!$C$2:$J$22,7,FALSE),0)</f>
        <v>0</v>
      </c>
      <c r="Q25" s="14">
        <f t="shared" si="5"/>
        <v>0</v>
      </c>
      <c r="R25" s="4">
        <f>VLOOKUP($A25,AA0!$C$2:$K$199,8,FALSE)</f>
        <v>35331200</v>
      </c>
      <c r="S25" s="4">
        <f>IFERROR(VLOOKUP($A25,'DH1'!$C$2:$J$20,8,FALSE),0)+IFERROR(VLOOKUP($A25,'DF1'!$C$2:$J$22,8,FALSE),0)</f>
        <v>0</v>
      </c>
      <c r="T25" s="14">
        <f t="shared" si="6"/>
        <v>35331200</v>
      </c>
      <c r="U25" s="5">
        <f t="shared" si="7"/>
        <v>0</v>
      </c>
      <c r="V25" s="4">
        <f>VLOOKUP($A25,AA0!$C$2:$K$199,9,FALSE)</f>
        <v>91932600</v>
      </c>
      <c r="W25" s="4">
        <f>IFERROR(VLOOKUP($A25,'DH1'!$C$2:$K$20,9,FALSE),0)+IFERROR(VLOOKUP($A25,'DF1'!$C$2:$K$22,9,FALSE),0)</f>
        <v>0</v>
      </c>
      <c r="X25" s="14">
        <f t="shared" si="8"/>
        <v>91932600</v>
      </c>
      <c r="Y25" s="4">
        <f t="shared" si="9"/>
        <v>91932600</v>
      </c>
      <c r="Z25" s="4">
        <f t="shared" si="10"/>
        <v>0</v>
      </c>
      <c r="AA25" s="14">
        <f t="shared" si="11"/>
        <v>91932600</v>
      </c>
      <c r="AB25" s="4" t="b">
        <f t="shared" si="12"/>
        <v>1</v>
      </c>
      <c r="AC25" s="4" t="b">
        <f t="shared" si="13"/>
        <v>1</v>
      </c>
      <c r="AD25" s="14" t="b">
        <f t="shared" si="14"/>
        <v>1</v>
      </c>
    </row>
    <row r="26" spans="1:30" ht="15" x14ac:dyDescent="0.25">
      <c r="A26" s="19">
        <v>24</v>
      </c>
      <c r="B26" s="20" t="s">
        <v>231</v>
      </c>
      <c r="C26" s="4">
        <f>VLOOKUP($A26,AA0!$C$2:$K$199,3,FALSE)</f>
        <v>26197267</v>
      </c>
      <c r="D26" s="4">
        <f>IFERROR(VLOOKUP($A26,'DH1'!$C$2:$J$20,3,FALSE),0)+IFERROR(VLOOKUP($A26,'DF1'!$C$2:$J$22,3,FALSE),0)</f>
        <v>0</v>
      </c>
      <c r="E26" s="14">
        <f t="shared" si="2"/>
        <v>26197267</v>
      </c>
      <c r="F26" s="4">
        <f>VLOOKUP($A26,AA0!$C$2:$K$199,4,FALSE)</f>
        <v>0</v>
      </c>
      <c r="G26" s="4">
        <f>IFERROR(VLOOKUP($A26,'DH1'!$C$2:$J$20,4,FALSE),0)+IFERROR(VLOOKUP($A26,'DF1'!$C$2:$J$22,4,FALSE),0)</f>
        <v>0</v>
      </c>
      <c r="H26" s="14">
        <f t="shared" si="0"/>
        <v>0</v>
      </c>
      <c r="I26" s="4">
        <f>VLOOKUP($A26,AA0!$C$2:$K$199,5,FALSE)</f>
        <v>0</v>
      </c>
      <c r="J26" s="4">
        <f>IFERROR(VLOOKUP($A26,'DH1'!$C$2:$J$20,5,FALSE),0)+IFERROR(VLOOKUP($A26,'DF1'!$C$2:$J$22,5,FALSE),0)</f>
        <v>0</v>
      </c>
      <c r="K26" s="14">
        <f t="shared" si="3"/>
        <v>0</v>
      </c>
      <c r="L26" s="4">
        <f>VLOOKUP($A26,AA0!$C$2:$K$199,6,FALSE)</f>
        <v>0</v>
      </c>
      <c r="M26" s="4">
        <f>IFERROR(VLOOKUP($A26,'DH1'!$C$2:$J$20,6,FALSE),0)+IFERROR(VLOOKUP($A26,'DF1'!$C$2:$J$22,6,FALSE),0)</f>
        <v>0</v>
      </c>
      <c r="N26" s="14">
        <f t="shared" si="4"/>
        <v>0</v>
      </c>
      <c r="O26" s="4">
        <f>VLOOKUP($A26,AA0!$C$2:$K$199,7,FALSE)</f>
        <v>0</v>
      </c>
      <c r="P26" s="4">
        <f>IFERROR(VLOOKUP($A26,'DH1'!$C$2:$J$20,7,FALSE),0)+IFERROR(VLOOKUP($A26,'DF1'!$C$2:$J$22,7,FALSE),0)</f>
        <v>0</v>
      </c>
      <c r="Q26" s="14">
        <f t="shared" si="5"/>
        <v>0</v>
      </c>
      <c r="R26" s="4">
        <f>VLOOKUP($A26,AA0!$C$2:$K$199,8,FALSE)</f>
        <v>26197267</v>
      </c>
      <c r="S26" s="4">
        <f>IFERROR(VLOOKUP($A26,'DH1'!$C$2:$J$20,8,FALSE),0)+IFERROR(VLOOKUP($A26,'DF1'!$C$2:$J$22,8,FALSE),0)</f>
        <v>0</v>
      </c>
      <c r="T26" s="14">
        <f t="shared" si="6"/>
        <v>26197267</v>
      </c>
      <c r="U26" s="5">
        <f t="shared" si="7"/>
        <v>0</v>
      </c>
      <c r="V26" s="4">
        <f>VLOOKUP($A26,AA0!$C$2:$K$199,9,FALSE)</f>
        <v>52394534</v>
      </c>
      <c r="W26" s="4">
        <f>IFERROR(VLOOKUP($A26,'DH1'!$C$2:$K$20,9,FALSE),0)+IFERROR(VLOOKUP($A26,'DF1'!$C$2:$K$22,9,FALSE),0)</f>
        <v>0</v>
      </c>
      <c r="X26" s="14">
        <f t="shared" si="8"/>
        <v>52394534</v>
      </c>
      <c r="Y26" s="4">
        <f t="shared" si="9"/>
        <v>52394534</v>
      </c>
      <c r="Z26" s="4">
        <f t="shared" si="10"/>
        <v>0</v>
      </c>
      <c r="AA26" s="14">
        <f t="shared" si="11"/>
        <v>52394534</v>
      </c>
      <c r="AB26" s="4" t="b">
        <f t="shared" si="12"/>
        <v>1</v>
      </c>
      <c r="AC26" s="4" t="b">
        <f t="shared" si="13"/>
        <v>1</v>
      </c>
      <c r="AD26" s="14" t="b">
        <f t="shared" si="14"/>
        <v>1</v>
      </c>
    </row>
    <row r="27" spans="1:30" ht="15" x14ac:dyDescent="0.25">
      <c r="A27" s="19">
        <v>25</v>
      </c>
      <c r="B27" s="20" t="s">
        <v>232</v>
      </c>
      <c r="C27" s="4">
        <f>VLOOKUP($A27,AA0!$C$2:$K$199,3,FALSE)</f>
        <v>17189741</v>
      </c>
      <c r="D27" s="4">
        <f>IFERROR(VLOOKUP($A27,'DH1'!$C$2:$J$20,3,FALSE),0)+IFERROR(VLOOKUP($A27,'DF1'!$C$2:$J$22,3,FALSE),0)</f>
        <v>0</v>
      </c>
      <c r="E27" s="14">
        <f t="shared" si="2"/>
        <v>17189741</v>
      </c>
      <c r="F27" s="4">
        <f>VLOOKUP($A27,AA0!$C$2:$K$199,4,FALSE)</f>
        <v>0</v>
      </c>
      <c r="G27" s="4">
        <f>IFERROR(VLOOKUP($A27,'DH1'!$C$2:$J$20,4,FALSE),0)+IFERROR(VLOOKUP($A27,'DF1'!$C$2:$J$22,4,FALSE),0)</f>
        <v>0</v>
      </c>
      <c r="H27" s="14">
        <f t="shared" si="0"/>
        <v>0</v>
      </c>
      <c r="I27" s="4">
        <f>VLOOKUP($A27,AA0!$C$2:$K$199,5,FALSE)</f>
        <v>833529</v>
      </c>
      <c r="J27" s="4">
        <f>IFERROR(VLOOKUP($A27,'DH1'!$C$2:$J$20,5,FALSE),0)+IFERROR(VLOOKUP($A27,'DF1'!$C$2:$J$22,5,FALSE),0)</f>
        <v>0</v>
      </c>
      <c r="K27" s="14">
        <f t="shared" si="3"/>
        <v>833529</v>
      </c>
      <c r="L27" s="4">
        <f>VLOOKUP($A27,AA0!$C$2:$K$199,6,FALSE)</f>
        <v>0</v>
      </c>
      <c r="M27" s="4">
        <f>IFERROR(VLOOKUP($A27,'DH1'!$C$2:$J$20,6,FALSE),0)+IFERROR(VLOOKUP($A27,'DF1'!$C$2:$J$22,6,FALSE),0)</f>
        <v>0</v>
      </c>
      <c r="N27" s="14">
        <f t="shared" si="4"/>
        <v>0</v>
      </c>
      <c r="O27" s="4">
        <f>VLOOKUP($A27,AA0!$C$2:$K$199,7,FALSE)</f>
        <v>0</v>
      </c>
      <c r="P27" s="4">
        <f>IFERROR(VLOOKUP($A27,'DH1'!$C$2:$J$20,7,FALSE),0)+IFERROR(VLOOKUP($A27,'DF1'!$C$2:$J$22,7,FALSE),0)</f>
        <v>0</v>
      </c>
      <c r="Q27" s="14">
        <f t="shared" si="5"/>
        <v>0</v>
      </c>
      <c r="R27" s="4">
        <f>VLOOKUP($A27,AA0!$C$2:$K$199,8,FALSE)</f>
        <v>16356212</v>
      </c>
      <c r="S27" s="4">
        <f>IFERROR(VLOOKUP($A27,'DH1'!$C$2:$J$20,8,FALSE),0)+IFERROR(VLOOKUP($A27,'DF1'!$C$2:$J$22,8,FALSE),0)</f>
        <v>0</v>
      </c>
      <c r="T27" s="14">
        <f t="shared" si="6"/>
        <v>16356212</v>
      </c>
      <c r="U27" s="5">
        <f t="shared" si="7"/>
        <v>0</v>
      </c>
      <c r="V27" s="4">
        <f>VLOOKUP($A27,AA0!$C$2:$K$199,9,FALSE)</f>
        <v>34379482</v>
      </c>
      <c r="W27" s="4">
        <f>IFERROR(VLOOKUP($A27,'DH1'!$C$2:$K$20,9,FALSE),0)+IFERROR(VLOOKUP($A27,'DF1'!$C$2:$K$22,9,FALSE),0)</f>
        <v>0</v>
      </c>
      <c r="X27" s="14">
        <f t="shared" si="8"/>
        <v>34379482</v>
      </c>
      <c r="Y27" s="4">
        <f t="shared" si="9"/>
        <v>34379482</v>
      </c>
      <c r="Z27" s="4">
        <f t="shared" si="10"/>
        <v>0</v>
      </c>
      <c r="AA27" s="14">
        <f t="shared" si="11"/>
        <v>34379482</v>
      </c>
      <c r="AB27" s="4" t="b">
        <f t="shared" si="12"/>
        <v>1</v>
      </c>
      <c r="AC27" s="4" t="b">
        <f t="shared" si="13"/>
        <v>1</v>
      </c>
      <c r="AD27" s="14" t="b">
        <f t="shared" si="14"/>
        <v>1</v>
      </c>
    </row>
    <row r="28" spans="1:30" ht="15" x14ac:dyDescent="0.25">
      <c r="A28" s="19">
        <v>26</v>
      </c>
      <c r="B28" s="20" t="s">
        <v>233</v>
      </c>
      <c r="C28" s="4">
        <f>VLOOKUP($A28,AA0!$C$2:$K$199,3,FALSE)</f>
        <v>160406101</v>
      </c>
      <c r="D28" s="4">
        <f>IFERROR(VLOOKUP($A28,'DH1'!$C$2:$J$20,3,FALSE),0)+IFERROR(VLOOKUP($A28,'DF1'!$C$2:$J$22,3,FALSE),0)</f>
        <v>0</v>
      </c>
      <c r="E28" s="14">
        <f t="shared" si="2"/>
        <v>160406101</v>
      </c>
      <c r="F28" s="4">
        <f>VLOOKUP($A28,AA0!$C$2:$K$199,4,FALSE)</f>
        <v>3573092</v>
      </c>
      <c r="G28" s="4">
        <f>IFERROR(VLOOKUP($A28,'DH1'!$C$2:$J$20,4,FALSE),0)+IFERROR(VLOOKUP($A28,'DF1'!$C$2:$J$22,4,FALSE),0)</f>
        <v>0</v>
      </c>
      <c r="H28" s="14">
        <f t="shared" si="0"/>
        <v>3573092</v>
      </c>
      <c r="I28" s="4">
        <f>VLOOKUP($A28,AA0!$C$2:$K$199,5,FALSE)</f>
        <v>11661920</v>
      </c>
      <c r="J28" s="4">
        <f>IFERROR(VLOOKUP($A28,'DH1'!$C$2:$J$20,5,FALSE),0)+IFERROR(VLOOKUP($A28,'DF1'!$C$2:$J$22,5,FALSE),0)</f>
        <v>0</v>
      </c>
      <c r="K28" s="14">
        <f t="shared" si="3"/>
        <v>11661920</v>
      </c>
      <c r="L28" s="4">
        <f>VLOOKUP($A28,AA0!$C$2:$K$199,6,FALSE)</f>
        <v>42550000</v>
      </c>
      <c r="M28" s="4">
        <f>IFERROR(VLOOKUP($A28,'DH1'!$C$2:$J$20,6,FALSE),0)+IFERROR(VLOOKUP($A28,'DF1'!$C$2:$J$22,6,FALSE),0)</f>
        <v>0</v>
      </c>
      <c r="N28" s="14">
        <f t="shared" si="4"/>
        <v>42550000</v>
      </c>
      <c r="O28" s="4">
        <f>VLOOKUP($A28,AA0!$C$2:$K$199,7,FALSE)</f>
        <v>16999690</v>
      </c>
      <c r="P28" s="4">
        <f>IFERROR(VLOOKUP($A28,'DH1'!$C$2:$J$20,7,FALSE),0)+IFERROR(VLOOKUP($A28,'DF1'!$C$2:$J$22,7,FALSE),0)</f>
        <v>0</v>
      </c>
      <c r="Q28" s="14">
        <f t="shared" si="5"/>
        <v>16999690</v>
      </c>
      <c r="R28" s="4">
        <f>VLOOKUP($A28,AA0!$C$2:$K$199,8,FALSE)</f>
        <v>85621399</v>
      </c>
      <c r="S28" s="4">
        <f>IFERROR(VLOOKUP($A28,'DH1'!$C$2:$J$20,8,FALSE),0)+IFERROR(VLOOKUP($A28,'DF1'!$C$2:$J$22,8,FALSE),0)</f>
        <v>0</v>
      </c>
      <c r="T28" s="14">
        <f t="shared" si="6"/>
        <v>85621399</v>
      </c>
      <c r="U28" s="5">
        <f t="shared" si="7"/>
        <v>0</v>
      </c>
      <c r="V28" s="4">
        <f>VLOOKUP($A28,AA0!$C$2:$K$199,9,FALSE)</f>
        <v>320812202</v>
      </c>
      <c r="W28" s="4">
        <f>IFERROR(VLOOKUP($A28,'DH1'!$C$2:$K$20,9,FALSE),0)+IFERROR(VLOOKUP($A28,'DF1'!$C$2:$K$22,9,FALSE),0)</f>
        <v>0</v>
      </c>
      <c r="X28" s="14">
        <f t="shared" si="8"/>
        <v>320812202</v>
      </c>
      <c r="Y28" s="4">
        <f t="shared" si="9"/>
        <v>320812202</v>
      </c>
      <c r="Z28" s="4">
        <f t="shared" si="10"/>
        <v>0</v>
      </c>
      <c r="AA28" s="14">
        <f t="shared" si="11"/>
        <v>320812202</v>
      </c>
      <c r="AB28" s="4" t="b">
        <f t="shared" si="12"/>
        <v>1</v>
      </c>
      <c r="AC28" s="4" t="b">
        <f t="shared" si="13"/>
        <v>1</v>
      </c>
      <c r="AD28" s="14" t="b">
        <f t="shared" si="14"/>
        <v>1</v>
      </c>
    </row>
    <row r="29" spans="1:30" ht="15" x14ac:dyDescent="0.25">
      <c r="A29" s="19">
        <v>27</v>
      </c>
      <c r="B29" s="20" t="s">
        <v>234</v>
      </c>
      <c r="C29" s="4">
        <f>VLOOKUP($A29,AA0!$C$2:$K$199,3,FALSE)</f>
        <v>17912709</v>
      </c>
      <c r="D29" s="4">
        <f>IFERROR(VLOOKUP($A29,'DH1'!$C$2:$J$20,3,FALSE),0)+IFERROR(VLOOKUP($A29,'DF1'!$C$2:$J$22,3,FALSE),0)</f>
        <v>0</v>
      </c>
      <c r="E29" s="14">
        <f t="shared" si="2"/>
        <v>17912709</v>
      </c>
      <c r="F29" s="4">
        <f>VLOOKUP($A29,AA0!$C$2:$K$199,4,FALSE)</f>
        <v>490127</v>
      </c>
      <c r="G29" s="4">
        <f>IFERROR(VLOOKUP($A29,'DH1'!$C$2:$J$20,4,FALSE),0)+IFERROR(VLOOKUP($A29,'DF1'!$C$2:$J$22,4,FALSE),0)</f>
        <v>0</v>
      </c>
      <c r="H29" s="14">
        <f t="shared" si="0"/>
        <v>490127</v>
      </c>
      <c r="I29" s="4">
        <f>VLOOKUP($A29,AA0!$C$2:$K$199,5,FALSE)</f>
        <v>0</v>
      </c>
      <c r="J29" s="4">
        <f>IFERROR(VLOOKUP($A29,'DH1'!$C$2:$J$20,5,FALSE),0)+IFERROR(VLOOKUP($A29,'DF1'!$C$2:$J$22,5,FALSE),0)</f>
        <v>0</v>
      </c>
      <c r="K29" s="14">
        <f t="shared" si="3"/>
        <v>0</v>
      </c>
      <c r="L29" s="4">
        <f>VLOOKUP($A29,AA0!$C$2:$K$199,6,FALSE)</f>
        <v>9233084</v>
      </c>
      <c r="M29" s="4">
        <f>IFERROR(VLOOKUP($A29,'DH1'!$C$2:$J$20,6,FALSE),0)+IFERROR(VLOOKUP($A29,'DF1'!$C$2:$J$22,6,FALSE),0)</f>
        <v>0</v>
      </c>
      <c r="N29" s="14">
        <f t="shared" si="4"/>
        <v>9233084</v>
      </c>
      <c r="O29" s="4">
        <f>VLOOKUP($A29,AA0!$C$2:$K$199,7,FALSE)</f>
        <v>3500000</v>
      </c>
      <c r="P29" s="4">
        <f>IFERROR(VLOOKUP($A29,'DH1'!$C$2:$J$20,7,FALSE),0)+IFERROR(VLOOKUP($A29,'DF1'!$C$2:$J$22,7,FALSE),0)</f>
        <v>0</v>
      </c>
      <c r="Q29" s="14">
        <f t="shared" si="5"/>
        <v>3500000</v>
      </c>
      <c r="R29" s="4">
        <f>VLOOKUP($A29,AA0!$C$2:$K$199,8,FALSE)</f>
        <v>4689498</v>
      </c>
      <c r="S29" s="4">
        <f>IFERROR(VLOOKUP($A29,'DH1'!$C$2:$J$20,8,FALSE),0)+IFERROR(VLOOKUP($A29,'DF1'!$C$2:$J$22,8,FALSE),0)</f>
        <v>0</v>
      </c>
      <c r="T29" s="14">
        <f t="shared" si="6"/>
        <v>4689498</v>
      </c>
      <c r="U29" s="5">
        <f t="shared" si="7"/>
        <v>0</v>
      </c>
      <c r="V29" s="4">
        <f>VLOOKUP($A29,AA0!$C$2:$K$199,9,FALSE)</f>
        <v>35825418</v>
      </c>
      <c r="W29" s="4">
        <f>IFERROR(VLOOKUP($A29,'DH1'!$C$2:$K$20,9,FALSE),0)+IFERROR(VLOOKUP($A29,'DF1'!$C$2:$K$22,9,FALSE),0)</f>
        <v>0</v>
      </c>
      <c r="X29" s="14">
        <f t="shared" si="8"/>
        <v>35825418</v>
      </c>
      <c r="Y29" s="4">
        <f t="shared" si="9"/>
        <v>35825418</v>
      </c>
      <c r="Z29" s="4">
        <f t="shared" si="10"/>
        <v>0</v>
      </c>
      <c r="AA29" s="14">
        <f t="shared" si="11"/>
        <v>35825418</v>
      </c>
      <c r="AB29" s="4" t="b">
        <f t="shared" si="12"/>
        <v>1</v>
      </c>
      <c r="AC29" s="4" t="b">
        <f t="shared" si="13"/>
        <v>1</v>
      </c>
      <c r="AD29" s="14" t="b">
        <f t="shared" si="14"/>
        <v>1</v>
      </c>
    </row>
    <row r="30" spans="1:30" ht="15" x14ac:dyDescent="0.25">
      <c r="A30" s="19">
        <v>28</v>
      </c>
      <c r="B30" s="20" t="s">
        <v>235</v>
      </c>
      <c r="C30" s="4">
        <f>VLOOKUP($A30,AA0!$C$2:$K$199,3,FALSE)</f>
        <v>70115128</v>
      </c>
      <c r="D30" s="4">
        <f>IFERROR(VLOOKUP($A30,'DH1'!$C$2:$J$20,3,FALSE),0)+IFERROR(VLOOKUP($A30,'DF1'!$C$2:$J$22,3,FALSE),0)</f>
        <v>-1199829</v>
      </c>
      <c r="E30" s="14">
        <f t="shared" si="2"/>
        <v>71314957</v>
      </c>
      <c r="F30" s="4">
        <f>VLOOKUP($A30,AA0!$C$2:$K$199,4,FALSE)</f>
        <v>1361403</v>
      </c>
      <c r="G30" s="4">
        <f>IFERROR(VLOOKUP($A30,'DH1'!$C$2:$J$20,4,FALSE),0)+IFERROR(VLOOKUP($A30,'DF1'!$C$2:$J$22,4,FALSE),0)</f>
        <v>0</v>
      </c>
      <c r="H30" s="14">
        <f t="shared" si="0"/>
        <v>1361403</v>
      </c>
      <c r="I30" s="4">
        <f>VLOOKUP($A30,AA0!$C$2:$K$199,5,FALSE)</f>
        <v>0</v>
      </c>
      <c r="J30" s="4">
        <f>IFERROR(VLOOKUP($A30,'DH1'!$C$2:$J$20,5,FALSE),0)+IFERROR(VLOOKUP($A30,'DF1'!$C$2:$J$22,5,FALSE),0)</f>
        <v>0</v>
      </c>
      <c r="K30" s="14">
        <f t="shared" si="3"/>
        <v>0</v>
      </c>
      <c r="L30" s="4">
        <f>VLOOKUP($A30,AA0!$C$2:$K$199,6,FALSE)</f>
        <v>90713690</v>
      </c>
      <c r="M30" s="4">
        <f>IFERROR(VLOOKUP($A30,'DH1'!$C$2:$J$20,6,FALSE),0)+IFERROR(VLOOKUP($A30,'DF1'!$C$2:$J$22,6,FALSE),0)</f>
        <v>0</v>
      </c>
      <c r="N30" s="14">
        <f t="shared" si="4"/>
        <v>90713690</v>
      </c>
      <c r="O30" s="4">
        <f>VLOOKUP($A30,AA0!$C$2:$K$199,7,FALSE)</f>
        <v>1290454</v>
      </c>
      <c r="P30" s="4">
        <f>IFERROR(VLOOKUP($A30,'DH1'!$C$2:$J$20,7,FALSE),0)+IFERROR(VLOOKUP($A30,'DF1'!$C$2:$J$22,7,FALSE),0)</f>
        <v>0</v>
      </c>
      <c r="Q30" s="14">
        <f t="shared" si="5"/>
        <v>1290454</v>
      </c>
      <c r="R30" s="4">
        <f>VLOOKUP($A30,AA0!$C$2:$K$199,8,FALSE)</f>
        <v>-23250419</v>
      </c>
      <c r="S30" s="4">
        <f>IFERROR(VLOOKUP($A30,'DH1'!$C$2:$J$20,8,FALSE),0)+IFERROR(VLOOKUP($A30,'DF1'!$C$2:$J$22,8,FALSE),0)</f>
        <v>0</v>
      </c>
      <c r="T30" s="14">
        <f t="shared" si="6"/>
        <v>-23250419</v>
      </c>
      <c r="U30" s="5">
        <f t="shared" si="7"/>
        <v>1199829</v>
      </c>
      <c r="V30" s="4">
        <f>VLOOKUP($A30,AA0!$C$2:$K$199,9,FALSE)</f>
        <v>140230256</v>
      </c>
      <c r="W30" s="4">
        <f>IFERROR(VLOOKUP($A30,'DH1'!$C$2:$K$20,9,FALSE),0)+IFERROR(VLOOKUP($A30,'DF1'!$C$2:$K$22,9,FALSE),0)</f>
        <v>-1199829</v>
      </c>
      <c r="X30" s="14">
        <f t="shared" si="8"/>
        <v>141430085</v>
      </c>
      <c r="Y30" s="4">
        <f t="shared" si="9"/>
        <v>140230256</v>
      </c>
      <c r="Z30" s="4">
        <f t="shared" si="10"/>
        <v>-1199829</v>
      </c>
      <c r="AA30" s="14">
        <f t="shared" si="11"/>
        <v>141430085</v>
      </c>
      <c r="AB30" s="4" t="b">
        <f t="shared" si="12"/>
        <v>1</v>
      </c>
      <c r="AC30" s="4" t="b">
        <f t="shared" si="13"/>
        <v>1</v>
      </c>
      <c r="AD30" s="14" t="b">
        <f t="shared" si="14"/>
        <v>1</v>
      </c>
    </row>
    <row r="31" spans="1:30" ht="15" x14ac:dyDescent="0.25">
      <c r="A31" s="19">
        <v>29</v>
      </c>
      <c r="B31" s="20" t="s">
        <v>236</v>
      </c>
      <c r="C31" s="4">
        <f>VLOOKUP($A31,AA0!$C$2:$K$199,3,FALSE)</f>
        <v>7113717</v>
      </c>
      <c r="D31" s="4">
        <f>IFERROR(VLOOKUP($A31,'DH1'!$C$2:$J$20,3,FALSE),0)+IFERROR(VLOOKUP($A31,'DF1'!$C$2:$J$22,3,FALSE),0)</f>
        <v>0</v>
      </c>
      <c r="E31" s="14">
        <f t="shared" si="2"/>
        <v>7113717</v>
      </c>
      <c r="F31" s="4">
        <f>VLOOKUP($A31,AA0!$C$2:$K$199,4,FALSE)</f>
        <v>0</v>
      </c>
      <c r="G31" s="4">
        <f>IFERROR(VLOOKUP($A31,'DH1'!$C$2:$J$20,4,FALSE),0)+IFERROR(VLOOKUP($A31,'DF1'!$C$2:$J$22,4,FALSE),0)</f>
        <v>0</v>
      </c>
      <c r="H31" s="14">
        <f t="shared" si="0"/>
        <v>0</v>
      </c>
      <c r="I31" s="4">
        <f>VLOOKUP($A31,AA0!$C$2:$K$199,5,FALSE)</f>
        <v>7265070</v>
      </c>
      <c r="J31" s="4">
        <f>IFERROR(VLOOKUP($A31,'DH1'!$C$2:$J$20,5,FALSE),0)+IFERROR(VLOOKUP($A31,'DF1'!$C$2:$J$22,5,FALSE),0)</f>
        <v>0</v>
      </c>
      <c r="K31" s="14">
        <f t="shared" si="3"/>
        <v>7265070</v>
      </c>
      <c r="L31" s="4">
        <f>VLOOKUP($A31,AA0!$C$2:$K$199,6,FALSE)</f>
        <v>-1128268</v>
      </c>
      <c r="M31" s="4">
        <f>IFERROR(VLOOKUP($A31,'DH1'!$C$2:$J$20,6,FALSE),0)+IFERROR(VLOOKUP($A31,'DF1'!$C$2:$J$22,6,FALSE),0)</f>
        <v>0</v>
      </c>
      <c r="N31" s="14">
        <f t="shared" si="4"/>
        <v>-1128268</v>
      </c>
      <c r="O31" s="4">
        <f>VLOOKUP($A31,AA0!$C$2:$K$199,7,FALSE)</f>
        <v>0</v>
      </c>
      <c r="P31" s="4">
        <f>IFERROR(VLOOKUP($A31,'DH1'!$C$2:$J$20,7,FALSE),0)+IFERROR(VLOOKUP($A31,'DF1'!$C$2:$J$22,7,FALSE),0)</f>
        <v>0</v>
      </c>
      <c r="Q31" s="14">
        <f t="shared" si="5"/>
        <v>0</v>
      </c>
      <c r="R31" s="4">
        <f>VLOOKUP($A31,AA0!$C$2:$K$199,8,FALSE)</f>
        <v>976915</v>
      </c>
      <c r="S31" s="4">
        <f>IFERROR(VLOOKUP($A31,'DH1'!$C$2:$J$20,8,FALSE),0)+IFERROR(VLOOKUP($A31,'DF1'!$C$2:$J$22,8,FALSE),0)</f>
        <v>0</v>
      </c>
      <c r="T31" s="14">
        <f t="shared" si="6"/>
        <v>976915</v>
      </c>
      <c r="U31" s="5">
        <f t="shared" si="7"/>
        <v>0</v>
      </c>
      <c r="V31" s="4">
        <f>VLOOKUP($A31,AA0!$C$2:$K$199,9,FALSE)</f>
        <v>14227434</v>
      </c>
      <c r="W31" s="4">
        <f>IFERROR(VLOOKUP($A31,'DH1'!$C$2:$K$20,9,FALSE),0)+IFERROR(VLOOKUP($A31,'DF1'!$C$2:$K$22,9,FALSE),0)</f>
        <v>0</v>
      </c>
      <c r="X31" s="14">
        <f t="shared" si="8"/>
        <v>14227434</v>
      </c>
      <c r="Y31" s="4">
        <f t="shared" si="9"/>
        <v>14227434</v>
      </c>
      <c r="Z31" s="4">
        <f t="shared" si="10"/>
        <v>0</v>
      </c>
      <c r="AA31" s="14">
        <f t="shared" si="11"/>
        <v>14227434</v>
      </c>
      <c r="AB31" s="4" t="b">
        <f t="shared" si="12"/>
        <v>1</v>
      </c>
      <c r="AC31" s="4" t="b">
        <f t="shared" si="13"/>
        <v>1</v>
      </c>
      <c r="AD31" s="14" t="b">
        <f t="shared" si="14"/>
        <v>1</v>
      </c>
    </row>
    <row r="32" spans="1:30" ht="15" x14ac:dyDescent="0.25">
      <c r="A32" s="19">
        <v>30</v>
      </c>
      <c r="B32" s="20" t="s">
        <v>237</v>
      </c>
      <c r="C32" s="4">
        <f>VLOOKUP($A32,AA0!$C$2:$K$199,3,FALSE)</f>
        <v>7785929</v>
      </c>
      <c r="D32" s="4">
        <f>IFERROR(VLOOKUP($A32,'DH1'!$C$2:$J$20,3,FALSE),0)+IFERROR(VLOOKUP($A32,'DF1'!$C$2:$J$22,3,FALSE),0)</f>
        <v>0</v>
      </c>
      <c r="E32" s="14">
        <f t="shared" si="2"/>
        <v>7785929</v>
      </c>
      <c r="F32" s="4">
        <f>VLOOKUP($A32,AA0!$C$2:$K$199,4,FALSE)</f>
        <v>0</v>
      </c>
      <c r="G32" s="4">
        <f>IFERROR(VLOOKUP($A32,'DH1'!$C$2:$J$20,4,FALSE),0)+IFERROR(VLOOKUP($A32,'DF1'!$C$2:$J$22,4,FALSE),0)</f>
        <v>0</v>
      </c>
      <c r="H32" s="14">
        <f t="shared" si="0"/>
        <v>0</v>
      </c>
      <c r="I32" s="4">
        <f>VLOOKUP($A32,AA0!$C$2:$K$199,5,FALSE)</f>
        <v>2233474</v>
      </c>
      <c r="J32" s="4">
        <f>IFERROR(VLOOKUP($A32,'DH1'!$C$2:$J$20,5,FALSE),0)+IFERROR(VLOOKUP($A32,'DF1'!$C$2:$J$22,5,FALSE),0)</f>
        <v>0</v>
      </c>
      <c r="K32" s="14">
        <f t="shared" si="3"/>
        <v>2233474</v>
      </c>
      <c r="L32" s="4">
        <f>VLOOKUP($A32,AA0!$C$2:$K$199,6,FALSE)</f>
        <v>2500000</v>
      </c>
      <c r="M32" s="4">
        <f>IFERROR(VLOOKUP($A32,'DH1'!$C$2:$J$20,6,FALSE),0)+IFERROR(VLOOKUP($A32,'DF1'!$C$2:$J$22,6,FALSE),0)</f>
        <v>0</v>
      </c>
      <c r="N32" s="14">
        <f t="shared" si="4"/>
        <v>2500000</v>
      </c>
      <c r="O32" s="4">
        <f>VLOOKUP($A32,AA0!$C$2:$K$199,7,FALSE)</f>
        <v>3052455</v>
      </c>
      <c r="P32" s="4">
        <f>IFERROR(VLOOKUP($A32,'DH1'!$C$2:$J$20,7,FALSE),0)+IFERROR(VLOOKUP($A32,'DF1'!$C$2:$J$22,7,FALSE),0)</f>
        <v>0</v>
      </c>
      <c r="Q32" s="14">
        <f t="shared" si="5"/>
        <v>3052455</v>
      </c>
      <c r="R32" s="4">
        <f>VLOOKUP($A32,AA0!$C$2:$K$199,8,FALSE)</f>
        <v>0</v>
      </c>
      <c r="S32" s="4">
        <f>IFERROR(VLOOKUP($A32,'DH1'!$C$2:$J$20,8,FALSE),0)+IFERROR(VLOOKUP($A32,'DF1'!$C$2:$J$22,8,FALSE),0)</f>
        <v>0</v>
      </c>
      <c r="T32" s="14">
        <f t="shared" si="6"/>
        <v>0</v>
      </c>
      <c r="U32" s="5">
        <f t="shared" si="7"/>
        <v>0</v>
      </c>
      <c r="V32" s="4">
        <f>VLOOKUP($A32,AA0!$C$2:$K$199,9,FALSE)</f>
        <v>15571858</v>
      </c>
      <c r="W32" s="4">
        <f>IFERROR(VLOOKUP($A32,'DH1'!$C$2:$K$20,9,FALSE),0)+IFERROR(VLOOKUP($A32,'DF1'!$C$2:$K$22,9,FALSE),0)</f>
        <v>0</v>
      </c>
      <c r="X32" s="14">
        <f t="shared" si="8"/>
        <v>15571858</v>
      </c>
      <c r="Y32" s="4">
        <f t="shared" si="9"/>
        <v>15571858</v>
      </c>
      <c r="Z32" s="4">
        <f t="shared" si="10"/>
        <v>0</v>
      </c>
      <c r="AA32" s="14">
        <f t="shared" si="11"/>
        <v>15571858</v>
      </c>
      <c r="AB32" s="4" t="b">
        <f t="shared" si="12"/>
        <v>1</v>
      </c>
      <c r="AC32" s="4" t="b">
        <f t="shared" si="13"/>
        <v>1</v>
      </c>
      <c r="AD32" s="14" t="b">
        <f t="shared" si="14"/>
        <v>1</v>
      </c>
    </row>
    <row r="33" spans="1:30" ht="15" x14ac:dyDescent="0.25">
      <c r="A33" s="19">
        <v>31</v>
      </c>
      <c r="B33" s="20" t="s">
        <v>238</v>
      </c>
      <c r="C33" s="4">
        <f>VLOOKUP($A33,AA0!$C$2:$K$199,3,FALSE)</f>
        <v>18340484</v>
      </c>
      <c r="D33" s="4">
        <f>IFERROR(VLOOKUP($A33,'DH1'!$C$2:$J$20,3,FALSE),0)+IFERROR(VLOOKUP($A33,'DF1'!$C$2:$J$22,3,FALSE),0)</f>
        <v>0</v>
      </c>
      <c r="E33" s="14">
        <f t="shared" si="2"/>
        <v>18340484</v>
      </c>
      <c r="F33" s="4">
        <f>VLOOKUP($A33,AA0!$C$2:$K$199,4,FALSE)</f>
        <v>0</v>
      </c>
      <c r="G33" s="4">
        <f>IFERROR(VLOOKUP($A33,'DH1'!$C$2:$J$20,4,FALSE),0)+IFERROR(VLOOKUP($A33,'DF1'!$C$2:$J$22,4,FALSE),0)</f>
        <v>0</v>
      </c>
      <c r="H33" s="14">
        <f t="shared" si="0"/>
        <v>0</v>
      </c>
      <c r="I33" s="4">
        <f>VLOOKUP($A33,AA0!$C$2:$K$199,5,FALSE)</f>
        <v>2517703</v>
      </c>
      <c r="J33" s="4">
        <f>IFERROR(VLOOKUP($A33,'DH1'!$C$2:$J$20,5,FALSE),0)+IFERROR(VLOOKUP($A33,'DF1'!$C$2:$J$22,5,FALSE),0)</f>
        <v>0</v>
      </c>
      <c r="K33" s="14">
        <f t="shared" si="3"/>
        <v>2517703</v>
      </c>
      <c r="L33" s="4">
        <f>VLOOKUP($A33,AA0!$C$2:$K$199,6,FALSE)</f>
        <v>4034353</v>
      </c>
      <c r="M33" s="4">
        <f>IFERROR(VLOOKUP($A33,'DH1'!$C$2:$J$20,6,FALSE),0)+IFERROR(VLOOKUP($A33,'DF1'!$C$2:$J$22,6,FALSE),0)</f>
        <v>0</v>
      </c>
      <c r="N33" s="14">
        <f t="shared" si="4"/>
        <v>4034353</v>
      </c>
      <c r="O33" s="4">
        <f>VLOOKUP($A33,AA0!$C$2:$K$199,7,FALSE)</f>
        <v>200000</v>
      </c>
      <c r="P33" s="4">
        <f>IFERROR(VLOOKUP($A33,'DH1'!$C$2:$J$20,7,FALSE),0)+IFERROR(VLOOKUP($A33,'DF1'!$C$2:$J$22,7,FALSE),0)</f>
        <v>0</v>
      </c>
      <c r="Q33" s="14">
        <f t="shared" si="5"/>
        <v>200000</v>
      </c>
      <c r="R33" s="4">
        <f>VLOOKUP($A33,AA0!$C$2:$K$199,8,FALSE)</f>
        <v>11588428</v>
      </c>
      <c r="S33" s="4">
        <f>IFERROR(VLOOKUP($A33,'DH1'!$C$2:$J$20,8,FALSE),0)+IFERROR(VLOOKUP($A33,'DF1'!$C$2:$J$22,8,FALSE),0)</f>
        <v>0</v>
      </c>
      <c r="T33" s="14">
        <f t="shared" si="6"/>
        <v>11588428</v>
      </c>
      <c r="U33" s="5">
        <f t="shared" si="7"/>
        <v>0</v>
      </c>
      <c r="V33" s="4">
        <f>VLOOKUP($A33,AA0!$C$2:$K$199,9,FALSE)</f>
        <v>36680968</v>
      </c>
      <c r="W33" s="4">
        <f>IFERROR(VLOOKUP($A33,'DH1'!$C$2:$K$20,9,FALSE),0)+IFERROR(VLOOKUP($A33,'DF1'!$C$2:$K$22,9,FALSE),0)</f>
        <v>0</v>
      </c>
      <c r="X33" s="14">
        <f t="shared" si="8"/>
        <v>36680968</v>
      </c>
      <c r="Y33" s="4">
        <f t="shared" si="9"/>
        <v>36680968</v>
      </c>
      <c r="Z33" s="4">
        <f t="shared" si="10"/>
        <v>0</v>
      </c>
      <c r="AA33" s="14">
        <f t="shared" si="11"/>
        <v>36680968</v>
      </c>
      <c r="AB33" s="4" t="b">
        <f t="shared" si="12"/>
        <v>1</v>
      </c>
      <c r="AC33" s="4" t="b">
        <f t="shared" si="13"/>
        <v>1</v>
      </c>
      <c r="AD33" s="14" t="b">
        <f t="shared" si="14"/>
        <v>1</v>
      </c>
    </row>
    <row r="34" spans="1:30" ht="15" x14ac:dyDescent="0.25">
      <c r="A34" s="19">
        <v>32</v>
      </c>
      <c r="B34" s="20" t="s">
        <v>239</v>
      </c>
      <c r="C34" s="4">
        <f>VLOOKUP($A34,AA0!$C$2:$K$199,3,FALSE)</f>
        <v>67926416</v>
      </c>
      <c r="D34" s="4">
        <f>IFERROR(VLOOKUP($A34,'DH1'!$C$2:$J$20,3,FALSE),0)+IFERROR(VLOOKUP($A34,'DF1'!$C$2:$J$22,3,FALSE),0)</f>
        <v>0</v>
      </c>
      <c r="E34" s="14">
        <f t="shared" si="2"/>
        <v>67926416</v>
      </c>
      <c r="F34" s="4">
        <f>VLOOKUP($A34,AA0!$C$2:$K$199,4,FALSE)</f>
        <v>2514915</v>
      </c>
      <c r="G34" s="4">
        <f>IFERROR(VLOOKUP($A34,'DH1'!$C$2:$J$20,4,FALSE),0)+IFERROR(VLOOKUP($A34,'DF1'!$C$2:$J$22,4,FALSE),0)</f>
        <v>0</v>
      </c>
      <c r="H34" s="14">
        <f t="shared" si="0"/>
        <v>2514915</v>
      </c>
      <c r="I34" s="4">
        <f>VLOOKUP($A34,AA0!$C$2:$K$199,5,FALSE)</f>
        <v>27645543</v>
      </c>
      <c r="J34" s="4">
        <f>IFERROR(VLOOKUP($A34,'DH1'!$C$2:$J$20,5,FALSE),0)+IFERROR(VLOOKUP($A34,'DF1'!$C$2:$J$22,5,FALSE),0)</f>
        <v>0</v>
      </c>
      <c r="K34" s="14">
        <f t="shared" si="3"/>
        <v>27645543</v>
      </c>
      <c r="L34" s="4">
        <f>VLOOKUP($A34,AA0!$C$2:$K$199,6,FALSE)</f>
        <v>0</v>
      </c>
      <c r="M34" s="4">
        <f>IFERROR(VLOOKUP($A34,'DH1'!$C$2:$J$20,6,FALSE),0)+IFERROR(VLOOKUP($A34,'DF1'!$C$2:$J$22,6,FALSE),0)</f>
        <v>0</v>
      </c>
      <c r="N34" s="14">
        <f t="shared" si="4"/>
        <v>0</v>
      </c>
      <c r="O34" s="4">
        <f>VLOOKUP($A34,AA0!$C$2:$K$199,7,FALSE)</f>
        <v>16122368</v>
      </c>
      <c r="P34" s="4">
        <f>IFERROR(VLOOKUP($A34,'DH1'!$C$2:$J$20,7,FALSE),0)+IFERROR(VLOOKUP($A34,'DF1'!$C$2:$J$22,7,FALSE),0)</f>
        <v>0</v>
      </c>
      <c r="Q34" s="14">
        <f t="shared" si="5"/>
        <v>16122368</v>
      </c>
      <c r="R34" s="4">
        <f>VLOOKUP($A34,AA0!$C$2:$K$199,8,FALSE)</f>
        <v>21643590</v>
      </c>
      <c r="S34" s="4">
        <f>IFERROR(VLOOKUP($A34,'DH1'!$C$2:$J$20,8,FALSE),0)+IFERROR(VLOOKUP($A34,'DF1'!$C$2:$J$22,8,FALSE),0)</f>
        <v>0</v>
      </c>
      <c r="T34" s="14">
        <f t="shared" si="6"/>
        <v>21643590</v>
      </c>
      <c r="U34" s="5">
        <f t="shared" si="7"/>
        <v>0</v>
      </c>
      <c r="V34" s="4">
        <f>VLOOKUP($A34,AA0!$C$2:$K$199,9,FALSE)</f>
        <v>135852832</v>
      </c>
      <c r="W34" s="4">
        <f>IFERROR(VLOOKUP($A34,'DH1'!$C$2:$K$20,9,FALSE),0)+IFERROR(VLOOKUP($A34,'DF1'!$C$2:$K$22,9,FALSE),0)</f>
        <v>0</v>
      </c>
      <c r="X34" s="14">
        <f t="shared" si="8"/>
        <v>135852832</v>
      </c>
      <c r="Y34" s="4">
        <f t="shared" si="9"/>
        <v>135852832</v>
      </c>
      <c r="Z34" s="4">
        <f t="shared" si="10"/>
        <v>0</v>
      </c>
      <c r="AA34" s="14">
        <f t="shared" si="11"/>
        <v>135852832</v>
      </c>
      <c r="AB34" s="4" t="b">
        <f t="shared" si="12"/>
        <v>1</v>
      </c>
      <c r="AC34" s="4" t="b">
        <f t="shared" si="13"/>
        <v>1</v>
      </c>
      <c r="AD34" s="14" t="b">
        <f t="shared" si="14"/>
        <v>1</v>
      </c>
    </row>
    <row r="35" spans="1:30" ht="15" x14ac:dyDescent="0.25">
      <c r="A35" s="19">
        <v>33</v>
      </c>
      <c r="B35" s="20" t="s">
        <v>240</v>
      </c>
      <c r="C35" s="4">
        <f>VLOOKUP($A35,AA0!$C$2:$K$199,3,FALSE)</f>
        <v>3846817</v>
      </c>
      <c r="D35" s="4">
        <f>IFERROR(VLOOKUP($A35,'DH1'!$C$2:$J$20,3,FALSE),0)+IFERROR(VLOOKUP($A35,'DF1'!$C$2:$J$22,3,FALSE),0)</f>
        <v>0</v>
      </c>
      <c r="E35" s="14">
        <f t="shared" si="2"/>
        <v>3846817</v>
      </c>
      <c r="F35" s="4">
        <f>VLOOKUP($A35,AA0!$C$2:$K$199,4,FALSE)</f>
        <v>309009</v>
      </c>
      <c r="G35" s="4">
        <f>IFERROR(VLOOKUP($A35,'DH1'!$C$2:$J$20,4,FALSE),0)+IFERROR(VLOOKUP($A35,'DF1'!$C$2:$J$22,4,FALSE),0)</f>
        <v>0</v>
      </c>
      <c r="H35" s="14">
        <f t="shared" si="0"/>
        <v>309009</v>
      </c>
      <c r="I35" s="4">
        <f>VLOOKUP($A35,AA0!$C$2:$K$199,5,FALSE)</f>
        <v>326012</v>
      </c>
      <c r="J35" s="4">
        <f>IFERROR(VLOOKUP($A35,'DH1'!$C$2:$J$20,5,FALSE),0)+IFERROR(VLOOKUP($A35,'DF1'!$C$2:$J$22,5,FALSE),0)</f>
        <v>0</v>
      </c>
      <c r="K35" s="14">
        <f t="shared" si="3"/>
        <v>326012</v>
      </c>
      <c r="L35" s="4">
        <f>VLOOKUP($A35,AA0!$C$2:$K$199,6,FALSE)</f>
        <v>1152206</v>
      </c>
      <c r="M35" s="4">
        <f>IFERROR(VLOOKUP($A35,'DH1'!$C$2:$J$20,6,FALSE),0)+IFERROR(VLOOKUP($A35,'DF1'!$C$2:$J$22,6,FALSE),0)</f>
        <v>0</v>
      </c>
      <c r="N35" s="14">
        <f t="shared" si="4"/>
        <v>1152206</v>
      </c>
      <c r="O35" s="4">
        <f>VLOOKUP($A35,AA0!$C$2:$K$199,7,FALSE)</f>
        <v>0</v>
      </c>
      <c r="P35" s="4">
        <f>IFERROR(VLOOKUP($A35,'DH1'!$C$2:$J$20,7,FALSE),0)+IFERROR(VLOOKUP($A35,'DF1'!$C$2:$J$22,7,FALSE),0)</f>
        <v>0</v>
      </c>
      <c r="Q35" s="14">
        <f t="shared" si="5"/>
        <v>0</v>
      </c>
      <c r="R35" s="4">
        <f>VLOOKUP($A35,AA0!$C$2:$K$199,8,FALSE)</f>
        <v>2059590</v>
      </c>
      <c r="S35" s="4">
        <f>IFERROR(VLOOKUP($A35,'DH1'!$C$2:$J$20,8,FALSE),0)+IFERROR(VLOOKUP($A35,'DF1'!$C$2:$J$22,8,FALSE),0)</f>
        <v>0</v>
      </c>
      <c r="T35" s="14">
        <f t="shared" si="6"/>
        <v>2059590</v>
      </c>
      <c r="U35" s="5">
        <f t="shared" si="7"/>
        <v>0</v>
      </c>
      <c r="V35" s="4">
        <f>VLOOKUP($A35,AA0!$C$2:$K$199,9,FALSE)</f>
        <v>7693634</v>
      </c>
      <c r="W35" s="4">
        <f>IFERROR(VLOOKUP($A35,'DH1'!$C$2:$K$20,9,FALSE),0)+IFERROR(VLOOKUP($A35,'DF1'!$C$2:$K$22,9,FALSE),0)</f>
        <v>0</v>
      </c>
      <c r="X35" s="14">
        <f t="shared" si="8"/>
        <v>7693634</v>
      </c>
      <c r="Y35" s="4">
        <f t="shared" si="9"/>
        <v>7693634</v>
      </c>
      <c r="Z35" s="4">
        <f t="shared" si="10"/>
        <v>0</v>
      </c>
      <c r="AA35" s="14">
        <f t="shared" si="11"/>
        <v>7693634</v>
      </c>
      <c r="AB35" s="4" t="b">
        <f t="shared" si="12"/>
        <v>1</v>
      </c>
      <c r="AC35" s="4" t="b">
        <f t="shared" si="13"/>
        <v>1</v>
      </c>
      <c r="AD35" s="14" t="b">
        <f t="shared" si="14"/>
        <v>1</v>
      </c>
    </row>
    <row r="36" spans="1:30" ht="15" x14ac:dyDescent="0.25">
      <c r="A36" s="19">
        <v>34</v>
      </c>
      <c r="B36" s="20" t="s">
        <v>241</v>
      </c>
      <c r="C36" s="4">
        <f>VLOOKUP($A36,AA0!$C$2:$K$199,3,FALSE)</f>
        <v>4613016</v>
      </c>
      <c r="D36" s="4">
        <f>IFERROR(VLOOKUP($A36,'DH1'!$C$2:$J$20,3,FALSE),0)+IFERROR(VLOOKUP($A36,'DF1'!$C$2:$J$22,3,FALSE),0)</f>
        <v>0</v>
      </c>
      <c r="E36" s="14">
        <f t="shared" si="2"/>
        <v>4613016</v>
      </c>
      <c r="F36" s="4">
        <f>VLOOKUP($A36,AA0!$C$2:$K$199,4,FALSE)</f>
        <v>58478</v>
      </c>
      <c r="G36" s="4">
        <f>IFERROR(VLOOKUP($A36,'DH1'!$C$2:$J$20,4,FALSE),0)+IFERROR(VLOOKUP($A36,'DF1'!$C$2:$J$22,4,FALSE),0)</f>
        <v>0</v>
      </c>
      <c r="H36" s="14">
        <f t="shared" si="0"/>
        <v>58478</v>
      </c>
      <c r="I36" s="4">
        <f>VLOOKUP($A36,AA0!$C$2:$K$199,5,FALSE)</f>
        <v>0</v>
      </c>
      <c r="J36" s="4">
        <f>IFERROR(VLOOKUP($A36,'DH1'!$C$2:$J$20,5,FALSE),0)+IFERROR(VLOOKUP($A36,'DF1'!$C$2:$J$22,5,FALSE),0)</f>
        <v>0</v>
      </c>
      <c r="K36" s="14">
        <f t="shared" si="3"/>
        <v>0</v>
      </c>
      <c r="L36" s="4">
        <f>VLOOKUP($A36,AA0!$C$2:$K$199,6,FALSE)</f>
        <v>623838</v>
      </c>
      <c r="M36" s="4">
        <f>IFERROR(VLOOKUP($A36,'DH1'!$C$2:$J$20,6,FALSE),0)+IFERROR(VLOOKUP($A36,'DF1'!$C$2:$J$22,6,FALSE),0)</f>
        <v>0</v>
      </c>
      <c r="N36" s="14">
        <f t="shared" si="4"/>
        <v>623838</v>
      </c>
      <c r="O36" s="4">
        <f>VLOOKUP($A36,AA0!$C$2:$K$199,7,FALSE)</f>
        <v>0</v>
      </c>
      <c r="P36" s="4">
        <f>IFERROR(VLOOKUP($A36,'DH1'!$C$2:$J$20,7,FALSE),0)+IFERROR(VLOOKUP($A36,'DF1'!$C$2:$J$22,7,FALSE),0)</f>
        <v>0</v>
      </c>
      <c r="Q36" s="14">
        <f t="shared" si="5"/>
        <v>0</v>
      </c>
      <c r="R36" s="4">
        <f>VLOOKUP($A36,AA0!$C$2:$K$199,8,FALSE)</f>
        <v>3930700</v>
      </c>
      <c r="S36" s="4">
        <f>IFERROR(VLOOKUP($A36,'DH1'!$C$2:$J$20,8,FALSE),0)+IFERROR(VLOOKUP($A36,'DF1'!$C$2:$J$22,8,FALSE),0)</f>
        <v>0</v>
      </c>
      <c r="T36" s="14">
        <f t="shared" si="6"/>
        <v>3930700</v>
      </c>
      <c r="U36" s="5">
        <f t="shared" si="7"/>
        <v>0</v>
      </c>
      <c r="V36" s="4">
        <f>VLOOKUP($A36,AA0!$C$2:$K$199,9,FALSE)</f>
        <v>9226032</v>
      </c>
      <c r="W36" s="4">
        <f>IFERROR(VLOOKUP($A36,'DH1'!$C$2:$K$20,9,FALSE),0)+IFERROR(VLOOKUP($A36,'DF1'!$C$2:$K$22,9,FALSE),0)</f>
        <v>0</v>
      </c>
      <c r="X36" s="14">
        <f t="shared" si="8"/>
        <v>9226032</v>
      </c>
      <c r="Y36" s="4">
        <f t="shared" si="9"/>
        <v>9226032</v>
      </c>
      <c r="Z36" s="4">
        <f t="shared" si="10"/>
        <v>0</v>
      </c>
      <c r="AA36" s="14">
        <f t="shared" si="11"/>
        <v>9226032</v>
      </c>
      <c r="AB36" s="4" t="b">
        <f t="shared" si="12"/>
        <v>1</v>
      </c>
      <c r="AC36" s="4" t="b">
        <f t="shared" si="13"/>
        <v>1</v>
      </c>
      <c r="AD36" s="14" t="b">
        <f t="shared" si="14"/>
        <v>1</v>
      </c>
    </row>
    <row r="37" spans="1:30" ht="15" x14ac:dyDescent="0.25">
      <c r="A37" s="19">
        <v>35</v>
      </c>
      <c r="B37" s="20" t="s">
        <v>242</v>
      </c>
      <c r="C37" s="4">
        <f>VLOOKUP($A37,AA0!$C$2:$K$199,3,FALSE)</f>
        <v>4858820</v>
      </c>
      <c r="D37" s="4">
        <f>IFERROR(VLOOKUP($A37,'DH1'!$C$2:$J$20,3,FALSE),0)+IFERROR(VLOOKUP($A37,'DF1'!$C$2:$J$22,3,FALSE),0)</f>
        <v>0</v>
      </c>
      <c r="E37" s="14">
        <f t="shared" si="2"/>
        <v>4858820</v>
      </c>
      <c r="F37" s="4">
        <f>VLOOKUP($A37,AA0!$C$2:$K$199,4,FALSE)</f>
        <v>0</v>
      </c>
      <c r="G37" s="4">
        <f>IFERROR(VLOOKUP($A37,'DH1'!$C$2:$J$20,4,FALSE),0)+IFERROR(VLOOKUP($A37,'DF1'!$C$2:$J$22,4,FALSE),0)</f>
        <v>0</v>
      </c>
      <c r="H37" s="14">
        <f t="shared" si="0"/>
        <v>0</v>
      </c>
      <c r="I37" s="4">
        <f>VLOOKUP($A37,AA0!$C$2:$K$199,5,FALSE)</f>
        <v>0</v>
      </c>
      <c r="J37" s="4">
        <f>IFERROR(VLOOKUP($A37,'DH1'!$C$2:$J$20,5,FALSE),0)+IFERROR(VLOOKUP($A37,'DF1'!$C$2:$J$22,5,FALSE),0)</f>
        <v>0</v>
      </c>
      <c r="K37" s="14">
        <f t="shared" si="3"/>
        <v>0</v>
      </c>
      <c r="L37" s="4">
        <f>VLOOKUP($A37,AA0!$C$2:$K$199,6,FALSE)</f>
        <v>4858820</v>
      </c>
      <c r="M37" s="4">
        <f>IFERROR(VLOOKUP($A37,'DH1'!$C$2:$J$20,6,FALSE),0)+IFERROR(VLOOKUP($A37,'DF1'!$C$2:$J$22,6,FALSE),0)</f>
        <v>0</v>
      </c>
      <c r="N37" s="14">
        <f t="shared" si="4"/>
        <v>4858820</v>
      </c>
      <c r="O37" s="4">
        <f>VLOOKUP($A37,AA0!$C$2:$K$199,7,FALSE)</f>
        <v>0</v>
      </c>
      <c r="P37" s="4">
        <f>IFERROR(VLOOKUP($A37,'DH1'!$C$2:$J$20,7,FALSE),0)+IFERROR(VLOOKUP($A37,'DF1'!$C$2:$J$22,7,FALSE),0)</f>
        <v>0</v>
      </c>
      <c r="Q37" s="14">
        <f t="shared" si="5"/>
        <v>0</v>
      </c>
      <c r="R37" s="4">
        <f>VLOOKUP($A37,AA0!$C$2:$K$199,8,FALSE)</f>
        <v>0</v>
      </c>
      <c r="S37" s="4">
        <f>IFERROR(VLOOKUP($A37,'DH1'!$C$2:$J$20,8,FALSE),0)+IFERROR(VLOOKUP($A37,'DF1'!$C$2:$J$22,8,FALSE),0)</f>
        <v>0</v>
      </c>
      <c r="T37" s="14">
        <f t="shared" si="6"/>
        <v>0</v>
      </c>
      <c r="U37" s="5">
        <f t="shared" si="7"/>
        <v>0</v>
      </c>
      <c r="V37" s="4">
        <f>VLOOKUP($A37,AA0!$C$2:$K$199,9,FALSE)</f>
        <v>9717640</v>
      </c>
      <c r="W37" s="4">
        <f>IFERROR(VLOOKUP($A37,'DH1'!$C$2:$K$20,9,FALSE),0)+IFERROR(VLOOKUP($A37,'DF1'!$C$2:$K$22,9,FALSE),0)</f>
        <v>0</v>
      </c>
      <c r="X37" s="14">
        <f t="shared" si="8"/>
        <v>9717640</v>
      </c>
      <c r="Y37" s="4">
        <f t="shared" si="9"/>
        <v>9717640</v>
      </c>
      <c r="Z37" s="4">
        <f t="shared" si="10"/>
        <v>0</v>
      </c>
      <c r="AA37" s="14">
        <f t="shared" si="11"/>
        <v>9717640</v>
      </c>
      <c r="AB37" s="4" t="b">
        <f t="shared" si="12"/>
        <v>1</v>
      </c>
      <c r="AC37" s="4" t="b">
        <f t="shared" si="13"/>
        <v>1</v>
      </c>
      <c r="AD37" s="14" t="b">
        <f t="shared" si="14"/>
        <v>1</v>
      </c>
    </row>
    <row r="38" spans="1:30" ht="15" x14ac:dyDescent="0.25">
      <c r="A38" s="19">
        <v>36</v>
      </c>
      <c r="B38" s="20" t="s">
        <v>243</v>
      </c>
      <c r="C38" s="4">
        <f>VLOOKUP($A38,AA0!$C$2:$K$199,3,FALSE)</f>
        <v>162365586</v>
      </c>
      <c r="D38" s="4">
        <f>IFERROR(VLOOKUP($A38,'DH1'!$C$2:$J$20,3,FALSE),0)+IFERROR(VLOOKUP($A38,'DF1'!$C$2:$J$22,3,FALSE),0)</f>
        <v>0</v>
      </c>
      <c r="E38" s="14">
        <f t="shared" si="2"/>
        <v>162365586</v>
      </c>
      <c r="F38" s="4">
        <f>VLOOKUP($A38,AA0!$C$2:$K$199,4,FALSE)</f>
        <v>0</v>
      </c>
      <c r="G38" s="4">
        <f>IFERROR(VLOOKUP($A38,'DH1'!$C$2:$J$20,4,FALSE),0)+IFERROR(VLOOKUP($A38,'DF1'!$C$2:$J$22,4,FALSE),0)</f>
        <v>0</v>
      </c>
      <c r="H38" s="14">
        <f t="shared" si="0"/>
        <v>0</v>
      </c>
      <c r="I38" s="4">
        <f>VLOOKUP($A38,AA0!$C$2:$K$199,5,FALSE)</f>
        <v>0</v>
      </c>
      <c r="J38" s="4">
        <f>IFERROR(VLOOKUP($A38,'DH1'!$C$2:$J$20,5,FALSE),0)+IFERROR(VLOOKUP($A38,'DF1'!$C$2:$J$22,5,FALSE),0)</f>
        <v>0</v>
      </c>
      <c r="K38" s="14">
        <f t="shared" si="3"/>
        <v>0</v>
      </c>
      <c r="L38" s="4">
        <f>VLOOKUP($A38,AA0!$C$2:$K$199,6,FALSE)</f>
        <v>0</v>
      </c>
      <c r="M38" s="4">
        <f>IFERROR(VLOOKUP($A38,'DH1'!$C$2:$J$20,6,FALSE),0)+IFERROR(VLOOKUP($A38,'DF1'!$C$2:$J$22,6,FALSE),0)</f>
        <v>0</v>
      </c>
      <c r="N38" s="14">
        <f t="shared" si="4"/>
        <v>0</v>
      </c>
      <c r="O38" s="4">
        <f>VLOOKUP($A38,AA0!$C$2:$K$199,7,FALSE)</f>
        <v>0</v>
      </c>
      <c r="P38" s="4">
        <f>IFERROR(VLOOKUP($A38,'DH1'!$C$2:$J$20,7,FALSE),0)+IFERROR(VLOOKUP($A38,'DF1'!$C$2:$J$22,7,FALSE),0)</f>
        <v>0</v>
      </c>
      <c r="Q38" s="14">
        <f t="shared" si="5"/>
        <v>0</v>
      </c>
      <c r="R38" s="4">
        <f>VLOOKUP($A38,AA0!$C$2:$K$199,8,FALSE)</f>
        <v>162365586</v>
      </c>
      <c r="S38" s="4">
        <f>IFERROR(VLOOKUP($A38,'DH1'!$C$2:$J$20,8,FALSE),0)+IFERROR(VLOOKUP($A38,'DF1'!$C$2:$J$22,8,FALSE),0)</f>
        <v>0</v>
      </c>
      <c r="T38" s="14">
        <f t="shared" si="6"/>
        <v>162365586</v>
      </c>
      <c r="U38" s="5">
        <f t="shared" si="7"/>
        <v>0</v>
      </c>
      <c r="V38" s="4">
        <f>VLOOKUP($A38,AA0!$C$2:$K$199,9,FALSE)</f>
        <v>324731172</v>
      </c>
      <c r="W38" s="4">
        <f>IFERROR(VLOOKUP($A38,'DH1'!$C$2:$K$20,9,FALSE),0)+IFERROR(VLOOKUP($A38,'DF1'!$C$2:$K$22,9,FALSE),0)</f>
        <v>0</v>
      </c>
      <c r="X38" s="14">
        <f t="shared" si="8"/>
        <v>324731172</v>
      </c>
      <c r="Y38" s="4">
        <f t="shared" si="9"/>
        <v>324731172</v>
      </c>
      <c r="Z38" s="4">
        <f t="shared" si="10"/>
        <v>0</v>
      </c>
      <c r="AA38" s="14">
        <f t="shared" si="11"/>
        <v>324731172</v>
      </c>
      <c r="AB38" s="4" t="b">
        <f t="shared" si="12"/>
        <v>1</v>
      </c>
      <c r="AC38" s="4" t="b">
        <f t="shared" si="13"/>
        <v>1</v>
      </c>
      <c r="AD38" s="14" t="b">
        <f t="shared" si="14"/>
        <v>1</v>
      </c>
    </row>
    <row r="39" spans="1:30" ht="15" x14ac:dyDescent="0.25">
      <c r="A39" s="19">
        <v>37</v>
      </c>
      <c r="B39" s="20" t="s">
        <v>244</v>
      </c>
      <c r="C39" s="4">
        <f>VLOOKUP($A39,AA0!$C$2:$K$199,3,FALSE)</f>
        <v>59741008</v>
      </c>
      <c r="D39" s="4">
        <f>IFERROR(VLOOKUP($A39,'DH1'!$C$2:$J$20,3,FALSE),0)+IFERROR(VLOOKUP($A39,'DF1'!$C$2:$J$22,3,FALSE),0)</f>
        <v>0</v>
      </c>
      <c r="E39" s="14">
        <f t="shared" si="2"/>
        <v>59741008</v>
      </c>
      <c r="F39" s="4">
        <f>VLOOKUP($A39,AA0!$C$2:$K$199,4,FALSE)</f>
        <v>810138</v>
      </c>
      <c r="G39" s="4">
        <f>IFERROR(VLOOKUP($A39,'DH1'!$C$2:$J$20,4,FALSE),0)+IFERROR(VLOOKUP($A39,'DF1'!$C$2:$J$22,4,FALSE),0)</f>
        <v>0</v>
      </c>
      <c r="H39" s="14">
        <f t="shared" si="0"/>
        <v>810138</v>
      </c>
      <c r="I39" s="4">
        <f>VLOOKUP($A39,AA0!$C$2:$K$199,5,FALSE)</f>
        <v>22042948</v>
      </c>
      <c r="J39" s="4">
        <f>IFERROR(VLOOKUP($A39,'DH1'!$C$2:$J$20,5,FALSE),0)+IFERROR(VLOOKUP($A39,'DF1'!$C$2:$J$22,5,FALSE),0)</f>
        <v>0</v>
      </c>
      <c r="K39" s="14">
        <f t="shared" si="3"/>
        <v>22042948</v>
      </c>
      <c r="L39" s="4">
        <f>VLOOKUP($A39,AA0!$C$2:$K$199,6,FALSE)</f>
        <v>19784427</v>
      </c>
      <c r="M39" s="4">
        <f>IFERROR(VLOOKUP($A39,'DH1'!$C$2:$J$20,6,FALSE),0)+IFERROR(VLOOKUP($A39,'DF1'!$C$2:$J$22,6,FALSE),0)</f>
        <v>0</v>
      </c>
      <c r="N39" s="14">
        <f t="shared" si="4"/>
        <v>19784427</v>
      </c>
      <c r="O39" s="4">
        <f>VLOOKUP($A39,AA0!$C$2:$K$199,7,FALSE)</f>
        <v>560774</v>
      </c>
      <c r="P39" s="4">
        <f>IFERROR(VLOOKUP($A39,'DH1'!$C$2:$J$20,7,FALSE),0)+IFERROR(VLOOKUP($A39,'DF1'!$C$2:$J$22,7,FALSE),0)</f>
        <v>0</v>
      </c>
      <c r="Q39" s="14">
        <f t="shared" si="5"/>
        <v>560774</v>
      </c>
      <c r="R39" s="4">
        <f>VLOOKUP($A39,AA0!$C$2:$K$199,8,FALSE)</f>
        <v>16542738</v>
      </c>
      <c r="S39" s="4">
        <f>IFERROR(VLOOKUP($A39,'DH1'!$C$2:$J$20,8,FALSE),0)+IFERROR(VLOOKUP($A39,'DF1'!$C$2:$J$22,8,FALSE),0)</f>
        <v>0</v>
      </c>
      <c r="T39" s="14">
        <f t="shared" si="6"/>
        <v>16542738</v>
      </c>
      <c r="U39" s="5">
        <f t="shared" si="7"/>
        <v>0</v>
      </c>
      <c r="V39" s="4">
        <f>VLOOKUP($A39,AA0!$C$2:$K$199,9,FALSE)</f>
        <v>119482033</v>
      </c>
      <c r="W39" s="4">
        <f>IFERROR(VLOOKUP($A39,'DH1'!$C$2:$K$20,9,FALSE),0)+IFERROR(VLOOKUP($A39,'DF1'!$C$2:$K$22,9,FALSE),0)</f>
        <v>0</v>
      </c>
      <c r="X39" s="14">
        <f t="shared" si="8"/>
        <v>119482033</v>
      </c>
      <c r="Y39" s="4">
        <f t="shared" si="9"/>
        <v>119482033</v>
      </c>
      <c r="Z39" s="4">
        <f t="shared" si="10"/>
        <v>0</v>
      </c>
      <c r="AA39" s="14">
        <f t="shared" si="11"/>
        <v>119482033</v>
      </c>
      <c r="AB39" s="4" t="b">
        <f t="shared" si="12"/>
        <v>1</v>
      </c>
      <c r="AC39" s="4" t="b">
        <f t="shared" si="13"/>
        <v>1</v>
      </c>
      <c r="AD39" s="14" t="b">
        <f t="shared" si="14"/>
        <v>1</v>
      </c>
    </row>
    <row r="40" spans="1:30" ht="15" x14ac:dyDescent="0.25">
      <c r="A40" s="19">
        <v>38</v>
      </c>
      <c r="B40" s="20" t="s">
        <v>245</v>
      </c>
      <c r="C40" s="4">
        <f>VLOOKUP($A40,AA0!$C$2:$K$199,3,FALSE)</f>
        <v>38892548</v>
      </c>
      <c r="D40" s="4">
        <f>IFERROR(VLOOKUP($A40,'DH1'!$C$2:$J$20,3,FALSE),0)+IFERROR(VLOOKUP($A40,'DF1'!$C$2:$J$22,3,FALSE),0)</f>
        <v>0</v>
      </c>
      <c r="E40" s="14">
        <f t="shared" si="2"/>
        <v>38892548</v>
      </c>
      <c r="F40" s="4">
        <f>VLOOKUP($A40,AA0!$C$2:$K$199,4,FALSE)</f>
        <v>1714927</v>
      </c>
      <c r="G40" s="4">
        <f>IFERROR(VLOOKUP($A40,'DH1'!$C$2:$J$20,4,FALSE),0)+IFERROR(VLOOKUP($A40,'DF1'!$C$2:$J$22,4,FALSE),0)</f>
        <v>0</v>
      </c>
      <c r="H40" s="14">
        <f t="shared" si="0"/>
        <v>1714927</v>
      </c>
      <c r="I40" s="4">
        <f>VLOOKUP($A40,AA0!$C$2:$K$199,5,FALSE)</f>
        <v>1167578</v>
      </c>
      <c r="J40" s="4">
        <f>IFERROR(VLOOKUP($A40,'DH1'!$C$2:$J$20,5,FALSE),0)+IFERROR(VLOOKUP($A40,'DF1'!$C$2:$J$22,5,FALSE),0)</f>
        <v>0</v>
      </c>
      <c r="K40" s="14">
        <f t="shared" si="3"/>
        <v>1167578</v>
      </c>
      <c r="L40" s="4">
        <f>VLOOKUP($A40,AA0!$C$2:$K$199,6,FALSE)</f>
        <v>12000000</v>
      </c>
      <c r="M40" s="4">
        <f>IFERROR(VLOOKUP($A40,'DH1'!$C$2:$J$20,6,FALSE),0)+IFERROR(VLOOKUP($A40,'DF1'!$C$2:$J$22,6,FALSE),0)</f>
        <v>0</v>
      </c>
      <c r="N40" s="14">
        <f t="shared" si="4"/>
        <v>12000000</v>
      </c>
      <c r="O40" s="4">
        <f>VLOOKUP($A40,AA0!$C$2:$K$199,7,FALSE)</f>
        <v>0</v>
      </c>
      <c r="P40" s="4">
        <f>IFERROR(VLOOKUP($A40,'DH1'!$C$2:$J$20,7,FALSE),0)+IFERROR(VLOOKUP($A40,'DF1'!$C$2:$J$22,7,FALSE),0)</f>
        <v>0</v>
      </c>
      <c r="Q40" s="14">
        <f t="shared" si="5"/>
        <v>0</v>
      </c>
      <c r="R40" s="4">
        <f>VLOOKUP($A40,AA0!$C$2:$K$199,8,FALSE)</f>
        <v>24010043</v>
      </c>
      <c r="S40" s="4">
        <f>IFERROR(VLOOKUP($A40,'DH1'!$C$2:$J$20,8,FALSE),0)+IFERROR(VLOOKUP($A40,'DF1'!$C$2:$J$22,8,FALSE),0)</f>
        <v>0</v>
      </c>
      <c r="T40" s="14">
        <f t="shared" si="6"/>
        <v>24010043</v>
      </c>
      <c r="U40" s="5">
        <f t="shared" si="7"/>
        <v>0</v>
      </c>
      <c r="V40" s="4">
        <f>VLOOKUP($A40,AA0!$C$2:$K$199,9,FALSE)</f>
        <v>77785096</v>
      </c>
      <c r="W40" s="4">
        <f>IFERROR(VLOOKUP($A40,'DH1'!$C$2:$K$20,9,FALSE),0)+IFERROR(VLOOKUP($A40,'DF1'!$C$2:$K$22,9,FALSE),0)</f>
        <v>0</v>
      </c>
      <c r="X40" s="14">
        <f t="shared" si="8"/>
        <v>77785096</v>
      </c>
      <c r="Y40" s="4">
        <f t="shared" si="9"/>
        <v>77785096</v>
      </c>
      <c r="Z40" s="4">
        <f t="shared" si="10"/>
        <v>0</v>
      </c>
      <c r="AA40" s="14">
        <f t="shared" si="11"/>
        <v>77785096</v>
      </c>
      <c r="AB40" s="4" t="b">
        <f t="shared" si="12"/>
        <v>1</v>
      </c>
      <c r="AC40" s="4" t="b">
        <f t="shared" si="13"/>
        <v>1</v>
      </c>
      <c r="AD40" s="14" t="b">
        <f t="shared" si="14"/>
        <v>1</v>
      </c>
    </row>
    <row r="41" spans="1:30" ht="15" x14ac:dyDescent="0.25">
      <c r="A41" s="19">
        <v>39</v>
      </c>
      <c r="B41" s="20" t="s">
        <v>246</v>
      </c>
      <c r="C41" s="4">
        <f>VLOOKUP($A41,AA0!$C$2:$K$199,3,FALSE)</f>
        <v>4321936</v>
      </c>
      <c r="D41" s="4">
        <f>IFERROR(VLOOKUP($A41,'DH1'!$C$2:$J$20,3,FALSE),0)+IFERROR(VLOOKUP($A41,'DF1'!$C$2:$J$22,3,FALSE),0)</f>
        <v>0</v>
      </c>
      <c r="E41" s="14">
        <f t="shared" si="2"/>
        <v>4321936</v>
      </c>
      <c r="F41" s="4">
        <f>VLOOKUP($A41,AA0!$C$2:$K$199,4,FALSE)</f>
        <v>0</v>
      </c>
      <c r="G41" s="4">
        <f>IFERROR(VLOOKUP($A41,'DH1'!$C$2:$J$20,4,FALSE),0)+IFERROR(VLOOKUP($A41,'DF1'!$C$2:$J$22,4,FALSE),0)</f>
        <v>0</v>
      </c>
      <c r="H41" s="14">
        <f t="shared" si="0"/>
        <v>0</v>
      </c>
      <c r="I41" s="4">
        <f>VLOOKUP($A41,AA0!$C$2:$K$199,5,FALSE)</f>
        <v>0</v>
      </c>
      <c r="J41" s="4">
        <f>IFERROR(VLOOKUP($A41,'DH1'!$C$2:$J$20,5,FALSE),0)+IFERROR(VLOOKUP($A41,'DF1'!$C$2:$J$22,5,FALSE),0)</f>
        <v>0</v>
      </c>
      <c r="K41" s="14">
        <f t="shared" si="3"/>
        <v>0</v>
      </c>
      <c r="L41" s="4">
        <f>VLOOKUP($A41,AA0!$C$2:$K$199,6,FALSE)</f>
        <v>0</v>
      </c>
      <c r="M41" s="4">
        <f>IFERROR(VLOOKUP($A41,'DH1'!$C$2:$J$20,6,FALSE),0)+IFERROR(VLOOKUP($A41,'DF1'!$C$2:$J$22,6,FALSE),0)</f>
        <v>0</v>
      </c>
      <c r="N41" s="14">
        <f t="shared" si="4"/>
        <v>0</v>
      </c>
      <c r="O41" s="4">
        <f>VLOOKUP($A41,AA0!$C$2:$K$199,7,FALSE)</f>
        <v>0</v>
      </c>
      <c r="P41" s="4">
        <f>IFERROR(VLOOKUP($A41,'DH1'!$C$2:$J$20,7,FALSE),0)+IFERROR(VLOOKUP($A41,'DF1'!$C$2:$J$22,7,FALSE),0)</f>
        <v>0</v>
      </c>
      <c r="Q41" s="14">
        <f t="shared" si="5"/>
        <v>0</v>
      </c>
      <c r="R41" s="4">
        <f>VLOOKUP($A41,AA0!$C$2:$K$199,8,FALSE)</f>
        <v>4321936</v>
      </c>
      <c r="S41" s="4">
        <f>IFERROR(VLOOKUP($A41,'DH1'!$C$2:$J$20,8,FALSE),0)+IFERROR(VLOOKUP($A41,'DF1'!$C$2:$J$22,8,FALSE),0)</f>
        <v>0</v>
      </c>
      <c r="T41" s="14">
        <f t="shared" si="6"/>
        <v>4321936</v>
      </c>
      <c r="U41" s="5">
        <f t="shared" si="7"/>
        <v>0</v>
      </c>
      <c r="V41" s="4">
        <f>VLOOKUP($A41,AA0!$C$2:$K$199,9,FALSE)</f>
        <v>8643872</v>
      </c>
      <c r="W41" s="4">
        <f>IFERROR(VLOOKUP($A41,'DH1'!$C$2:$K$20,9,FALSE),0)+IFERROR(VLOOKUP($A41,'DF1'!$C$2:$K$22,9,FALSE),0)</f>
        <v>0</v>
      </c>
      <c r="X41" s="14">
        <f t="shared" si="8"/>
        <v>8643872</v>
      </c>
      <c r="Y41" s="4">
        <f t="shared" si="9"/>
        <v>8643872</v>
      </c>
      <c r="Z41" s="4">
        <f t="shared" si="10"/>
        <v>0</v>
      </c>
      <c r="AA41" s="14">
        <f t="shared" si="11"/>
        <v>8643872</v>
      </c>
      <c r="AB41" s="4" t="b">
        <f t="shared" si="12"/>
        <v>1</v>
      </c>
      <c r="AC41" s="4" t="b">
        <f t="shared" si="13"/>
        <v>1</v>
      </c>
      <c r="AD41" s="14" t="b">
        <f t="shared" si="14"/>
        <v>1</v>
      </c>
    </row>
    <row r="42" spans="1:30" ht="15" x14ac:dyDescent="0.25">
      <c r="A42" s="19">
        <v>40</v>
      </c>
      <c r="B42" s="20" t="s">
        <v>247</v>
      </c>
      <c r="C42" s="4">
        <f>VLOOKUP($A42,AA0!$C$2:$K$199,3,FALSE)</f>
        <v>44678828</v>
      </c>
      <c r="D42" s="4">
        <f>IFERROR(VLOOKUP($A42,'DH1'!$C$2:$J$20,3,FALSE),0)+IFERROR(VLOOKUP($A42,'DF1'!$C$2:$J$22,3,FALSE),0)</f>
        <v>0</v>
      </c>
      <c r="E42" s="14">
        <f t="shared" si="2"/>
        <v>44678828</v>
      </c>
      <c r="F42" s="4">
        <f>VLOOKUP($A42,AA0!$C$2:$K$199,4,FALSE)</f>
        <v>0</v>
      </c>
      <c r="G42" s="4">
        <f>IFERROR(VLOOKUP($A42,'DH1'!$C$2:$J$20,4,FALSE),0)+IFERROR(VLOOKUP($A42,'DF1'!$C$2:$J$22,4,FALSE),0)</f>
        <v>0</v>
      </c>
      <c r="H42" s="14">
        <f t="shared" si="0"/>
        <v>0</v>
      </c>
      <c r="I42" s="4">
        <f>VLOOKUP($A42,AA0!$C$2:$K$199,5,FALSE)</f>
        <v>0</v>
      </c>
      <c r="J42" s="4">
        <f>IFERROR(VLOOKUP($A42,'DH1'!$C$2:$J$20,5,FALSE),0)+IFERROR(VLOOKUP($A42,'DF1'!$C$2:$J$22,5,FALSE),0)</f>
        <v>0</v>
      </c>
      <c r="K42" s="14">
        <f t="shared" si="3"/>
        <v>0</v>
      </c>
      <c r="L42" s="4">
        <f>VLOOKUP($A42,AA0!$C$2:$K$199,6,FALSE)</f>
        <v>2838802</v>
      </c>
      <c r="M42" s="4">
        <f>IFERROR(VLOOKUP($A42,'DH1'!$C$2:$J$20,6,FALSE),0)+IFERROR(VLOOKUP($A42,'DF1'!$C$2:$J$22,6,FALSE),0)</f>
        <v>0</v>
      </c>
      <c r="N42" s="14">
        <f t="shared" si="4"/>
        <v>2838802</v>
      </c>
      <c r="O42" s="4">
        <f>VLOOKUP($A42,AA0!$C$2:$K$199,7,FALSE)</f>
        <v>0</v>
      </c>
      <c r="P42" s="4">
        <f>IFERROR(VLOOKUP($A42,'DH1'!$C$2:$J$20,7,FALSE),0)+IFERROR(VLOOKUP($A42,'DF1'!$C$2:$J$22,7,FALSE),0)</f>
        <v>0</v>
      </c>
      <c r="Q42" s="14">
        <f t="shared" si="5"/>
        <v>0</v>
      </c>
      <c r="R42" s="4">
        <f>VLOOKUP($A42,AA0!$C$2:$K$199,8,FALSE)</f>
        <v>41840055</v>
      </c>
      <c r="S42" s="4">
        <f>IFERROR(VLOOKUP($A42,'DH1'!$C$2:$J$20,8,FALSE),0)+IFERROR(VLOOKUP($A42,'DF1'!$C$2:$J$22,8,FALSE),0)</f>
        <v>0</v>
      </c>
      <c r="T42" s="14">
        <f t="shared" si="6"/>
        <v>41840055</v>
      </c>
      <c r="U42" s="5">
        <f t="shared" si="7"/>
        <v>0</v>
      </c>
      <c r="V42" s="4">
        <f>VLOOKUP($A42,AA0!$C$2:$K$199,9,FALSE)</f>
        <v>89357685</v>
      </c>
      <c r="W42" s="4">
        <f>IFERROR(VLOOKUP($A42,'DH1'!$C$2:$K$20,9,FALSE),0)+IFERROR(VLOOKUP($A42,'DF1'!$C$2:$K$22,9,FALSE),0)</f>
        <v>0</v>
      </c>
      <c r="X42" s="14">
        <f t="shared" si="8"/>
        <v>89357685</v>
      </c>
      <c r="Y42" s="4">
        <f t="shared" si="9"/>
        <v>89357685</v>
      </c>
      <c r="Z42" s="4">
        <f t="shared" si="10"/>
        <v>0</v>
      </c>
      <c r="AA42" s="14">
        <f t="shared" si="11"/>
        <v>89357685</v>
      </c>
      <c r="AB42" s="4" t="b">
        <f t="shared" si="12"/>
        <v>1</v>
      </c>
      <c r="AC42" s="4" t="b">
        <f t="shared" si="13"/>
        <v>1</v>
      </c>
      <c r="AD42" s="14" t="b">
        <f t="shared" si="14"/>
        <v>1</v>
      </c>
    </row>
    <row r="43" spans="1:30" ht="15" x14ac:dyDescent="0.25">
      <c r="A43" s="19">
        <v>41</v>
      </c>
      <c r="B43" s="20" t="s">
        <v>248</v>
      </c>
      <c r="C43" s="4">
        <f>VLOOKUP($A43,AA0!$C$2:$K$199,3,FALSE)</f>
        <v>12937054</v>
      </c>
      <c r="D43" s="4">
        <f>IFERROR(VLOOKUP($A43,'DH1'!$C$2:$J$20,3,FALSE),0)+IFERROR(VLOOKUP($A43,'DF1'!$C$2:$J$22,3,FALSE),0)</f>
        <v>0</v>
      </c>
      <c r="E43" s="14">
        <f t="shared" si="2"/>
        <v>12937054</v>
      </c>
      <c r="F43" s="4">
        <f>VLOOKUP($A43,AA0!$C$2:$K$199,4,FALSE)</f>
        <v>0</v>
      </c>
      <c r="G43" s="4">
        <f>IFERROR(VLOOKUP($A43,'DH1'!$C$2:$J$20,4,FALSE),0)+IFERROR(VLOOKUP($A43,'DF1'!$C$2:$J$22,4,FALSE),0)</f>
        <v>0</v>
      </c>
      <c r="H43" s="14">
        <f t="shared" si="0"/>
        <v>0</v>
      </c>
      <c r="I43" s="4">
        <f>VLOOKUP($A43,AA0!$C$2:$K$199,5,FALSE)</f>
        <v>12937054</v>
      </c>
      <c r="J43" s="4">
        <f>IFERROR(VLOOKUP($A43,'DH1'!$C$2:$J$20,5,FALSE),0)+IFERROR(VLOOKUP($A43,'DF1'!$C$2:$J$22,5,FALSE),0)</f>
        <v>0</v>
      </c>
      <c r="K43" s="14">
        <f t="shared" si="3"/>
        <v>12937054</v>
      </c>
      <c r="L43" s="4">
        <f>VLOOKUP($A43,AA0!$C$2:$K$199,6,FALSE)</f>
        <v>0</v>
      </c>
      <c r="M43" s="4">
        <f>IFERROR(VLOOKUP($A43,'DH1'!$C$2:$J$20,6,FALSE),0)+IFERROR(VLOOKUP($A43,'DF1'!$C$2:$J$22,6,FALSE),0)</f>
        <v>0</v>
      </c>
      <c r="N43" s="14">
        <f t="shared" si="4"/>
        <v>0</v>
      </c>
      <c r="O43" s="4">
        <f>VLOOKUP($A43,AA0!$C$2:$K$199,7,FALSE)</f>
        <v>0</v>
      </c>
      <c r="P43" s="4">
        <f>IFERROR(VLOOKUP($A43,'DH1'!$C$2:$J$20,7,FALSE),0)+IFERROR(VLOOKUP($A43,'DF1'!$C$2:$J$22,7,FALSE),0)</f>
        <v>0</v>
      </c>
      <c r="Q43" s="14">
        <f t="shared" si="5"/>
        <v>0</v>
      </c>
      <c r="R43" s="4">
        <f>VLOOKUP($A43,AA0!$C$2:$K$199,8,FALSE)</f>
        <v>0</v>
      </c>
      <c r="S43" s="4">
        <f>IFERROR(VLOOKUP($A43,'DH1'!$C$2:$J$20,8,FALSE),0)+IFERROR(VLOOKUP($A43,'DF1'!$C$2:$J$22,8,FALSE),0)</f>
        <v>0</v>
      </c>
      <c r="T43" s="14">
        <f t="shared" si="6"/>
        <v>0</v>
      </c>
      <c r="U43" s="5">
        <f t="shared" si="7"/>
        <v>0</v>
      </c>
      <c r="V43" s="4">
        <f>VLOOKUP($A43,AA0!$C$2:$K$199,9,FALSE)</f>
        <v>25874108</v>
      </c>
      <c r="W43" s="4">
        <f>IFERROR(VLOOKUP($A43,'DH1'!$C$2:$K$20,9,FALSE),0)+IFERROR(VLOOKUP($A43,'DF1'!$C$2:$K$22,9,FALSE),0)</f>
        <v>0</v>
      </c>
      <c r="X43" s="14">
        <f t="shared" si="8"/>
        <v>25874108</v>
      </c>
      <c r="Y43" s="4">
        <f t="shared" si="9"/>
        <v>25874108</v>
      </c>
      <c r="Z43" s="4">
        <f t="shared" si="10"/>
        <v>0</v>
      </c>
      <c r="AA43" s="14">
        <f t="shared" si="11"/>
        <v>25874108</v>
      </c>
      <c r="AB43" s="4" t="b">
        <f t="shared" si="12"/>
        <v>1</v>
      </c>
      <c r="AC43" s="4" t="b">
        <f t="shared" si="13"/>
        <v>1</v>
      </c>
      <c r="AD43" s="14" t="b">
        <f t="shared" si="14"/>
        <v>1</v>
      </c>
    </row>
    <row r="44" spans="1:30" ht="15" x14ac:dyDescent="0.25">
      <c r="A44" s="19">
        <v>42</v>
      </c>
      <c r="B44" s="20" t="s">
        <v>249</v>
      </c>
      <c r="C44" s="4">
        <f>VLOOKUP($A44,AA0!$C$2:$K$199,3,FALSE)</f>
        <v>7321270</v>
      </c>
      <c r="D44" s="4">
        <f>IFERROR(VLOOKUP($A44,'DH1'!$C$2:$J$20,3,FALSE),0)+IFERROR(VLOOKUP($A44,'DF1'!$C$2:$J$22,3,FALSE),0)</f>
        <v>0</v>
      </c>
      <c r="E44" s="14">
        <f t="shared" si="2"/>
        <v>7321270</v>
      </c>
      <c r="F44" s="4">
        <f>VLOOKUP($A44,AA0!$C$2:$K$199,4,FALSE)</f>
        <v>5288324</v>
      </c>
      <c r="G44" s="4">
        <f>IFERROR(VLOOKUP($A44,'DH1'!$C$2:$J$20,4,FALSE),0)+IFERROR(VLOOKUP($A44,'DF1'!$C$2:$J$22,4,FALSE),0)</f>
        <v>0</v>
      </c>
      <c r="H44" s="14">
        <f t="shared" si="0"/>
        <v>5288324</v>
      </c>
      <c r="I44" s="4">
        <f>VLOOKUP($A44,AA0!$C$2:$K$199,5,FALSE)</f>
        <v>0</v>
      </c>
      <c r="J44" s="4">
        <f>IFERROR(VLOOKUP($A44,'DH1'!$C$2:$J$20,5,FALSE),0)+IFERROR(VLOOKUP($A44,'DF1'!$C$2:$J$22,5,FALSE),0)</f>
        <v>0</v>
      </c>
      <c r="K44" s="14">
        <f t="shared" si="3"/>
        <v>0</v>
      </c>
      <c r="L44" s="4">
        <f>VLOOKUP($A44,AA0!$C$2:$K$199,6,FALSE)</f>
        <v>0</v>
      </c>
      <c r="M44" s="4">
        <f>IFERROR(VLOOKUP($A44,'DH1'!$C$2:$J$20,6,FALSE),0)+IFERROR(VLOOKUP($A44,'DF1'!$C$2:$J$22,6,FALSE),0)</f>
        <v>0</v>
      </c>
      <c r="N44" s="14">
        <f t="shared" si="4"/>
        <v>0</v>
      </c>
      <c r="O44" s="4">
        <f>VLOOKUP($A44,AA0!$C$2:$K$199,7,FALSE)</f>
        <v>0</v>
      </c>
      <c r="P44" s="4">
        <f>IFERROR(VLOOKUP($A44,'DH1'!$C$2:$J$20,7,FALSE),0)+IFERROR(VLOOKUP($A44,'DF1'!$C$2:$J$22,7,FALSE),0)</f>
        <v>0</v>
      </c>
      <c r="Q44" s="14">
        <f t="shared" si="5"/>
        <v>0</v>
      </c>
      <c r="R44" s="4">
        <f>VLOOKUP($A44,AA0!$C$2:$K$199,8,FALSE)</f>
        <v>2032946</v>
      </c>
      <c r="S44" s="4">
        <f>IFERROR(VLOOKUP($A44,'DH1'!$C$2:$J$20,8,FALSE),0)+IFERROR(VLOOKUP($A44,'DF1'!$C$2:$J$22,8,FALSE),0)</f>
        <v>0</v>
      </c>
      <c r="T44" s="14">
        <f t="shared" si="6"/>
        <v>2032946</v>
      </c>
      <c r="U44" s="5">
        <f t="shared" si="7"/>
        <v>0</v>
      </c>
      <c r="V44" s="4">
        <f>VLOOKUP($A44,AA0!$C$2:$K$199,9,FALSE)</f>
        <v>14642540</v>
      </c>
      <c r="W44" s="4">
        <f>IFERROR(VLOOKUP($A44,'DH1'!$C$2:$K$20,9,FALSE),0)+IFERROR(VLOOKUP($A44,'DF1'!$C$2:$K$22,9,FALSE),0)</f>
        <v>0</v>
      </c>
      <c r="X44" s="14">
        <f t="shared" si="8"/>
        <v>14642540</v>
      </c>
      <c r="Y44" s="4">
        <f t="shared" si="9"/>
        <v>14642540</v>
      </c>
      <c r="Z44" s="4">
        <f t="shared" si="10"/>
        <v>0</v>
      </c>
      <c r="AA44" s="14">
        <f t="shared" si="11"/>
        <v>14642540</v>
      </c>
      <c r="AB44" s="4" t="b">
        <f t="shared" si="12"/>
        <v>1</v>
      </c>
      <c r="AC44" s="4" t="b">
        <f t="shared" si="13"/>
        <v>1</v>
      </c>
      <c r="AD44" s="14" t="b">
        <f t="shared" si="14"/>
        <v>1</v>
      </c>
    </row>
    <row r="45" spans="1:30" ht="15" x14ac:dyDescent="0.25">
      <c r="A45" s="19">
        <v>43</v>
      </c>
      <c r="B45" s="20" t="s">
        <v>250</v>
      </c>
      <c r="C45" s="4">
        <f>VLOOKUP($A45,AA0!$C$2:$K$199,3,FALSE)</f>
        <v>15476221</v>
      </c>
      <c r="D45" s="4">
        <f>IFERROR(VLOOKUP($A45,'DH1'!$C$2:$J$20,3,FALSE),0)+IFERROR(VLOOKUP($A45,'DF1'!$C$2:$J$22,3,FALSE),0)</f>
        <v>0</v>
      </c>
      <c r="E45" s="14">
        <f t="shared" si="2"/>
        <v>15476221</v>
      </c>
      <c r="F45" s="4">
        <f>VLOOKUP($A45,AA0!$C$2:$K$199,4,FALSE)</f>
        <v>0</v>
      </c>
      <c r="G45" s="4">
        <f>IFERROR(VLOOKUP($A45,'DH1'!$C$2:$J$20,4,FALSE),0)+IFERROR(VLOOKUP($A45,'DF1'!$C$2:$J$22,4,FALSE),0)</f>
        <v>0</v>
      </c>
      <c r="H45" s="14">
        <f t="shared" si="0"/>
        <v>0</v>
      </c>
      <c r="I45" s="4">
        <f>VLOOKUP($A45,AA0!$C$2:$K$199,5,FALSE)</f>
        <v>7120958</v>
      </c>
      <c r="J45" s="4">
        <f>IFERROR(VLOOKUP($A45,'DH1'!$C$2:$J$20,5,FALSE),0)+IFERROR(VLOOKUP($A45,'DF1'!$C$2:$J$22,5,FALSE),0)</f>
        <v>0</v>
      </c>
      <c r="K45" s="14">
        <f t="shared" si="3"/>
        <v>7120958</v>
      </c>
      <c r="L45" s="4">
        <f>VLOOKUP($A45,AA0!$C$2:$K$199,6,FALSE)</f>
        <v>0</v>
      </c>
      <c r="M45" s="4">
        <f>IFERROR(VLOOKUP($A45,'DH1'!$C$2:$J$20,6,FALSE),0)+IFERROR(VLOOKUP($A45,'DF1'!$C$2:$J$22,6,FALSE),0)</f>
        <v>0</v>
      </c>
      <c r="N45" s="14">
        <f t="shared" si="4"/>
        <v>0</v>
      </c>
      <c r="O45" s="4">
        <f>VLOOKUP($A45,AA0!$C$2:$K$199,7,FALSE)</f>
        <v>0</v>
      </c>
      <c r="P45" s="4">
        <f>IFERROR(VLOOKUP($A45,'DH1'!$C$2:$J$20,7,FALSE),0)+IFERROR(VLOOKUP($A45,'DF1'!$C$2:$J$22,7,FALSE),0)</f>
        <v>0</v>
      </c>
      <c r="Q45" s="14">
        <f t="shared" si="5"/>
        <v>0</v>
      </c>
      <c r="R45" s="4">
        <f>VLOOKUP($A45,AA0!$C$2:$K$199,8,FALSE)</f>
        <v>8355263</v>
      </c>
      <c r="S45" s="4">
        <f>IFERROR(VLOOKUP($A45,'DH1'!$C$2:$J$20,8,FALSE),0)+IFERROR(VLOOKUP($A45,'DF1'!$C$2:$J$22,8,FALSE),0)</f>
        <v>0</v>
      </c>
      <c r="T45" s="14">
        <f t="shared" si="6"/>
        <v>8355263</v>
      </c>
      <c r="U45" s="5">
        <f t="shared" si="7"/>
        <v>0</v>
      </c>
      <c r="V45" s="4">
        <f>VLOOKUP($A45,AA0!$C$2:$K$199,9,FALSE)</f>
        <v>30952442</v>
      </c>
      <c r="W45" s="4">
        <f>IFERROR(VLOOKUP($A45,'DH1'!$C$2:$K$20,9,FALSE),0)+IFERROR(VLOOKUP($A45,'DF1'!$C$2:$K$22,9,FALSE),0)</f>
        <v>0</v>
      </c>
      <c r="X45" s="14">
        <f t="shared" si="8"/>
        <v>30952442</v>
      </c>
      <c r="Y45" s="4">
        <f t="shared" si="9"/>
        <v>30952442</v>
      </c>
      <c r="Z45" s="4">
        <f t="shared" si="10"/>
        <v>0</v>
      </c>
      <c r="AA45" s="14">
        <f t="shared" si="11"/>
        <v>30952442</v>
      </c>
      <c r="AB45" s="4" t="b">
        <f t="shared" si="12"/>
        <v>1</v>
      </c>
      <c r="AC45" s="4" t="b">
        <f t="shared" si="13"/>
        <v>1</v>
      </c>
      <c r="AD45" s="14" t="b">
        <f t="shared" si="14"/>
        <v>1</v>
      </c>
    </row>
    <row r="46" spans="1:30" ht="15" x14ac:dyDescent="0.25">
      <c r="A46" s="19">
        <v>44</v>
      </c>
      <c r="B46" s="20" t="s">
        <v>251</v>
      </c>
      <c r="C46" s="4">
        <f>VLOOKUP($A46,AA0!$C$2:$K$199,3,FALSE)</f>
        <v>20258777</v>
      </c>
      <c r="D46" s="4">
        <f>IFERROR(VLOOKUP($A46,'DH1'!$C$2:$J$20,3,FALSE),0)+IFERROR(VLOOKUP($A46,'DF1'!$C$2:$J$22,3,FALSE),0)</f>
        <v>0</v>
      </c>
      <c r="E46" s="14">
        <f t="shared" si="2"/>
        <v>20258777</v>
      </c>
      <c r="F46" s="4">
        <f>VLOOKUP($A46,AA0!$C$2:$K$199,4,FALSE)</f>
        <v>1160468</v>
      </c>
      <c r="G46" s="4">
        <f>IFERROR(VLOOKUP($A46,'DH1'!$C$2:$J$20,4,FALSE),0)+IFERROR(VLOOKUP($A46,'DF1'!$C$2:$J$22,4,FALSE),0)</f>
        <v>0</v>
      </c>
      <c r="H46" s="14">
        <f t="shared" si="0"/>
        <v>1160468</v>
      </c>
      <c r="I46" s="4">
        <f>VLOOKUP($A46,AA0!$C$2:$K$199,5,FALSE)</f>
        <v>1307752</v>
      </c>
      <c r="J46" s="4">
        <f>IFERROR(VLOOKUP($A46,'DH1'!$C$2:$J$20,5,FALSE),0)+IFERROR(VLOOKUP($A46,'DF1'!$C$2:$J$22,5,FALSE),0)</f>
        <v>0</v>
      </c>
      <c r="K46" s="14">
        <f t="shared" si="3"/>
        <v>1307752</v>
      </c>
      <c r="L46" s="4">
        <f>VLOOKUP($A46,AA0!$C$2:$K$199,6,FALSE)</f>
        <v>0</v>
      </c>
      <c r="M46" s="4">
        <f>IFERROR(VLOOKUP($A46,'DH1'!$C$2:$J$20,6,FALSE),0)+IFERROR(VLOOKUP($A46,'DF1'!$C$2:$J$22,6,FALSE),0)</f>
        <v>0</v>
      </c>
      <c r="N46" s="14">
        <f t="shared" si="4"/>
        <v>0</v>
      </c>
      <c r="O46" s="4">
        <f>VLOOKUP($A46,AA0!$C$2:$K$199,7,FALSE)</f>
        <v>4855501</v>
      </c>
      <c r="P46" s="4">
        <f>IFERROR(VLOOKUP($A46,'DH1'!$C$2:$J$20,7,FALSE),0)+IFERROR(VLOOKUP($A46,'DF1'!$C$2:$J$22,7,FALSE),0)</f>
        <v>0</v>
      </c>
      <c r="Q46" s="14">
        <f t="shared" si="5"/>
        <v>4855501</v>
      </c>
      <c r="R46" s="4">
        <f>VLOOKUP($A46,AA0!$C$2:$K$199,8,FALSE)</f>
        <v>12935056</v>
      </c>
      <c r="S46" s="4">
        <f>IFERROR(VLOOKUP($A46,'DH1'!$C$2:$J$20,8,FALSE),0)+IFERROR(VLOOKUP($A46,'DF1'!$C$2:$J$22,8,FALSE),0)</f>
        <v>0</v>
      </c>
      <c r="T46" s="14">
        <f t="shared" si="6"/>
        <v>12935056</v>
      </c>
      <c r="U46" s="5">
        <f t="shared" si="7"/>
        <v>0</v>
      </c>
      <c r="V46" s="4">
        <f>VLOOKUP($A46,AA0!$C$2:$K$199,9,FALSE)</f>
        <v>40517554</v>
      </c>
      <c r="W46" s="4">
        <f>IFERROR(VLOOKUP($A46,'DH1'!$C$2:$K$20,9,FALSE),0)+IFERROR(VLOOKUP($A46,'DF1'!$C$2:$K$22,9,FALSE),0)</f>
        <v>0</v>
      </c>
      <c r="X46" s="14">
        <f t="shared" si="8"/>
        <v>40517554</v>
      </c>
      <c r="Y46" s="4">
        <f t="shared" si="9"/>
        <v>40517554</v>
      </c>
      <c r="Z46" s="4">
        <f t="shared" si="10"/>
        <v>0</v>
      </c>
      <c r="AA46" s="14">
        <f t="shared" si="11"/>
        <v>40517554</v>
      </c>
      <c r="AB46" s="4" t="b">
        <f t="shared" si="12"/>
        <v>1</v>
      </c>
      <c r="AC46" s="4" t="b">
        <f t="shared" si="13"/>
        <v>1</v>
      </c>
      <c r="AD46" s="14" t="b">
        <f t="shared" si="14"/>
        <v>1</v>
      </c>
    </row>
    <row r="47" spans="1:30" ht="15" x14ac:dyDescent="0.25">
      <c r="A47" s="19">
        <v>45</v>
      </c>
      <c r="B47" s="20" t="s">
        <v>252</v>
      </c>
      <c r="C47" s="4">
        <f>VLOOKUP($A47,AA0!$C$2:$K$199,3,FALSE)</f>
        <v>13769602</v>
      </c>
      <c r="D47" s="4">
        <f>IFERROR(VLOOKUP($A47,'DH1'!$C$2:$J$20,3,FALSE),0)+IFERROR(VLOOKUP($A47,'DF1'!$C$2:$J$22,3,FALSE),0)</f>
        <v>0</v>
      </c>
      <c r="E47" s="14">
        <f t="shared" si="2"/>
        <v>13769602</v>
      </c>
      <c r="F47" s="4">
        <f>VLOOKUP($A47,AA0!$C$2:$K$199,4,FALSE)</f>
        <v>165331</v>
      </c>
      <c r="G47" s="4">
        <f>IFERROR(VLOOKUP($A47,'DH1'!$C$2:$J$20,4,FALSE),0)+IFERROR(VLOOKUP($A47,'DF1'!$C$2:$J$22,4,FALSE),0)</f>
        <v>0</v>
      </c>
      <c r="H47" s="14">
        <f t="shared" si="0"/>
        <v>165331</v>
      </c>
      <c r="I47" s="4">
        <f>VLOOKUP($A47,AA0!$C$2:$K$199,5,FALSE)</f>
        <v>0</v>
      </c>
      <c r="J47" s="4">
        <f>IFERROR(VLOOKUP($A47,'DH1'!$C$2:$J$20,5,FALSE),0)+IFERROR(VLOOKUP($A47,'DF1'!$C$2:$J$22,5,FALSE),0)</f>
        <v>0</v>
      </c>
      <c r="K47" s="14">
        <f t="shared" si="3"/>
        <v>0</v>
      </c>
      <c r="L47" s="4">
        <f>VLOOKUP($A47,AA0!$C$2:$K$199,6,FALSE)</f>
        <v>6236431</v>
      </c>
      <c r="M47" s="4">
        <f>IFERROR(VLOOKUP($A47,'DH1'!$C$2:$J$20,6,FALSE),0)+IFERROR(VLOOKUP($A47,'DF1'!$C$2:$J$22,6,FALSE),0)</f>
        <v>0</v>
      </c>
      <c r="N47" s="14">
        <f t="shared" si="4"/>
        <v>6236431</v>
      </c>
      <c r="O47" s="4">
        <f>VLOOKUP($A47,AA0!$C$2:$K$199,7,FALSE)</f>
        <v>0</v>
      </c>
      <c r="P47" s="4">
        <f>IFERROR(VLOOKUP($A47,'DH1'!$C$2:$J$20,7,FALSE),0)+IFERROR(VLOOKUP($A47,'DF1'!$C$2:$J$22,7,FALSE),0)</f>
        <v>0</v>
      </c>
      <c r="Q47" s="14">
        <f t="shared" si="5"/>
        <v>0</v>
      </c>
      <c r="R47" s="4">
        <f>VLOOKUP($A47,AA0!$C$2:$K$199,8,FALSE)</f>
        <v>7367843</v>
      </c>
      <c r="S47" s="4">
        <f>IFERROR(VLOOKUP($A47,'DH1'!$C$2:$J$20,8,FALSE),0)+IFERROR(VLOOKUP($A47,'DF1'!$C$2:$J$22,8,FALSE),0)</f>
        <v>0</v>
      </c>
      <c r="T47" s="14">
        <f t="shared" si="6"/>
        <v>7367843</v>
      </c>
      <c r="U47" s="5">
        <f t="shared" si="7"/>
        <v>0</v>
      </c>
      <c r="V47" s="4">
        <f>VLOOKUP($A47,AA0!$C$2:$K$199,9,FALSE)</f>
        <v>27539207</v>
      </c>
      <c r="W47" s="4">
        <f>IFERROR(VLOOKUP($A47,'DH1'!$C$2:$K$20,9,FALSE),0)+IFERROR(VLOOKUP($A47,'DF1'!$C$2:$K$22,9,FALSE),0)</f>
        <v>0</v>
      </c>
      <c r="X47" s="14">
        <f t="shared" si="8"/>
        <v>27539207</v>
      </c>
      <c r="Y47" s="4">
        <f t="shared" si="9"/>
        <v>27539207</v>
      </c>
      <c r="Z47" s="4">
        <f t="shared" si="10"/>
        <v>0</v>
      </c>
      <c r="AA47" s="14">
        <f t="shared" si="11"/>
        <v>27539207</v>
      </c>
      <c r="AB47" s="4" t="b">
        <f t="shared" si="12"/>
        <v>1</v>
      </c>
      <c r="AC47" s="4" t="b">
        <f t="shared" si="13"/>
        <v>1</v>
      </c>
      <c r="AD47" s="14" t="b">
        <f t="shared" si="14"/>
        <v>1</v>
      </c>
    </row>
    <row r="48" spans="1:30" ht="15" x14ac:dyDescent="0.25">
      <c r="A48" s="19">
        <v>46</v>
      </c>
      <c r="B48" s="20" t="s">
        <v>253</v>
      </c>
      <c r="C48" s="4">
        <f>VLOOKUP($A48,AA0!$C$2:$K$199,3,FALSE)</f>
        <v>5916207</v>
      </c>
      <c r="D48" s="4">
        <f>IFERROR(VLOOKUP($A48,'DH1'!$C$2:$J$20,3,FALSE),0)+IFERROR(VLOOKUP($A48,'DF1'!$C$2:$J$22,3,FALSE),0)</f>
        <v>0</v>
      </c>
      <c r="E48" s="14">
        <f t="shared" si="2"/>
        <v>5916207</v>
      </c>
      <c r="F48" s="4">
        <f>VLOOKUP($A48,AA0!$C$2:$K$199,4,FALSE)</f>
        <v>0</v>
      </c>
      <c r="G48" s="4">
        <f>IFERROR(VLOOKUP($A48,'DH1'!$C$2:$J$20,4,FALSE),0)+IFERROR(VLOOKUP($A48,'DF1'!$C$2:$J$22,4,FALSE),0)</f>
        <v>0</v>
      </c>
      <c r="H48" s="14">
        <f t="shared" si="0"/>
        <v>0</v>
      </c>
      <c r="I48" s="4">
        <f>VLOOKUP($A48,AA0!$C$2:$K$199,5,FALSE)</f>
        <v>0</v>
      </c>
      <c r="J48" s="4">
        <f>IFERROR(VLOOKUP($A48,'DH1'!$C$2:$J$20,5,FALSE),0)+IFERROR(VLOOKUP($A48,'DF1'!$C$2:$J$22,5,FALSE),0)</f>
        <v>0</v>
      </c>
      <c r="K48" s="14">
        <f t="shared" si="3"/>
        <v>0</v>
      </c>
      <c r="L48" s="4">
        <f>VLOOKUP($A48,AA0!$C$2:$K$199,6,FALSE)</f>
        <v>0</v>
      </c>
      <c r="M48" s="4">
        <f>IFERROR(VLOOKUP($A48,'DH1'!$C$2:$J$20,6,FALSE),0)+IFERROR(VLOOKUP($A48,'DF1'!$C$2:$J$22,6,FALSE),0)</f>
        <v>0</v>
      </c>
      <c r="N48" s="14">
        <f t="shared" si="4"/>
        <v>0</v>
      </c>
      <c r="O48" s="4">
        <f>VLOOKUP($A48,AA0!$C$2:$K$199,7,FALSE)</f>
        <v>1281125</v>
      </c>
      <c r="P48" s="4">
        <f>IFERROR(VLOOKUP($A48,'DH1'!$C$2:$J$20,7,FALSE),0)+IFERROR(VLOOKUP($A48,'DF1'!$C$2:$J$22,7,FALSE),0)</f>
        <v>0</v>
      </c>
      <c r="Q48" s="14">
        <f t="shared" si="5"/>
        <v>1281125</v>
      </c>
      <c r="R48" s="4">
        <f>VLOOKUP($A48,AA0!$C$2:$K$199,8,FALSE)</f>
        <v>4635082</v>
      </c>
      <c r="S48" s="4">
        <f>IFERROR(VLOOKUP($A48,'DH1'!$C$2:$J$20,8,FALSE),0)+IFERROR(VLOOKUP($A48,'DF1'!$C$2:$J$22,8,FALSE),0)</f>
        <v>0</v>
      </c>
      <c r="T48" s="14">
        <f t="shared" si="6"/>
        <v>4635082</v>
      </c>
      <c r="U48" s="5">
        <f t="shared" si="7"/>
        <v>0</v>
      </c>
      <c r="V48" s="4">
        <f>VLOOKUP($A48,AA0!$C$2:$K$199,9,FALSE)</f>
        <v>11832414</v>
      </c>
      <c r="W48" s="4">
        <f>IFERROR(VLOOKUP($A48,'DH1'!$C$2:$K$20,9,FALSE),0)+IFERROR(VLOOKUP($A48,'DF1'!$C$2:$K$22,9,FALSE),0)</f>
        <v>0</v>
      </c>
      <c r="X48" s="14">
        <f t="shared" si="8"/>
        <v>11832414</v>
      </c>
      <c r="Y48" s="4">
        <f t="shared" si="9"/>
        <v>11832414</v>
      </c>
      <c r="Z48" s="4">
        <f t="shared" si="10"/>
        <v>0</v>
      </c>
      <c r="AA48" s="14">
        <f t="shared" si="11"/>
        <v>11832414</v>
      </c>
      <c r="AB48" s="4" t="b">
        <f t="shared" si="12"/>
        <v>1</v>
      </c>
      <c r="AC48" s="4" t="b">
        <f t="shared" si="13"/>
        <v>1</v>
      </c>
      <c r="AD48" s="14" t="b">
        <f t="shared" si="14"/>
        <v>1</v>
      </c>
    </row>
    <row r="49" spans="1:30" ht="15" x14ac:dyDescent="0.25">
      <c r="A49" s="19">
        <v>47</v>
      </c>
      <c r="B49" s="20" t="s">
        <v>254</v>
      </c>
      <c r="C49" s="4">
        <f>VLOOKUP($A49,AA0!$C$2:$K$199,3,FALSE)</f>
        <v>3229964</v>
      </c>
      <c r="D49" s="4">
        <f>IFERROR(VLOOKUP($A49,'DH1'!$C$2:$J$20,3,FALSE),0)+IFERROR(VLOOKUP($A49,'DF1'!$C$2:$J$22,3,FALSE),0)</f>
        <v>0</v>
      </c>
      <c r="E49" s="14">
        <f t="shared" si="2"/>
        <v>3229964</v>
      </c>
      <c r="F49" s="4">
        <f>VLOOKUP($A49,AA0!$C$2:$K$199,4,FALSE)</f>
        <v>0</v>
      </c>
      <c r="G49" s="4">
        <f>IFERROR(VLOOKUP($A49,'DH1'!$C$2:$J$20,4,FALSE),0)+IFERROR(VLOOKUP($A49,'DF1'!$C$2:$J$22,4,FALSE),0)</f>
        <v>0</v>
      </c>
      <c r="H49" s="14">
        <f t="shared" si="0"/>
        <v>0</v>
      </c>
      <c r="I49" s="4">
        <f>VLOOKUP($A49,AA0!$C$2:$K$199,5,FALSE)</f>
        <v>279012</v>
      </c>
      <c r="J49" s="4">
        <f>IFERROR(VLOOKUP($A49,'DH1'!$C$2:$J$20,5,FALSE),0)+IFERROR(VLOOKUP($A49,'DF1'!$C$2:$J$22,5,FALSE),0)</f>
        <v>0</v>
      </c>
      <c r="K49" s="14">
        <f t="shared" si="3"/>
        <v>279012</v>
      </c>
      <c r="L49" s="4">
        <f>VLOOKUP($A49,AA0!$C$2:$K$199,6,FALSE)</f>
        <v>1566281</v>
      </c>
      <c r="M49" s="4">
        <f>IFERROR(VLOOKUP($A49,'DH1'!$C$2:$J$20,6,FALSE),0)+IFERROR(VLOOKUP($A49,'DF1'!$C$2:$J$22,6,FALSE),0)</f>
        <v>0</v>
      </c>
      <c r="N49" s="14">
        <f t="shared" si="4"/>
        <v>1566281</v>
      </c>
      <c r="O49" s="4">
        <f>VLOOKUP($A49,AA0!$C$2:$K$199,7,FALSE)</f>
        <v>0</v>
      </c>
      <c r="P49" s="4">
        <f>IFERROR(VLOOKUP($A49,'DH1'!$C$2:$J$20,7,FALSE),0)+IFERROR(VLOOKUP($A49,'DF1'!$C$2:$J$22,7,FALSE),0)</f>
        <v>0</v>
      </c>
      <c r="Q49" s="14">
        <f t="shared" si="5"/>
        <v>0</v>
      </c>
      <c r="R49" s="4">
        <f>VLOOKUP($A49,AA0!$C$2:$K$199,8,FALSE)</f>
        <v>1384671</v>
      </c>
      <c r="S49" s="4">
        <f>IFERROR(VLOOKUP($A49,'DH1'!$C$2:$J$20,8,FALSE),0)+IFERROR(VLOOKUP($A49,'DF1'!$C$2:$J$22,8,FALSE),0)</f>
        <v>0</v>
      </c>
      <c r="T49" s="14">
        <f t="shared" si="6"/>
        <v>1384671</v>
      </c>
      <c r="U49" s="5">
        <f t="shared" si="7"/>
        <v>0</v>
      </c>
      <c r="V49" s="4">
        <f>VLOOKUP($A49,AA0!$C$2:$K$199,9,FALSE)</f>
        <v>6459928</v>
      </c>
      <c r="W49" s="4">
        <f>IFERROR(VLOOKUP($A49,'DH1'!$C$2:$K$20,9,FALSE),0)+IFERROR(VLOOKUP($A49,'DF1'!$C$2:$K$22,9,FALSE),0)</f>
        <v>0</v>
      </c>
      <c r="X49" s="14">
        <f t="shared" si="8"/>
        <v>6459928</v>
      </c>
      <c r="Y49" s="4">
        <f t="shared" si="9"/>
        <v>6459928</v>
      </c>
      <c r="Z49" s="4">
        <f t="shared" si="10"/>
        <v>0</v>
      </c>
      <c r="AA49" s="14">
        <f t="shared" si="11"/>
        <v>6459928</v>
      </c>
      <c r="AB49" s="4" t="b">
        <f t="shared" si="12"/>
        <v>1</v>
      </c>
      <c r="AC49" s="4" t="b">
        <f t="shared" si="13"/>
        <v>1</v>
      </c>
      <c r="AD49" s="14" t="b">
        <f t="shared" si="14"/>
        <v>1</v>
      </c>
    </row>
    <row r="50" spans="1:30" ht="15" x14ac:dyDescent="0.25">
      <c r="A50" s="19">
        <v>48</v>
      </c>
      <c r="B50" s="20" t="s">
        <v>255</v>
      </c>
      <c r="C50" s="4">
        <f>VLOOKUP($A50,AA0!$C$2:$K$199,3,FALSE)</f>
        <v>14826856</v>
      </c>
      <c r="D50" s="4">
        <f>IFERROR(VLOOKUP($A50,'DH1'!$C$2:$J$20,3,FALSE),0)+IFERROR(VLOOKUP($A50,'DF1'!$C$2:$J$22,3,FALSE),0)</f>
        <v>0</v>
      </c>
      <c r="E50" s="14">
        <f t="shared" si="2"/>
        <v>14826856</v>
      </c>
      <c r="F50" s="4">
        <f>VLOOKUP($A50,AA0!$C$2:$K$199,4,FALSE)</f>
        <v>643930</v>
      </c>
      <c r="G50" s="4">
        <f>IFERROR(VLOOKUP($A50,'DH1'!$C$2:$J$20,4,FALSE),0)+IFERROR(VLOOKUP($A50,'DF1'!$C$2:$J$22,4,FALSE),0)</f>
        <v>0</v>
      </c>
      <c r="H50" s="14">
        <f t="shared" si="0"/>
        <v>643930</v>
      </c>
      <c r="I50" s="4">
        <f>VLOOKUP($A50,AA0!$C$2:$K$199,5,FALSE)</f>
        <v>275000</v>
      </c>
      <c r="J50" s="4">
        <f>IFERROR(VLOOKUP($A50,'DH1'!$C$2:$J$20,5,FALSE),0)+IFERROR(VLOOKUP($A50,'DF1'!$C$2:$J$22,5,FALSE),0)</f>
        <v>0</v>
      </c>
      <c r="K50" s="14">
        <f t="shared" si="3"/>
        <v>275000</v>
      </c>
      <c r="L50" s="4">
        <f>VLOOKUP($A50,AA0!$C$2:$K$199,6,FALSE)</f>
        <v>0</v>
      </c>
      <c r="M50" s="4">
        <f>IFERROR(VLOOKUP($A50,'DH1'!$C$2:$J$20,6,FALSE),0)+IFERROR(VLOOKUP($A50,'DF1'!$C$2:$J$22,6,FALSE),0)</f>
        <v>0</v>
      </c>
      <c r="N50" s="14">
        <f t="shared" si="4"/>
        <v>0</v>
      </c>
      <c r="O50" s="4">
        <f>VLOOKUP($A50,AA0!$C$2:$K$199,7,FALSE)</f>
        <v>3464738</v>
      </c>
      <c r="P50" s="4">
        <f>IFERROR(VLOOKUP($A50,'DH1'!$C$2:$J$20,7,FALSE),0)+IFERROR(VLOOKUP($A50,'DF1'!$C$2:$J$22,7,FALSE),0)</f>
        <v>0</v>
      </c>
      <c r="Q50" s="14">
        <f t="shared" si="5"/>
        <v>3464738</v>
      </c>
      <c r="R50" s="4">
        <f>VLOOKUP($A50,AA0!$C$2:$K$199,8,FALSE)</f>
        <v>10443188</v>
      </c>
      <c r="S50" s="4">
        <f>IFERROR(VLOOKUP($A50,'DH1'!$C$2:$J$20,8,FALSE),0)+IFERROR(VLOOKUP($A50,'DF1'!$C$2:$J$22,8,FALSE),0)</f>
        <v>0</v>
      </c>
      <c r="T50" s="14">
        <f t="shared" si="6"/>
        <v>10443188</v>
      </c>
      <c r="U50" s="5">
        <f t="shared" si="7"/>
        <v>0</v>
      </c>
      <c r="V50" s="4">
        <f>VLOOKUP($A50,AA0!$C$2:$K$199,9,FALSE)</f>
        <v>29653712</v>
      </c>
      <c r="W50" s="4">
        <f>IFERROR(VLOOKUP($A50,'DH1'!$C$2:$K$20,9,FALSE),0)+IFERROR(VLOOKUP($A50,'DF1'!$C$2:$K$22,9,FALSE),0)</f>
        <v>0</v>
      </c>
      <c r="X50" s="14">
        <f t="shared" si="8"/>
        <v>29653712</v>
      </c>
      <c r="Y50" s="4">
        <f t="shared" si="9"/>
        <v>29653712</v>
      </c>
      <c r="Z50" s="4">
        <f t="shared" si="10"/>
        <v>0</v>
      </c>
      <c r="AA50" s="14">
        <f t="shared" si="11"/>
        <v>29653712</v>
      </c>
      <c r="AB50" s="4" t="b">
        <f t="shared" si="12"/>
        <v>1</v>
      </c>
      <c r="AC50" s="4" t="b">
        <f t="shared" si="13"/>
        <v>1</v>
      </c>
      <c r="AD50" s="14" t="b">
        <f t="shared" si="14"/>
        <v>1</v>
      </c>
    </row>
    <row r="51" spans="1:30" ht="15" x14ac:dyDescent="0.25">
      <c r="A51" s="19">
        <v>49</v>
      </c>
      <c r="B51" s="20" t="s">
        <v>256</v>
      </c>
      <c r="C51" s="4">
        <f>VLOOKUP($A51,AA0!$C$2:$K$199,3,FALSE)</f>
        <v>18359198</v>
      </c>
      <c r="D51" s="4">
        <f>IFERROR(VLOOKUP($A51,'DH1'!$C$2:$J$20,3,FALSE),0)+IFERROR(VLOOKUP($A51,'DF1'!$C$2:$J$22,3,FALSE),0)</f>
        <v>0</v>
      </c>
      <c r="E51" s="14">
        <f t="shared" si="2"/>
        <v>18359198</v>
      </c>
      <c r="F51" s="4">
        <f>VLOOKUP($A51,AA0!$C$2:$K$199,4,FALSE)</f>
        <v>0</v>
      </c>
      <c r="G51" s="4">
        <f>IFERROR(VLOOKUP($A51,'DH1'!$C$2:$J$20,4,FALSE),0)+IFERROR(VLOOKUP($A51,'DF1'!$C$2:$J$22,4,FALSE),0)</f>
        <v>0</v>
      </c>
      <c r="H51" s="14">
        <f t="shared" si="0"/>
        <v>0</v>
      </c>
      <c r="I51" s="4">
        <f>VLOOKUP($A51,AA0!$C$2:$K$199,5,FALSE)</f>
        <v>4894187</v>
      </c>
      <c r="J51" s="4">
        <f>IFERROR(VLOOKUP($A51,'DH1'!$C$2:$J$20,5,FALSE),0)+IFERROR(VLOOKUP($A51,'DF1'!$C$2:$J$22,5,FALSE),0)</f>
        <v>0</v>
      </c>
      <c r="K51" s="14">
        <f t="shared" si="3"/>
        <v>4894187</v>
      </c>
      <c r="L51" s="4">
        <f>VLOOKUP($A51,AA0!$C$2:$K$199,6,FALSE)</f>
        <v>0</v>
      </c>
      <c r="M51" s="4">
        <f>IFERROR(VLOOKUP($A51,'DH1'!$C$2:$J$20,6,FALSE),0)+IFERROR(VLOOKUP($A51,'DF1'!$C$2:$J$22,6,FALSE),0)</f>
        <v>0</v>
      </c>
      <c r="N51" s="14">
        <f t="shared" si="4"/>
        <v>0</v>
      </c>
      <c r="O51" s="4">
        <f>VLOOKUP($A51,AA0!$C$2:$K$199,7,FALSE)</f>
        <v>0</v>
      </c>
      <c r="P51" s="4">
        <f>IFERROR(VLOOKUP($A51,'DH1'!$C$2:$J$20,7,FALSE),0)+IFERROR(VLOOKUP($A51,'DF1'!$C$2:$J$22,7,FALSE),0)</f>
        <v>0</v>
      </c>
      <c r="Q51" s="14">
        <f t="shared" si="5"/>
        <v>0</v>
      </c>
      <c r="R51" s="4">
        <f>VLOOKUP($A51,AA0!$C$2:$K$199,8,FALSE)</f>
        <v>13465011</v>
      </c>
      <c r="S51" s="4">
        <f>IFERROR(VLOOKUP($A51,'DH1'!$C$2:$J$20,8,FALSE),0)+IFERROR(VLOOKUP($A51,'DF1'!$C$2:$J$22,8,FALSE),0)</f>
        <v>0</v>
      </c>
      <c r="T51" s="14">
        <f t="shared" si="6"/>
        <v>13465011</v>
      </c>
      <c r="U51" s="5">
        <f t="shared" si="7"/>
        <v>0</v>
      </c>
      <c r="V51" s="4">
        <f>VLOOKUP($A51,AA0!$C$2:$K$199,9,FALSE)</f>
        <v>36718396</v>
      </c>
      <c r="W51" s="4">
        <f>IFERROR(VLOOKUP($A51,'DH1'!$C$2:$K$20,9,FALSE),0)+IFERROR(VLOOKUP($A51,'DF1'!$C$2:$K$22,9,FALSE),0)</f>
        <v>0</v>
      </c>
      <c r="X51" s="14">
        <f t="shared" si="8"/>
        <v>36718396</v>
      </c>
      <c r="Y51" s="4">
        <f t="shared" si="9"/>
        <v>36718396</v>
      </c>
      <c r="Z51" s="4">
        <f t="shared" si="10"/>
        <v>0</v>
      </c>
      <c r="AA51" s="14">
        <f t="shared" si="11"/>
        <v>36718396</v>
      </c>
      <c r="AB51" s="4" t="b">
        <f t="shared" si="12"/>
        <v>1</v>
      </c>
      <c r="AC51" s="4" t="b">
        <f t="shared" si="13"/>
        <v>1</v>
      </c>
      <c r="AD51" s="14" t="b">
        <f t="shared" si="14"/>
        <v>1</v>
      </c>
    </row>
    <row r="52" spans="1:30" ht="15" x14ac:dyDescent="0.25">
      <c r="A52" s="19">
        <v>50</v>
      </c>
      <c r="B52" s="20" t="s">
        <v>257</v>
      </c>
      <c r="C52" s="4">
        <f>VLOOKUP($A52,AA0!$C$2:$K$199,3,FALSE)</f>
        <v>34916741</v>
      </c>
      <c r="D52" s="4">
        <f>IFERROR(VLOOKUP($A52,'DH1'!$C$2:$J$20,3,FALSE),0)+IFERROR(VLOOKUP($A52,'DF1'!$C$2:$J$22,3,FALSE),0)</f>
        <v>0</v>
      </c>
      <c r="E52" s="14">
        <f t="shared" si="2"/>
        <v>34916741</v>
      </c>
      <c r="F52" s="4">
        <f>VLOOKUP($A52,AA0!$C$2:$K$199,4,FALSE)</f>
        <v>599931</v>
      </c>
      <c r="G52" s="4">
        <f>IFERROR(VLOOKUP($A52,'DH1'!$C$2:$J$20,4,FALSE),0)+IFERROR(VLOOKUP($A52,'DF1'!$C$2:$J$22,4,FALSE),0)</f>
        <v>0</v>
      </c>
      <c r="H52" s="14">
        <f t="shared" si="0"/>
        <v>599931</v>
      </c>
      <c r="I52" s="4">
        <f>VLOOKUP($A52,AA0!$C$2:$K$199,5,FALSE)</f>
        <v>8933536</v>
      </c>
      <c r="J52" s="4">
        <f>IFERROR(VLOOKUP($A52,'DH1'!$C$2:$J$20,5,FALSE),0)+IFERROR(VLOOKUP($A52,'DF1'!$C$2:$J$22,5,FALSE),0)</f>
        <v>0</v>
      </c>
      <c r="K52" s="14">
        <f t="shared" si="3"/>
        <v>8933536</v>
      </c>
      <c r="L52" s="4">
        <f>VLOOKUP($A52,AA0!$C$2:$K$199,6,FALSE)</f>
        <v>16667735</v>
      </c>
      <c r="M52" s="4">
        <f>IFERROR(VLOOKUP($A52,'DH1'!$C$2:$J$20,6,FALSE),0)+IFERROR(VLOOKUP($A52,'DF1'!$C$2:$J$22,6,FALSE),0)</f>
        <v>0</v>
      </c>
      <c r="N52" s="14">
        <f t="shared" si="4"/>
        <v>16667735</v>
      </c>
      <c r="O52" s="4">
        <f>VLOOKUP($A52,AA0!$C$2:$K$199,7,FALSE)</f>
        <v>997929</v>
      </c>
      <c r="P52" s="4">
        <f>IFERROR(VLOOKUP($A52,'DH1'!$C$2:$J$20,7,FALSE),0)+IFERROR(VLOOKUP($A52,'DF1'!$C$2:$J$22,7,FALSE),0)</f>
        <v>0</v>
      </c>
      <c r="Q52" s="14">
        <f t="shared" si="5"/>
        <v>997929</v>
      </c>
      <c r="R52" s="4">
        <f>VLOOKUP($A52,AA0!$C$2:$K$199,8,FALSE)</f>
        <v>7717609</v>
      </c>
      <c r="S52" s="4">
        <f>IFERROR(VLOOKUP($A52,'DH1'!$C$2:$J$20,8,FALSE),0)+IFERROR(VLOOKUP($A52,'DF1'!$C$2:$J$22,8,FALSE),0)</f>
        <v>0</v>
      </c>
      <c r="T52" s="14">
        <f t="shared" si="6"/>
        <v>7717609</v>
      </c>
      <c r="U52" s="5">
        <f t="shared" si="7"/>
        <v>0</v>
      </c>
      <c r="V52" s="4">
        <f>VLOOKUP($A52,AA0!$C$2:$K$199,9,FALSE)</f>
        <v>69833481</v>
      </c>
      <c r="W52" s="4">
        <f>IFERROR(VLOOKUP($A52,'DH1'!$C$2:$K$20,9,FALSE),0)+IFERROR(VLOOKUP($A52,'DF1'!$C$2:$K$22,9,FALSE),0)</f>
        <v>0</v>
      </c>
      <c r="X52" s="14">
        <f t="shared" si="8"/>
        <v>69833481</v>
      </c>
      <c r="Y52" s="4">
        <f t="shared" si="9"/>
        <v>69833481</v>
      </c>
      <c r="Z52" s="4">
        <f t="shared" si="10"/>
        <v>0</v>
      </c>
      <c r="AA52" s="14">
        <f t="shared" si="11"/>
        <v>69833481</v>
      </c>
      <c r="AB52" s="4" t="b">
        <f t="shared" si="12"/>
        <v>1</v>
      </c>
      <c r="AC52" s="4" t="b">
        <f t="shared" si="13"/>
        <v>1</v>
      </c>
      <c r="AD52" s="14" t="b">
        <f t="shared" si="14"/>
        <v>1</v>
      </c>
    </row>
    <row r="53" spans="1:30" ht="15" x14ac:dyDescent="0.25">
      <c r="A53" s="19">
        <v>51</v>
      </c>
      <c r="B53" s="20" t="s">
        <v>258</v>
      </c>
      <c r="C53" s="4">
        <f>VLOOKUP($A53,AA0!$C$2:$K$199,3,FALSE)</f>
        <v>18898721</v>
      </c>
      <c r="D53" s="4">
        <f>IFERROR(VLOOKUP($A53,'DH1'!$C$2:$J$20,3,FALSE),0)+IFERROR(VLOOKUP($A53,'DF1'!$C$2:$J$22,3,FALSE),0)</f>
        <v>0</v>
      </c>
      <c r="E53" s="14">
        <f t="shared" si="2"/>
        <v>18898721</v>
      </c>
      <c r="F53" s="4">
        <f>VLOOKUP($A53,AA0!$C$2:$K$199,4,FALSE)</f>
        <v>1362304</v>
      </c>
      <c r="G53" s="4">
        <f>IFERROR(VLOOKUP($A53,'DH1'!$C$2:$J$20,4,FALSE),0)+IFERROR(VLOOKUP($A53,'DF1'!$C$2:$J$22,4,FALSE),0)</f>
        <v>0</v>
      </c>
      <c r="H53" s="14">
        <f t="shared" si="0"/>
        <v>1362304</v>
      </c>
      <c r="I53" s="4">
        <f>VLOOKUP($A53,AA0!$C$2:$K$199,5,FALSE)</f>
        <v>5798306</v>
      </c>
      <c r="J53" s="4">
        <f>IFERROR(VLOOKUP($A53,'DH1'!$C$2:$J$20,5,FALSE),0)+IFERROR(VLOOKUP($A53,'DF1'!$C$2:$J$22,5,FALSE),0)</f>
        <v>0</v>
      </c>
      <c r="K53" s="14">
        <f t="shared" si="3"/>
        <v>5798306</v>
      </c>
      <c r="L53" s="4">
        <f>VLOOKUP($A53,AA0!$C$2:$K$199,6,FALSE)</f>
        <v>11254300</v>
      </c>
      <c r="M53" s="4">
        <f>IFERROR(VLOOKUP($A53,'DH1'!$C$2:$J$20,6,FALSE),0)+IFERROR(VLOOKUP($A53,'DF1'!$C$2:$J$22,6,FALSE),0)</f>
        <v>0</v>
      </c>
      <c r="N53" s="14">
        <f t="shared" si="4"/>
        <v>11254300</v>
      </c>
      <c r="O53" s="4">
        <f>VLOOKUP($A53,AA0!$C$2:$K$199,7,FALSE)</f>
        <v>443344</v>
      </c>
      <c r="P53" s="4">
        <f>IFERROR(VLOOKUP($A53,'DH1'!$C$2:$J$20,7,FALSE),0)+IFERROR(VLOOKUP($A53,'DF1'!$C$2:$J$22,7,FALSE),0)</f>
        <v>0</v>
      </c>
      <c r="Q53" s="14">
        <f t="shared" si="5"/>
        <v>443344</v>
      </c>
      <c r="R53" s="4">
        <f>VLOOKUP($A53,AA0!$C$2:$K$199,8,FALSE)</f>
        <v>40467</v>
      </c>
      <c r="S53" s="4">
        <f>IFERROR(VLOOKUP($A53,'DH1'!$C$2:$J$20,8,FALSE),0)+IFERROR(VLOOKUP($A53,'DF1'!$C$2:$J$22,8,FALSE),0)</f>
        <v>0</v>
      </c>
      <c r="T53" s="14">
        <f t="shared" si="6"/>
        <v>40467</v>
      </c>
      <c r="U53" s="5">
        <f t="shared" si="7"/>
        <v>0</v>
      </c>
      <c r="V53" s="4">
        <f>VLOOKUP($A53,AA0!$C$2:$K$199,9,FALSE)</f>
        <v>37797442</v>
      </c>
      <c r="W53" s="4">
        <f>IFERROR(VLOOKUP($A53,'DH1'!$C$2:$K$20,9,FALSE),0)+IFERROR(VLOOKUP($A53,'DF1'!$C$2:$K$22,9,FALSE),0)</f>
        <v>0</v>
      </c>
      <c r="X53" s="14">
        <f t="shared" si="8"/>
        <v>37797442</v>
      </c>
      <c r="Y53" s="4">
        <f t="shared" si="9"/>
        <v>37797442</v>
      </c>
      <c r="Z53" s="4">
        <f t="shared" si="10"/>
        <v>0</v>
      </c>
      <c r="AA53" s="14">
        <f t="shared" si="11"/>
        <v>37797442</v>
      </c>
      <c r="AB53" s="4" t="b">
        <f t="shared" si="12"/>
        <v>1</v>
      </c>
      <c r="AC53" s="4" t="b">
        <f t="shared" si="13"/>
        <v>1</v>
      </c>
      <c r="AD53" s="14" t="b">
        <f t="shared" si="14"/>
        <v>1</v>
      </c>
    </row>
    <row r="54" spans="1:30" ht="15" x14ac:dyDescent="0.25">
      <c r="A54" s="19">
        <v>52</v>
      </c>
      <c r="B54" s="20" t="s">
        <v>259</v>
      </c>
      <c r="C54" s="4">
        <f>VLOOKUP($A54,AA0!$C$2:$K$199,3,FALSE)</f>
        <v>111040861</v>
      </c>
      <c r="D54" s="4">
        <f>IFERROR(VLOOKUP($A54,'DH1'!$C$2:$J$20,3,FALSE),0)+IFERROR(VLOOKUP($A54,'DF1'!$C$2:$J$22,3,FALSE),0)</f>
        <v>0</v>
      </c>
      <c r="E54" s="14">
        <f t="shared" si="2"/>
        <v>111040861</v>
      </c>
      <c r="F54" s="4">
        <f>VLOOKUP($A54,AA0!$C$2:$K$199,4,FALSE)</f>
        <v>0</v>
      </c>
      <c r="G54" s="4">
        <f>IFERROR(VLOOKUP($A54,'DH1'!$C$2:$J$20,4,FALSE),0)+IFERROR(VLOOKUP($A54,'DF1'!$C$2:$J$22,4,FALSE),0)</f>
        <v>0</v>
      </c>
      <c r="H54" s="14">
        <f t="shared" si="0"/>
        <v>0</v>
      </c>
      <c r="I54" s="4">
        <f>VLOOKUP($A54,AA0!$C$2:$K$199,5,FALSE)</f>
        <v>0</v>
      </c>
      <c r="J54" s="4">
        <f>IFERROR(VLOOKUP($A54,'DH1'!$C$2:$J$20,5,FALSE),0)+IFERROR(VLOOKUP($A54,'DF1'!$C$2:$J$22,5,FALSE),0)</f>
        <v>0</v>
      </c>
      <c r="K54" s="14">
        <f t="shared" si="3"/>
        <v>0</v>
      </c>
      <c r="L54" s="4">
        <f>VLOOKUP($A54,AA0!$C$2:$K$199,6,FALSE)</f>
        <v>20854282</v>
      </c>
      <c r="M54" s="4">
        <f>IFERROR(VLOOKUP($A54,'DH1'!$C$2:$J$20,6,FALSE),0)+IFERROR(VLOOKUP($A54,'DF1'!$C$2:$J$22,6,FALSE),0)</f>
        <v>0</v>
      </c>
      <c r="N54" s="14">
        <f t="shared" si="4"/>
        <v>20854282</v>
      </c>
      <c r="O54" s="4">
        <f>VLOOKUP($A54,AA0!$C$2:$K$199,7,FALSE)</f>
        <v>90186579</v>
      </c>
      <c r="P54" s="4">
        <f>IFERROR(VLOOKUP($A54,'DH1'!$C$2:$J$20,7,FALSE),0)+IFERROR(VLOOKUP($A54,'DF1'!$C$2:$J$22,7,FALSE),0)</f>
        <v>0</v>
      </c>
      <c r="Q54" s="14">
        <f t="shared" si="5"/>
        <v>90186579</v>
      </c>
      <c r="R54" s="4">
        <f>VLOOKUP($A54,AA0!$C$2:$K$199,8,FALSE)</f>
        <v>0</v>
      </c>
      <c r="S54" s="4">
        <f>IFERROR(VLOOKUP($A54,'DH1'!$C$2:$J$20,8,FALSE),0)+IFERROR(VLOOKUP($A54,'DF1'!$C$2:$J$22,8,FALSE),0)</f>
        <v>0</v>
      </c>
      <c r="T54" s="14">
        <f t="shared" si="6"/>
        <v>0</v>
      </c>
      <c r="U54" s="5">
        <f t="shared" si="7"/>
        <v>0</v>
      </c>
      <c r="V54" s="4">
        <f>VLOOKUP($A54,AA0!$C$2:$K$199,9,FALSE)</f>
        <v>222081722</v>
      </c>
      <c r="W54" s="4">
        <f>IFERROR(VLOOKUP($A54,'DH1'!$C$2:$K$20,9,FALSE),0)+IFERROR(VLOOKUP($A54,'DF1'!$C$2:$K$22,9,FALSE),0)</f>
        <v>0</v>
      </c>
      <c r="X54" s="14">
        <f t="shared" si="8"/>
        <v>222081722</v>
      </c>
      <c r="Y54" s="4">
        <f t="shared" si="9"/>
        <v>222081722</v>
      </c>
      <c r="Z54" s="4">
        <f t="shared" si="10"/>
        <v>0</v>
      </c>
      <c r="AA54" s="14">
        <f t="shared" si="11"/>
        <v>222081722</v>
      </c>
      <c r="AB54" s="4" t="b">
        <f t="shared" si="12"/>
        <v>1</v>
      </c>
      <c r="AC54" s="4" t="b">
        <f t="shared" si="13"/>
        <v>1</v>
      </c>
      <c r="AD54" s="14" t="b">
        <f t="shared" si="14"/>
        <v>1</v>
      </c>
    </row>
    <row r="55" spans="1:30" ht="15" x14ac:dyDescent="0.25">
      <c r="A55" s="19">
        <v>53</v>
      </c>
      <c r="B55" s="20" t="s">
        <v>260</v>
      </c>
      <c r="C55" s="4">
        <f>VLOOKUP($A55,AA0!$C$2:$K$199,3,FALSE)</f>
        <v>17136010</v>
      </c>
      <c r="D55" s="4">
        <f>IFERROR(VLOOKUP($A55,'DH1'!$C$2:$J$20,3,FALSE),0)+IFERROR(VLOOKUP($A55,'DF1'!$C$2:$J$22,3,FALSE),0)</f>
        <v>0</v>
      </c>
      <c r="E55" s="14">
        <f t="shared" si="2"/>
        <v>17136010</v>
      </c>
      <c r="F55" s="4">
        <f>VLOOKUP($A55,AA0!$C$2:$K$199,4,FALSE)</f>
        <v>0</v>
      </c>
      <c r="G55" s="4">
        <f>IFERROR(VLOOKUP($A55,'DH1'!$C$2:$J$20,4,FALSE),0)+IFERROR(VLOOKUP($A55,'DF1'!$C$2:$J$22,4,FALSE),0)</f>
        <v>0</v>
      </c>
      <c r="H55" s="14">
        <f t="shared" si="0"/>
        <v>0</v>
      </c>
      <c r="I55" s="4">
        <f>VLOOKUP($A55,AA0!$C$2:$K$199,5,FALSE)</f>
        <v>1941611</v>
      </c>
      <c r="J55" s="4">
        <f>IFERROR(VLOOKUP($A55,'DH1'!$C$2:$J$20,5,FALSE),0)+IFERROR(VLOOKUP($A55,'DF1'!$C$2:$J$22,5,FALSE),0)</f>
        <v>0</v>
      </c>
      <c r="K55" s="14">
        <f t="shared" si="3"/>
        <v>1941611</v>
      </c>
      <c r="L55" s="4">
        <f>VLOOKUP($A55,AA0!$C$2:$K$199,6,FALSE)</f>
        <v>8568573</v>
      </c>
      <c r="M55" s="4">
        <f>IFERROR(VLOOKUP($A55,'DH1'!$C$2:$J$20,6,FALSE),0)+IFERROR(VLOOKUP($A55,'DF1'!$C$2:$J$22,6,FALSE),0)</f>
        <v>0</v>
      </c>
      <c r="N55" s="14">
        <f t="shared" si="4"/>
        <v>8568573</v>
      </c>
      <c r="O55" s="4">
        <f>VLOOKUP($A55,AA0!$C$2:$K$199,7,FALSE)</f>
        <v>0</v>
      </c>
      <c r="P55" s="4">
        <f>IFERROR(VLOOKUP($A55,'DH1'!$C$2:$J$20,7,FALSE),0)+IFERROR(VLOOKUP($A55,'DF1'!$C$2:$J$22,7,FALSE),0)</f>
        <v>0</v>
      </c>
      <c r="Q55" s="14">
        <f t="shared" si="5"/>
        <v>0</v>
      </c>
      <c r="R55" s="4">
        <f>VLOOKUP($A55,AA0!$C$2:$K$199,8,FALSE)</f>
        <v>6625826</v>
      </c>
      <c r="S55" s="4">
        <f>IFERROR(VLOOKUP($A55,'DH1'!$C$2:$J$20,8,FALSE),0)+IFERROR(VLOOKUP($A55,'DF1'!$C$2:$J$22,8,FALSE),0)</f>
        <v>0</v>
      </c>
      <c r="T55" s="14">
        <f t="shared" si="6"/>
        <v>6625826</v>
      </c>
      <c r="U55" s="5">
        <f t="shared" si="7"/>
        <v>0</v>
      </c>
      <c r="V55" s="4">
        <f>VLOOKUP($A55,AA0!$C$2:$K$199,9,FALSE)</f>
        <v>34272020</v>
      </c>
      <c r="W55" s="4">
        <f>IFERROR(VLOOKUP($A55,'DH1'!$C$2:$K$20,9,FALSE),0)+IFERROR(VLOOKUP($A55,'DF1'!$C$2:$K$22,9,FALSE),0)</f>
        <v>0</v>
      </c>
      <c r="X55" s="14">
        <f t="shared" si="8"/>
        <v>34272020</v>
      </c>
      <c r="Y55" s="4">
        <f t="shared" si="9"/>
        <v>34272020</v>
      </c>
      <c r="Z55" s="4">
        <f t="shared" si="10"/>
        <v>0</v>
      </c>
      <c r="AA55" s="14">
        <f t="shared" si="11"/>
        <v>34272020</v>
      </c>
      <c r="AB55" s="4" t="b">
        <f t="shared" si="12"/>
        <v>1</v>
      </c>
      <c r="AC55" s="4" t="b">
        <f t="shared" si="13"/>
        <v>1</v>
      </c>
      <c r="AD55" s="14" t="b">
        <f t="shared" si="14"/>
        <v>1</v>
      </c>
    </row>
    <row r="56" spans="1:30" ht="15" x14ac:dyDescent="0.25">
      <c r="A56" s="19">
        <v>54</v>
      </c>
      <c r="B56" s="20" t="s">
        <v>261</v>
      </c>
      <c r="C56" s="4">
        <f>VLOOKUP($A56,AA0!$C$2:$K$199,3,FALSE)</f>
        <v>2119200</v>
      </c>
      <c r="D56" s="4">
        <f>IFERROR(VLOOKUP($A56,'DH1'!$C$2:$J$20,3,FALSE),0)+IFERROR(VLOOKUP($A56,'DF1'!$C$2:$J$22,3,FALSE),0)</f>
        <v>0</v>
      </c>
      <c r="E56" s="14">
        <f t="shared" si="2"/>
        <v>2119200</v>
      </c>
      <c r="F56" s="4">
        <f>VLOOKUP($A56,AA0!$C$2:$K$199,4,FALSE)</f>
        <v>311171</v>
      </c>
      <c r="G56" s="4">
        <f>IFERROR(VLOOKUP($A56,'DH1'!$C$2:$J$20,4,FALSE),0)+IFERROR(VLOOKUP($A56,'DF1'!$C$2:$J$22,4,FALSE),0)</f>
        <v>0</v>
      </c>
      <c r="H56" s="14">
        <f t="shared" si="0"/>
        <v>311171</v>
      </c>
      <c r="I56" s="4">
        <f>VLOOKUP($A56,AA0!$C$2:$K$199,5,FALSE)</f>
        <v>137827</v>
      </c>
      <c r="J56" s="4">
        <f>IFERROR(VLOOKUP($A56,'DH1'!$C$2:$J$20,5,FALSE),0)+IFERROR(VLOOKUP($A56,'DF1'!$C$2:$J$22,5,FALSE),0)</f>
        <v>0</v>
      </c>
      <c r="K56" s="14">
        <f t="shared" si="3"/>
        <v>137827</v>
      </c>
      <c r="L56" s="4">
        <f>VLOOKUP($A56,AA0!$C$2:$K$199,6,FALSE)</f>
        <v>0</v>
      </c>
      <c r="M56" s="4">
        <f>IFERROR(VLOOKUP($A56,'DH1'!$C$2:$J$20,6,FALSE),0)+IFERROR(VLOOKUP($A56,'DF1'!$C$2:$J$22,6,FALSE),0)</f>
        <v>0</v>
      </c>
      <c r="N56" s="14">
        <f t="shared" si="4"/>
        <v>0</v>
      </c>
      <c r="O56" s="4">
        <f>VLOOKUP($A56,AA0!$C$2:$K$199,7,FALSE)</f>
        <v>0</v>
      </c>
      <c r="P56" s="4">
        <f>IFERROR(VLOOKUP($A56,'DH1'!$C$2:$J$20,7,FALSE),0)+IFERROR(VLOOKUP($A56,'DF1'!$C$2:$J$22,7,FALSE),0)</f>
        <v>0</v>
      </c>
      <c r="Q56" s="14">
        <f t="shared" si="5"/>
        <v>0</v>
      </c>
      <c r="R56" s="4">
        <f>VLOOKUP($A56,AA0!$C$2:$K$199,8,FALSE)</f>
        <v>1670202</v>
      </c>
      <c r="S56" s="4">
        <f>IFERROR(VLOOKUP($A56,'DH1'!$C$2:$J$20,8,FALSE),0)+IFERROR(VLOOKUP($A56,'DF1'!$C$2:$J$22,8,FALSE),0)</f>
        <v>0</v>
      </c>
      <c r="T56" s="14">
        <f t="shared" si="6"/>
        <v>1670202</v>
      </c>
      <c r="U56" s="5">
        <f t="shared" si="7"/>
        <v>0</v>
      </c>
      <c r="V56" s="4">
        <f>VLOOKUP($A56,AA0!$C$2:$K$199,9,FALSE)</f>
        <v>4238400</v>
      </c>
      <c r="W56" s="4">
        <f>IFERROR(VLOOKUP($A56,'DH1'!$C$2:$K$20,9,FALSE),0)+IFERROR(VLOOKUP($A56,'DF1'!$C$2:$K$22,9,FALSE),0)</f>
        <v>0</v>
      </c>
      <c r="X56" s="14">
        <f t="shared" si="8"/>
        <v>4238400</v>
      </c>
      <c r="Y56" s="4">
        <f t="shared" si="9"/>
        <v>4238400</v>
      </c>
      <c r="Z56" s="4">
        <f t="shared" si="10"/>
        <v>0</v>
      </c>
      <c r="AA56" s="14">
        <f t="shared" si="11"/>
        <v>4238400</v>
      </c>
      <c r="AB56" s="4" t="b">
        <f t="shared" si="12"/>
        <v>1</v>
      </c>
      <c r="AC56" s="4" t="b">
        <f t="shared" si="13"/>
        <v>1</v>
      </c>
      <c r="AD56" s="14" t="b">
        <f t="shared" si="14"/>
        <v>1</v>
      </c>
    </row>
    <row r="57" spans="1:30" ht="15" x14ac:dyDescent="0.25">
      <c r="A57" s="19">
        <v>55</v>
      </c>
      <c r="B57" s="20" t="s">
        <v>262</v>
      </c>
      <c r="C57" s="4">
        <f>VLOOKUP($A57,AA0!$C$2:$K$199,3,FALSE)</f>
        <v>32112109</v>
      </c>
      <c r="D57" s="4">
        <f>IFERROR(VLOOKUP($A57,'DH1'!$C$2:$J$20,3,FALSE),0)+IFERROR(VLOOKUP($A57,'DF1'!$C$2:$J$22,3,FALSE),0)</f>
        <v>0</v>
      </c>
      <c r="E57" s="14">
        <f t="shared" si="2"/>
        <v>32112109</v>
      </c>
      <c r="F57" s="4">
        <f>VLOOKUP($A57,AA0!$C$2:$K$199,4,FALSE)</f>
        <v>371666</v>
      </c>
      <c r="G57" s="4">
        <f>IFERROR(VLOOKUP($A57,'DH1'!$C$2:$J$20,4,FALSE),0)+IFERROR(VLOOKUP($A57,'DF1'!$C$2:$J$22,4,FALSE),0)</f>
        <v>0</v>
      </c>
      <c r="H57" s="14">
        <f t="shared" si="0"/>
        <v>371666</v>
      </c>
      <c r="I57" s="4">
        <f>VLOOKUP($A57,AA0!$C$2:$K$199,5,FALSE)</f>
        <v>13167427</v>
      </c>
      <c r="J57" s="4">
        <f>IFERROR(VLOOKUP($A57,'DH1'!$C$2:$J$20,5,FALSE),0)+IFERROR(VLOOKUP($A57,'DF1'!$C$2:$J$22,5,FALSE),0)</f>
        <v>0</v>
      </c>
      <c r="K57" s="14">
        <f t="shared" si="3"/>
        <v>13167427</v>
      </c>
      <c r="L57" s="4">
        <f>VLOOKUP($A57,AA0!$C$2:$K$199,6,FALSE)</f>
        <v>406795</v>
      </c>
      <c r="M57" s="4">
        <f>IFERROR(VLOOKUP($A57,'DH1'!$C$2:$J$20,6,FALSE),0)+IFERROR(VLOOKUP($A57,'DF1'!$C$2:$J$22,6,FALSE),0)</f>
        <v>0</v>
      </c>
      <c r="N57" s="14">
        <f t="shared" si="4"/>
        <v>406795</v>
      </c>
      <c r="O57" s="4">
        <f>VLOOKUP($A57,AA0!$C$2:$K$199,7,FALSE)</f>
        <v>1481719</v>
      </c>
      <c r="P57" s="4">
        <f>IFERROR(VLOOKUP($A57,'DH1'!$C$2:$J$20,7,FALSE),0)+IFERROR(VLOOKUP($A57,'DF1'!$C$2:$J$22,7,FALSE),0)</f>
        <v>0</v>
      </c>
      <c r="Q57" s="14">
        <f t="shared" si="5"/>
        <v>1481719</v>
      </c>
      <c r="R57" s="4">
        <f>VLOOKUP($A57,AA0!$C$2:$K$199,8,FALSE)</f>
        <v>16684502</v>
      </c>
      <c r="S57" s="4">
        <f>IFERROR(VLOOKUP($A57,'DH1'!$C$2:$J$20,8,FALSE),0)+IFERROR(VLOOKUP($A57,'DF1'!$C$2:$J$22,8,FALSE),0)</f>
        <v>0</v>
      </c>
      <c r="T57" s="14">
        <f t="shared" si="6"/>
        <v>16684502</v>
      </c>
      <c r="U57" s="5">
        <f t="shared" si="7"/>
        <v>0</v>
      </c>
      <c r="V57" s="4">
        <f>VLOOKUP($A57,AA0!$C$2:$K$199,9,FALSE)</f>
        <v>64224218</v>
      </c>
      <c r="W57" s="4">
        <f>IFERROR(VLOOKUP($A57,'DH1'!$C$2:$K$20,9,FALSE),0)+IFERROR(VLOOKUP($A57,'DF1'!$C$2:$K$22,9,FALSE),0)</f>
        <v>0</v>
      </c>
      <c r="X57" s="14">
        <f t="shared" si="8"/>
        <v>64224218</v>
      </c>
      <c r="Y57" s="4">
        <f t="shared" si="9"/>
        <v>64224218</v>
      </c>
      <c r="Z57" s="4">
        <f t="shared" si="10"/>
        <v>0</v>
      </c>
      <c r="AA57" s="14">
        <f t="shared" si="11"/>
        <v>64224218</v>
      </c>
      <c r="AB57" s="4" t="b">
        <f t="shared" si="12"/>
        <v>1</v>
      </c>
      <c r="AC57" s="4" t="b">
        <f t="shared" si="13"/>
        <v>1</v>
      </c>
      <c r="AD57" s="14" t="b">
        <f t="shared" si="14"/>
        <v>1</v>
      </c>
    </row>
    <row r="58" spans="1:30" ht="15" x14ac:dyDescent="0.25">
      <c r="A58" s="19">
        <v>56</v>
      </c>
      <c r="B58" s="20" t="s">
        <v>263</v>
      </c>
      <c r="C58" s="4">
        <f>VLOOKUP($A58,AA0!$C$2:$K$199,3,FALSE)</f>
        <v>753613</v>
      </c>
      <c r="D58" s="4">
        <f>IFERROR(VLOOKUP($A58,'DH1'!$C$2:$J$20,3,FALSE),0)+IFERROR(VLOOKUP($A58,'DF1'!$C$2:$J$22,3,FALSE),0)</f>
        <v>0</v>
      </c>
      <c r="E58" s="14">
        <f t="shared" si="2"/>
        <v>753613</v>
      </c>
      <c r="F58" s="4">
        <f>VLOOKUP($A58,AA0!$C$2:$K$199,4,FALSE)</f>
        <v>0</v>
      </c>
      <c r="G58" s="4">
        <f>IFERROR(VLOOKUP($A58,'DH1'!$C$2:$J$20,4,FALSE),0)+IFERROR(VLOOKUP($A58,'DF1'!$C$2:$J$22,4,FALSE),0)</f>
        <v>0</v>
      </c>
      <c r="H58" s="14">
        <f t="shared" si="0"/>
        <v>0</v>
      </c>
      <c r="I58" s="4">
        <f>VLOOKUP($A58,AA0!$C$2:$K$199,5,FALSE)</f>
        <v>59761</v>
      </c>
      <c r="J58" s="4">
        <f>IFERROR(VLOOKUP($A58,'DH1'!$C$2:$J$20,5,FALSE),0)+IFERROR(VLOOKUP($A58,'DF1'!$C$2:$J$22,5,FALSE),0)</f>
        <v>0</v>
      </c>
      <c r="K58" s="14">
        <f t="shared" si="3"/>
        <v>59761</v>
      </c>
      <c r="L58" s="4">
        <f>VLOOKUP($A58,AA0!$C$2:$K$199,6,FALSE)</f>
        <v>0</v>
      </c>
      <c r="M58" s="4">
        <f>IFERROR(VLOOKUP($A58,'DH1'!$C$2:$J$20,6,FALSE),0)+IFERROR(VLOOKUP($A58,'DF1'!$C$2:$J$22,6,FALSE),0)</f>
        <v>0</v>
      </c>
      <c r="N58" s="14">
        <f t="shared" si="4"/>
        <v>0</v>
      </c>
      <c r="O58" s="4">
        <f>VLOOKUP($A58,AA0!$C$2:$K$199,7,FALSE)</f>
        <v>0</v>
      </c>
      <c r="P58" s="4">
        <f>IFERROR(VLOOKUP($A58,'DH1'!$C$2:$J$20,7,FALSE),0)+IFERROR(VLOOKUP($A58,'DF1'!$C$2:$J$22,7,FALSE),0)</f>
        <v>0</v>
      </c>
      <c r="Q58" s="14">
        <f t="shared" si="5"/>
        <v>0</v>
      </c>
      <c r="R58" s="4">
        <f>VLOOKUP($A58,AA0!$C$2:$K$199,8,FALSE)</f>
        <v>693852</v>
      </c>
      <c r="S58" s="4">
        <f>IFERROR(VLOOKUP($A58,'DH1'!$C$2:$J$20,8,FALSE),0)+IFERROR(VLOOKUP($A58,'DF1'!$C$2:$J$22,8,FALSE),0)</f>
        <v>0</v>
      </c>
      <c r="T58" s="14">
        <f t="shared" si="6"/>
        <v>693852</v>
      </c>
      <c r="U58" s="5">
        <f t="shared" si="7"/>
        <v>0</v>
      </c>
      <c r="V58" s="4">
        <f>VLOOKUP($A58,AA0!$C$2:$K$199,9,FALSE)</f>
        <v>1507226</v>
      </c>
      <c r="W58" s="4">
        <f>IFERROR(VLOOKUP($A58,'DH1'!$C$2:$K$20,9,FALSE),0)+IFERROR(VLOOKUP($A58,'DF1'!$C$2:$K$22,9,FALSE),0)</f>
        <v>0</v>
      </c>
      <c r="X58" s="14">
        <f t="shared" si="8"/>
        <v>1507226</v>
      </c>
      <c r="Y58" s="4">
        <f t="shared" si="9"/>
        <v>1507226</v>
      </c>
      <c r="Z58" s="4">
        <f t="shared" si="10"/>
        <v>0</v>
      </c>
      <c r="AA58" s="14">
        <f t="shared" si="11"/>
        <v>1507226</v>
      </c>
      <c r="AB58" s="4" t="b">
        <f t="shared" si="12"/>
        <v>1</v>
      </c>
      <c r="AC58" s="4" t="b">
        <f t="shared" si="13"/>
        <v>1</v>
      </c>
      <c r="AD58" s="14" t="b">
        <f t="shared" si="14"/>
        <v>1</v>
      </c>
    </row>
    <row r="59" spans="1:30" ht="15" x14ac:dyDescent="0.25">
      <c r="A59" s="19">
        <v>57</v>
      </c>
      <c r="B59" s="20" t="s">
        <v>264</v>
      </c>
      <c r="C59" s="4">
        <f>VLOOKUP($A59,AA0!$C$2:$K$199,3,FALSE)</f>
        <v>12153564</v>
      </c>
      <c r="D59" s="4">
        <f>IFERROR(VLOOKUP($A59,'DH1'!$C$2:$J$20,3,FALSE),0)+IFERROR(VLOOKUP($A59,'DF1'!$C$2:$J$22,3,FALSE),0)</f>
        <v>0</v>
      </c>
      <c r="E59" s="14">
        <f t="shared" si="2"/>
        <v>12153564</v>
      </c>
      <c r="F59" s="4">
        <f>VLOOKUP($A59,AA0!$C$2:$K$199,4,FALSE)</f>
        <v>155484</v>
      </c>
      <c r="G59" s="4">
        <f>IFERROR(VLOOKUP($A59,'DH1'!$C$2:$J$20,4,FALSE),0)+IFERROR(VLOOKUP($A59,'DF1'!$C$2:$J$22,4,FALSE),0)</f>
        <v>0</v>
      </c>
      <c r="H59" s="14">
        <f t="shared" si="0"/>
        <v>155484</v>
      </c>
      <c r="I59" s="4">
        <f>VLOOKUP($A59,AA0!$C$2:$K$199,5,FALSE)</f>
        <v>0</v>
      </c>
      <c r="J59" s="4">
        <f>IFERROR(VLOOKUP($A59,'DH1'!$C$2:$J$20,5,FALSE),0)+IFERROR(VLOOKUP($A59,'DF1'!$C$2:$J$22,5,FALSE),0)</f>
        <v>0</v>
      </c>
      <c r="K59" s="14">
        <f t="shared" si="3"/>
        <v>0</v>
      </c>
      <c r="L59" s="4">
        <f>VLOOKUP($A59,AA0!$C$2:$K$199,6,FALSE)</f>
        <v>1000000</v>
      </c>
      <c r="M59" s="4">
        <f>IFERROR(VLOOKUP($A59,'DH1'!$C$2:$J$20,6,FALSE),0)+IFERROR(VLOOKUP($A59,'DF1'!$C$2:$J$22,6,FALSE),0)</f>
        <v>0</v>
      </c>
      <c r="N59" s="14">
        <f t="shared" si="4"/>
        <v>1000000</v>
      </c>
      <c r="O59" s="4">
        <f>VLOOKUP($A59,AA0!$C$2:$K$199,7,FALSE)</f>
        <v>0</v>
      </c>
      <c r="P59" s="4">
        <f>IFERROR(VLOOKUP($A59,'DH1'!$C$2:$J$20,7,FALSE),0)+IFERROR(VLOOKUP($A59,'DF1'!$C$2:$J$22,7,FALSE),0)</f>
        <v>0</v>
      </c>
      <c r="Q59" s="14">
        <f t="shared" si="5"/>
        <v>0</v>
      </c>
      <c r="R59" s="4">
        <f>VLOOKUP($A59,AA0!$C$2:$K$199,8,FALSE)</f>
        <v>10998080</v>
      </c>
      <c r="S59" s="4">
        <f>IFERROR(VLOOKUP($A59,'DH1'!$C$2:$J$20,8,FALSE),0)+IFERROR(VLOOKUP($A59,'DF1'!$C$2:$J$22,8,FALSE),0)</f>
        <v>0</v>
      </c>
      <c r="T59" s="14">
        <f t="shared" si="6"/>
        <v>10998080</v>
      </c>
      <c r="U59" s="5">
        <f t="shared" si="7"/>
        <v>0</v>
      </c>
      <c r="V59" s="4">
        <f>VLOOKUP($A59,AA0!$C$2:$K$199,9,FALSE)</f>
        <v>24307128</v>
      </c>
      <c r="W59" s="4">
        <f>IFERROR(VLOOKUP($A59,'DH1'!$C$2:$K$20,9,FALSE),0)+IFERROR(VLOOKUP($A59,'DF1'!$C$2:$K$22,9,FALSE),0)</f>
        <v>0</v>
      </c>
      <c r="X59" s="14">
        <f t="shared" si="8"/>
        <v>24307128</v>
      </c>
      <c r="Y59" s="4">
        <f t="shared" si="9"/>
        <v>24307128</v>
      </c>
      <c r="Z59" s="4">
        <f t="shared" si="10"/>
        <v>0</v>
      </c>
      <c r="AA59" s="14">
        <f t="shared" si="11"/>
        <v>24307128</v>
      </c>
      <c r="AB59" s="4" t="b">
        <f t="shared" si="12"/>
        <v>1</v>
      </c>
      <c r="AC59" s="4" t="b">
        <f t="shared" si="13"/>
        <v>1</v>
      </c>
      <c r="AD59" s="14" t="b">
        <f t="shared" si="14"/>
        <v>1</v>
      </c>
    </row>
    <row r="60" spans="1:30" ht="15" x14ac:dyDescent="0.25">
      <c r="A60" s="19">
        <v>58</v>
      </c>
      <c r="B60" s="20" t="s">
        <v>265</v>
      </c>
      <c r="C60" s="4">
        <f>VLOOKUP($A60,AA0!$C$2:$K$199,3,FALSE)</f>
        <v>13377590</v>
      </c>
      <c r="D60" s="4">
        <f>IFERROR(VLOOKUP($A60,'DH1'!$C$2:$J$20,3,FALSE),0)+IFERROR(VLOOKUP($A60,'DF1'!$C$2:$J$22,3,FALSE),0)</f>
        <v>0</v>
      </c>
      <c r="E60" s="14">
        <f t="shared" si="2"/>
        <v>13377590</v>
      </c>
      <c r="F60" s="4">
        <f>VLOOKUP($A60,AA0!$C$2:$K$199,4,FALSE)</f>
        <v>0</v>
      </c>
      <c r="G60" s="4">
        <f>IFERROR(VLOOKUP($A60,'DH1'!$C$2:$J$20,4,FALSE),0)+IFERROR(VLOOKUP($A60,'DF1'!$C$2:$J$22,4,FALSE),0)</f>
        <v>0</v>
      </c>
      <c r="H60" s="14">
        <f t="shared" si="0"/>
        <v>0</v>
      </c>
      <c r="I60" s="4">
        <f>VLOOKUP($A60,AA0!$C$2:$K$199,5,FALSE)</f>
        <v>0</v>
      </c>
      <c r="J60" s="4">
        <f>IFERROR(VLOOKUP($A60,'DH1'!$C$2:$J$20,5,FALSE),0)+IFERROR(VLOOKUP($A60,'DF1'!$C$2:$J$22,5,FALSE),0)</f>
        <v>0</v>
      </c>
      <c r="K60" s="14">
        <f t="shared" si="3"/>
        <v>0</v>
      </c>
      <c r="L60" s="4">
        <f>VLOOKUP($A60,AA0!$C$2:$K$199,6,FALSE)</f>
        <v>0</v>
      </c>
      <c r="M60" s="4">
        <f>IFERROR(VLOOKUP($A60,'DH1'!$C$2:$J$20,6,FALSE),0)+IFERROR(VLOOKUP($A60,'DF1'!$C$2:$J$22,6,FALSE),0)</f>
        <v>0</v>
      </c>
      <c r="N60" s="14">
        <f t="shared" si="4"/>
        <v>0</v>
      </c>
      <c r="O60" s="4">
        <f>VLOOKUP($A60,AA0!$C$2:$K$199,7,FALSE)</f>
        <v>0</v>
      </c>
      <c r="P60" s="4">
        <f>IFERROR(VLOOKUP($A60,'DH1'!$C$2:$J$20,7,FALSE),0)+IFERROR(VLOOKUP($A60,'DF1'!$C$2:$J$22,7,FALSE),0)</f>
        <v>0</v>
      </c>
      <c r="Q60" s="14">
        <f t="shared" si="5"/>
        <v>0</v>
      </c>
      <c r="R60" s="4">
        <f>VLOOKUP($A60,AA0!$C$2:$K$199,8,FALSE)</f>
        <v>13377590</v>
      </c>
      <c r="S60" s="4">
        <f>IFERROR(VLOOKUP($A60,'DH1'!$C$2:$J$20,8,FALSE),0)+IFERROR(VLOOKUP($A60,'DF1'!$C$2:$J$22,8,FALSE),0)</f>
        <v>0</v>
      </c>
      <c r="T60" s="14">
        <f t="shared" si="6"/>
        <v>13377590</v>
      </c>
      <c r="U60" s="5">
        <f t="shared" si="7"/>
        <v>0</v>
      </c>
      <c r="V60" s="4">
        <f>VLOOKUP($A60,AA0!$C$2:$K$199,9,FALSE)</f>
        <v>26755180</v>
      </c>
      <c r="W60" s="4">
        <f>IFERROR(VLOOKUP($A60,'DH1'!$C$2:$K$20,9,FALSE),0)+IFERROR(VLOOKUP($A60,'DF1'!$C$2:$K$22,9,FALSE),0)</f>
        <v>0</v>
      </c>
      <c r="X60" s="14">
        <f t="shared" si="8"/>
        <v>26755180</v>
      </c>
      <c r="Y60" s="4">
        <f t="shared" si="9"/>
        <v>26755180</v>
      </c>
      <c r="Z60" s="4">
        <f t="shared" si="10"/>
        <v>0</v>
      </c>
      <c r="AA60" s="14">
        <f t="shared" si="11"/>
        <v>26755180</v>
      </c>
      <c r="AB60" s="4" t="b">
        <f t="shared" si="12"/>
        <v>1</v>
      </c>
      <c r="AC60" s="4" t="b">
        <f t="shared" si="13"/>
        <v>1</v>
      </c>
      <c r="AD60" s="14" t="b">
        <f t="shared" si="14"/>
        <v>1</v>
      </c>
    </row>
    <row r="61" spans="1:30" ht="15" x14ac:dyDescent="0.25">
      <c r="A61" s="19">
        <v>59</v>
      </c>
      <c r="B61" s="20" t="s">
        <v>266</v>
      </c>
      <c r="C61" s="4">
        <f>VLOOKUP($A61,AA0!$C$2:$K$199,3,FALSE)</f>
        <v>12620263</v>
      </c>
      <c r="D61" s="4">
        <f>IFERROR(VLOOKUP($A61,'DH1'!$C$2:$J$20,3,FALSE),0)+IFERROR(VLOOKUP($A61,'DF1'!$C$2:$J$22,3,FALSE),0)</f>
        <v>0</v>
      </c>
      <c r="E61" s="14">
        <f t="shared" si="2"/>
        <v>12620263</v>
      </c>
      <c r="F61" s="4">
        <f>VLOOKUP($A61,AA0!$C$2:$K$199,4,FALSE)</f>
        <v>294744</v>
      </c>
      <c r="G61" s="4">
        <f>IFERROR(VLOOKUP($A61,'DH1'!$C$2:$J$20,4,FALSE),0)+IFERROR(VLOOKUP($A61,'DF1'!$C$2:$J$22,4,FALSE),0)</f>
        <v>0</v>
      </c>
      <c r="H61" s="14">
        <f t="shared" si="0"/>
        <v>294744</v>
      </c>
      <c r="I61" s="4">
        <f>VLOOKUP($A61,AA0!$C$2:$K$199,5,FALSE)</f>
        <v>0</v>
      </c>
      <c r="J61" s="4">
        <f>IFERROR(VLOOKUP($A61,'DH1'!$C$2:$J$20,5,FALSE),0)+IFERROR(VLOOKUP($A61,'DF1'!$C$2:$J$22,5,FALSE),0)</f>
        <v>0</v>
      </c>
      <c r="K61" s="14">
        <f t="shared" si="3"/>
        <v>0</v>
      </c>
      <c r="L61" s="4">
        <f>VLOOKUP($A61,AA0!$C$2:$K$199,6,FALSE)</f>
        <v>3862656</v>
      </c>
      <c r="M61" s="4">
        <f>IFERROR(VLOOKUP($A61,'DH1'!$C$2:$J$20,6,FALSE),0)+IFERROR(VLOOKUP($A61,'DF1'!$C$2:$J$22,6,FALSE),0)</f>
        <v>0</v>
      </c>
      <c r="N61" s="14">
        <f t="shared" si="4"/>
        <v>3862656</v>
      </c>
      <c r="O61" s="4">
        <f>VLOOKUP($A61,AA0!$C$2:$K$199,7,FALSE)</f>
        <v>2771734</v>
      </c>
      <c r="P61" s="4">
        <f>IFERROR(VLOOKUP($A61,'DH1'!$C$2:$J$20,7,FALSE),0)+IFERROR(VLOOKUP($A61,'DF1'!$C$2:$J$22,7,FALSE),0)</f>
        <v>0</v>
      </c>
      <c r="Q61" s="14">
        <f t="shared" si="5"/>
        <v>2771734</v>
      </c>
      <c r="R61" s="4">
        <f>VLOOKUP($A61,AA0!$C$2:$K$199,8,FALSE)</f>
        <v>5691139</v>
      </c>
      <c r="S61" s="4">
        <f>IFERROR(VLOOKUP($A61,'DH1'!$C$2:$J$20,8,FALSE),0)+IFERROR(VLOOKUP($A61,'DF1'!$C$2:$J$22,8,FALSE),0)</f>
        <v>0</v>
      </c>
      <c r="T61" s="14">
        <f t="shared" si="6"/>
        <v>5691139</v>
      </c>
      <c r="U61" s="5">
        <f t="shared" si="7"/>
        <v>0</v>
      </c>
      <c r="V61" s="4">
        <f>VLOOKUP($A61,AA0!$C$2:$K$199,9,FALSE)</f>
        <v>25240536</v>
      </c>
      <c r="W61" s="4">
        <f>IFERROR(VLOOKUP($A61,'DH1'!$C$2:$K$20,9,FALSE),0)+IFERROR(VLOOKUP($A61,'DF1'!$C$2:$K$22,9,FALSE),0)</f>
        <v>0</v>
      </c>
      <c r="X61" s="14">
        <f t="shared" si="8"/>
        <v>25240536</v>
      </c>
      <c r="Y61" s="4">
        <f t="shared" si="9"/>
        <v>25240536</v>
      </c>
      <c r="Z61" s="4">
        <f t="shared" si="10"/>
        <v>0</v>
      </c>
      <c r="AA61" s="14">
        <f t="shared" si="11"/>
        <v>25240536</v>
      </c>
      <c r="AB61" s="4" t="b">
        <f t="shared" si="12"/>
        <v>1</v>
      </c>
      <c r="AC61" s="4" t="b">
        <f t="shared" si="13"/>
        <v>1</v>
      </c>
      <c r="AD61" s="14" t="b">
        <f t="shared" si="14"/>
        <v>1</v>
      </c>
    </row>
    <row r="62" spans="1:30" ht="15" x14ac:dyDescent="0.25">
      <c r="A62" s="19">
        <v>60</v>
      </c>
      <c r="B62" s="20" t="s">
        <v>267</v>
      </c>
      <c r="C62" s="4">
        <f>VLOOKUP($A62,AA0!$C$2:$K$199,3,FALSE)</f>
        <v>8069532</v>
      </c>
      <c r="D62" s="4">
        <f>IFERROR(VLOOKUP($A62,'DH1'!$C$2:$J$20,3,FALSE),0)+IFERROR(VLOOKUP($A62,'DF1'!$C$2:$J$22,3,FALSE),0)</f>
        <v>0</v>
      </c>
      <c r="E62" s="14">
        <f t="shared" si="2"/>
        <v>8069532</v>
      </c>
      <c r="F62" s="4">
        <f>VLOOKUP($A62,AA0!$C$2:$K$199,4,FALSE)</f>
        <v>0</v>
      </c>
      <c r="G62" s="4">
        <f>IFERROR(VLOOKUP($A62,'DH1'!$C$2:$J$20,4,FALSE),0)+IFERROR(VLOOKUP($A62,'DF1'!$C$2:$J$22,4,FALSE),0)</f>
        <v>0</v>
      </c>
      <c r="H62" s="14">
        <f t="shared" si="0"/>
        <v>0</v>
      </c>
      <c r="I62" s="4">
        <f>VLOOKUP($A62,AA0!$C$2:$K$199,5,FALSE)</f>
        <v>330534</v>
      </c>
      <c r="J62" s="4">
        <f>IFERROR(VLOOKUP($A62,'DH1'!$C$2:$J$20,5,FALSE),0)+IFERROR(VLOOKUP($A62,'DF1'!$C$2:$J$22,5,FALSE),0)</f>
        <v>0</v>
      </c>
      <c r="K62" s="14">
        <f t="shared" si="3"/>
        <v>330534</v>
      </c>
      <c r="L62" s="4">
        <f>VLOOKUP($A62,AA0!$C$2:$K$199,6,FALSE)</f>
        <v>747057</v>
      </c>
      <c r="M62" s="4">
        <f>IFERROR(VLOOKUP($A62,'DH1'!$C$2:$J$20,6,FALSE),0)+IFERROR(VLOOKUP($A62,'DF1'!$C$2:$J$22,6,FALSE),0)</f>
        <v>0</v>
      </c>
      <c r="N62" s="14">
        <f t="shared" si="4"/>
        <v>747057</v>
      </c>
      <c r="O62" s="4">
        <f>VLOOKUP($A62,AA0!$C$2:$K$199,7,FALSE)</f>
        <v>0</v>
      </c>
      <c r="P62" s="4">
        <f>IFERROR(VLOOKUP($A62,'DH1'!$C$2:$J$20,7,FALSE),0)+IFERROR(VLOOKUP($A62,'DF1'!$C$2:$J$22,7,FALSE),0)</f>
        <v>0</v>
      </c>
      <c r="Q62" s="14">
        <f t="shared" si="5"/>
        <v>0</v>
      </c>
      <c r="R62" s="4">
        <f>VLOOKUP($A62,AA0!$C$2:$K$199,8,FALSE)</f>
        <v>6991941</v>
      </c>
      <c r="S62" s="4">
        <f>IFERROR(VLOOKUP($A62,'DH1'!$C$2:$J$20,8,FALSE),0)+IFERROR(VLOOKUP($A62,'DF1'!$C$2:$J$22,8,FALSE),0)</f>
        <v>0</v>
      </c>
      <c r="T62" s="14">
        <f t="shared" si="6"/>
        <v>6991941</v>
      </c>
      <c r="U62" s="5">
        <f t="shared" si="7"/>
        <v>0</v>
      </c>
      <c r="V62" s="4">
        <f>VLOOKUP($A62,AA0!$C$2:$K$199,9,FALSE)</f>
        <v>16139064</v>
      </c>
      <c r="W62" s="4">
        <f>IFERROR(VLOOKUP($A62,'DH1'!$C$2:$K$20,9,FALSE),0)+IFERROR(VLOOKUP($A62,'DF1'!$C$2:$K$22,9,FALSE),0)</f>
        <v>0</v>
      </c>
      <c r="X62" s="14">
        <f t="shared" si="8"/>
        <v>16139064</v>
      </c>
      <c r="Y62" s="4">
        <f t="shared" si="9"/>
        <v>16139064</v>
      </c>
      <c r="Z62" s="4">
        <f t="shared" si="10"/>
        <v>0</v>
      </c>
      <c r="AA62" s="14">
        <f t="shared" si="11"/>
        <v>16139064</v>
      </c>
      <c r="AB62" s="4" t="b">
        <f t="shared" si="12"/>
        <v>1</v>
      </c>
      <c r="AC62" s="4" t="b">
        <f t="shared" si="13"/>
        <v>1</v>
      </c>
      <c r="AD62" s="14" t="b">
        <f t="shared" si="14"/>
        <v>1</v>
      </c>
    </row>
    <row r="63" spans="1:30" ht="15" x14ac:dyDescent="0.25">
      <c r="A63" s="19">
        <v>61</v>
      </c>
      <c r="B63" s="20" t="s">
        <v>268</v>
      </c>
      <c r="C63" s="4">
        <f>VLOOKUP($A63,AA0!$C$2:$K$199,3,FALSE)</f>
        <v>11023612</v>
      </c>
      <c r="D63" s="4">
        <f>IFERROR(VLOOKUP($A63,'DH1'!$C$2:$J$20,3,FALSE),0)+IFERROR(VLOOKUP($A63,'DF1'!$C$2:$J$22,3,FALSE),0)</f>
        <v>0</v>
      </c>
      <c r="E63" s="14">
        <f t="shared" si="2"/>
        <v>11023612</v>
      </c>
      <c r="F63" s="4">
        <f>VLOOKUP($A63,AA0!$C$2:$K$199,4,FALSE)</f>
        <v>0</v>
      </c>
      <c r="G63" s="4">
        <f>IFERROR(VLOOKUP($A63,'DH1'!$C$2:$J$20,4,FALSE),0)+IFERROR(VLOOKUP($A63,'DF1'!$C$2:$J$22,4,FALSE),0)</f>
        <v>0</v>
      </c>
      <c r="H63" s="14">
        <f t="shared" si="0"/>
        <v>0</v>
      </c>
      <c r="I63" s="4">
        <f>VLOOKUP($A63,AA0!$C$2:$K$199,5,FALSE)</f>
        <v>6357379</v>
      </c>
      <c r="J63" s="4">
        <f>IFERROR(VLOOKUP($A63,'DH1'!$C$2:$J$20,5,FALSE),0)+IFERROR(VLOOKUP($A63,'DF1'!$C$2:$J$22,5,FALSE),0)</f>
        <v>0</v>
      </c>
      <c r="K63" s="14">
        <f t="shared" si="3"/>
        <v>6357379</v>
      </c>
      <c r="L63" s="4">
        <f>VLOOKUP($A63,AA0!$C$2:$K$199,6,FALSE)</f>
        <v>1848854</v>
      </c>
      <c r="M63" s="4">
        <f>IFERROR(VLOOKUP($A63,'DH1'!$C$2:$J$20,6,FALSE),0)+IFERROR(VLOOKUP($A63,'DF1'!$C$2:$J$22,6,FALSE),0)</f>
        <v>0</v>
      </c>
      <c r="N63" s="14">
        <f t="shared" si="4"/>
        <v>1848854</v>
      </c>
      <c r="O63" s="4">
        <f>VLOOKUP($A63,AA0!$C$2:$K$199,7,FALSE)</f>
        <v>221189</v>
      </c>
      <c r="P63" s="4">
        <f>IFERROR(VLOOKUP($A63,'DH1'!$C$2:$J$20,7,FALSE),0)+IFERROR(VLOOKUP($A63,'DF1'!$C$2:$J$22,7,FALSE),0)</f>
        <v>0</v>
      </c>
      <c r="Q63" s="14">
        <f t="shared" si="5"/>
        <v>221189</v>
      </c>
      <c r="R63" s="4">
        <f>VLOOKUP($A63,AA0!$C$2:$K$199,8,FALSE)</f>
        <v>2596190</v>
      </c>
      <c r="S63" s="4">
        <f>IFERROR(VLOOKUP($A63,'DH1'!$C$2:$J$20,8,FALSE),0)+IFERROR(VLOOKUP($A63,'DF1'!$C$2:$J$22,8,FALSE),0)</f>
        <v>0</v>
      </c>
      <c r="T63" s="14">
        <f t="shared" si="6"/>
        <v>2596190</v>
      </c>
      <c r="U63" s="5">
        <f t="shared" si="7"/>
        <v>0</v>
      </c>
      <c r="V63" s="4">
        <f>VLOOKUP($A63,AA0!$C$2:$K$199,9,FALSE)</f>
        <v>22047224</v>
      </c>
      <c r="W63" s="4">
        <f>IFERROR(VLOOKUP($A63,'DH1'!$C$2:$K$20,9,FALSE),0)+IFERROR(VLOOKUP($A63,'DF1'!$C$2:$K$22,9,FALSE),0)</f>
        <v>0</v>
      </c>
      <c r="X63" s="14">
        <f t="shared" si="8"/>
        <v>22047224</v>
      </c>
      <c r="Y63" s="4">
        <f t="shared" si="9"/>
        <v>22047224</v>
      </c>
      <c r="Z63" s="4">
        <f t="shared" si="10"/>
        <v>0</v>
      </c>
      <c r="AA63" s="14">
        <f t="shared" si="11"/>
        <v>22047224</v>
      </c>
      <c r="AB63" s="4" t="b">
        <f t="shared" si="12"/>
        <v>1</v>
      </c>
      <c r="AC63" s="4" t="b">
        <f t="shared" si="13"/>
        <v>1</v>
      </c>
      <c r="AD63" s="14" t="b">
        <f t="shared" si="14"/>
        <v>1</v>
      </c>
    </row>
    <row r="64" spans="1:30" ht="15" x14ac:dyDescent="0.25">
      <c r="A64" s="19">
        <v>62</v>
      </c>
      <c r="B64" s="20" t="s">
        <v>269</v>
      </c>
      <c r="C64" s="4">
        <f>VLOOKUP($A64,AA0!$C$2:$K$199,3,FALSE)</f>
        <v>8124947</v>
      </c>
      <c r="D64" s="4">
        <f>IFERROR(VLOOKUP($A64,'DH1'!$C$2:$J$20,3,FALSE),0)+IFERROR(VLOOKUP($A64,'DF1'!$C$2:$J$22,3,FALSE),0)</f>
        <v>0</v>
      </c>
      <c r="E64" s="14">
        <f t="shared" si="2"/>
        <v>8124947</v>
      </c>
      <c r="F64" s="4">
        <f>VLOOKUP($A64,AA0!$C$2:$K$199,4,FALSE)</f>
        <v>0</v>
      </c>
      <c r="G64" s="4">
        <f>IFERROR(VLOOKUP($A64,'DH1'!$C$2:$J$20,4,FALSE),0)+IFERROR(VLOOKUP($A64,'DF1'!$C$2:$J$22,4,FALSE),0)</f>
        <v>0</v>
      </c>
      <c r="H64" s="14">
        <f t="shared" si="0"/>
        <v>0</v>
      </c>
      <c r="I64" s="4">
        <f>VLOOKUP($A64,AA0!$C$2:$K$199,5,FALSE)</f>
        <v>1293370</v>
      </c>
      <c r="J64" s="4">
        <f>IFERROR(VLOOKUP($A64,'DH1'!$C$2:$J$20,5,FALSE),0)+IFERROR(VLOOKUP($A64,'DF1'!$C$2:$J$22,5,FALSE),0)</f>
        <v>0</v>
      </c>
      <c r="K64" s="14">
        <f t="shared" si="3"/>
        <v>1293370</v>
      </c>
      <c r="L64" s="4">
        <f>VLOOKUP($A64,AA0!$C$2:$K$199,6,FALSE)</f>
        <v>487412</v>
      </c>
      <c r="M64" s="4">
        <f>IFERROR(VLOOKUP($A64,'DH1'!$C$2:$J$20,6,FALSE),0)+IFERROR(VLOOKUP($A64,'DF1'!$C$2:$J$22,6,FALSE),0)</f>
        <v>0</v>
      </c>
      <c r="N64" s="14">
        <f t="shared" si="4"/>
        <v>487412</v>
      </c>
      <c r="O64" s="4">
        <f>VLOOKUP($A64,AA0!$C$2:$K$199,7,FALSE)</f>
        <v>0</v>
      </c>
      <c r="P64" s="4">
        <f>IFERROR(VLOOKUP($A64,'DH1'!$C$2:$J$20,7,FALSE),0)+IFERROR(VLOOKUP($A64,'DF1'!$C$2:$J$22,7,FALSE),0)</f>
        <v>0</v>
      </c>
      <c r="Q64" s="14">
        <f t="shared" si="5"/>
        <v>0</v>
      </c>
      <c r="R64" s="4">
        <f>VLOOKUP($A64,AA0!$C$2:$K$199,8,FALSE)</f>
        <v>6344195</v>
      </c>
      <c r="S64" s="4">
        <f>IFERROR(VLOOKUP($A64,'DH1'!$C$2:$J$20,8,FALSE),0)+IFERROR(VLOOKUP($A64,'DF1'!$C$2:$J$22,8,FALSE),0)</f>
        <v>0</v>
      </c>
      <c r="T64" s="14">
        <f t="shared" si="6"/>
        <v>6344195</v>
      </c>
      <c r="U64" s="5">
        <f t="shared" si="7"/>
        <v>0</v>
      </c>
      <c r="V64" s="4">
        <f>VLOOKUP($A64,AA0!$C$2:$K$199,9,FALSE)</f>
        <v>16249924</v>
      </c>
      <c r="W64" s="4">
        <f>IFERROR(VLOOKUP($A64,'DH1'!$C$2:$K$20,9,FALSE),0)+IFERROR(VLOOKUP($A64,'DF1'!$C$2:$K$22,9,FALSE),0)</f>
        <v>0</v>
      </c>
      <c r="X64" s="14">
        <f t="shared" si="8"/>
        <v>16249924</v>
      </c>
      <c r="Y64" s="4">
        <f t="shared" si="9"/>
        <v>16249924</v>
      </c>
      <c r="Z64" s="4">
        <f t="shared" si="10"/>
        <v>0</v>
      </c>
      <c r="AA64" s="14">
        <f t="shared" si="11"/>
        <v>16249924</v>
      </c>
      <c r="AB64" s="4" t="b">
        <f t="shared" si="12"/>
        <v>1</v>
      </c>
      <c r="AC64" s="4" t="b">
        <f t="shared" si="13"/>
        <v>1</v>
      </c>
      <c r="AD64" s="14" t="b">
        <f t="shared" si="14"/>
        <v>1</v>
      </c>
    </row>
    <row r="65" spans="1:30" ht="15" x14ac:dyDescent="0.25">
      <c r="A65" s="19">
        <v>63</v>
      </c>
      <c r="B65" s="20" t="s">
        <v>270</v>
      </c>
      <c r="C65" s="4">
        <f>VLOOKUP($A65,AA0!$C$2:$K$199,3,FALSE)</f>
        <v>7183662</v>
      </c>
      <c r="D65" s="4">
        <f>IFERROR(VLOOKUP($A65,'DH1'!$C$2:$J$20,3,FALSE),0)+IFERROR(VLOOKUP($A65,'DF1'!$C$2:$J$22,3,FALSE),0)</f>
        <v>0</v>
      </c>
      <c r="E65" s="14">
        <f t="shared" si="2"/>
        <v>7183662</v>
      </c>
      <c r="F65" s="4">
        <f>VLOOKUP($A65,AA0!$C$2:$K$199,4,FALSE)</f>
        <v>0</v>
      </c>
      <c r="G65" s="4">
        <f>IFERROR(VLOOKUP($A65,'DH1'!$C$2:$J$20,4,FALSE),0)+IFERROR(VLOOKUP($A65,'DF1'!$C$2:$J$22,4,FALSE),0)</f>
        <v>0</v>
      </c>
      <c r="H65" s="14">
        <f t="shared" si="0"/>
        <v>0</v>
      </c>
      <c r="I65" s="4">
        <f>VLOOKUP($A65,AA0!$C$2:$K$199,5,FALSE)</f>
        <v>0</v>
      </c>
      <c r="J65" s="4">
        <f>IFERROR(VLOOKUP($A65,'DH1'!$C$2:$J$20,5,FALSE),0)+IFERROR(VLOOKUP($A65,'DF1'!$C$2:$J$22,5,FALSE),0)</f>
        <v>0</v>
      </c>
      <c r="K65" s="14">
        <f t="shared" si="3"/>
        <v>0</v>
      </c>
      <c r="L65" s="4">
        <f>VLOOKUP($A65,AA0!$C$2:$K$199,6,FALSE)</f>
        <v>0</v>
      </c>
      <c r="M65" s="4">
        <f>IFERROR(VLOOKUP($A65,'DH1'!$C$2:$J$20,6,FALSE),0)+IFERROR(VLOOKUP($A65,'DF1'!$C$2:$J$22,6,FALSE),0)</f>
        <v>0</v>
      </c>
      <c r="N65" s="14">
        <f t="shared" si="4"/>
        <v>0</v>
      </c>
      <c r="O65" s="4">
        <f>VLOOKUP($A65,AA0!$C$2:$K$199,7,FALSE)</f>
        <v>0</v>
      </c>
      <c r="P65" s="4">
        <f>IFERROR(VLOOKUP($A65,'DH1'!$C$2:$J$20,7,FALSE),0)+IFERROR(VLOOKUP($A65,'DF1'!$C$2:$J$22,7,FALSE),0)</f>
        <v>0</v>
      </c>
      <c r="Q65" s="14">
        <f t="shared" si="5"/>
        <v>0</v>
      </c>
      <c r="R65" s="4">
        <f>VLOOKUP($A65,AA0!$C$2:$K$199,8,FALSE)</f>
        <v>7183162</v>
      </c>
      <c r="S65" s="4">
        <f>IFERROR(VLOOKUP($A65,'DH1'!$C$2:$J$20,8,FALSE),0)+IFERROR(VLOOKUP($A65,'DF1'!$C$2:$J$22,8,FALSE),0)</f>
        <v>0</v>
      </c>
      <c r="T65" s="14">
        <f t="shared" si="6"/>
        <v>7183162</v>
      </c>
      <c r="U65" s="5">
        <f t="shared" si="7"/>
        <v>0</v>
      </c>
      <c r="V65" s="4">
        <f>VLOOKUP($A65,AA0!$C$2:$K$199,9,FALSE)</f>
        <v>14366824</v>
      </c>
      <c r="W65" s="4">
        <f>IFERROR(VLOOKUP($A65,'DH1'!$C$2:$K$20,9,FALSE),0)+IFERROR(VLOOKUP($A65,'DF1'!$C$2:$K$22,9,FALSE),0)</f>
        <v>0</v>
      </c>
      <c r="X65" s="14">
        <f t="shared" si="8"/>
        <v>14366824</v>
      </c>
      <c r="Y65" s="4">
        <f t="shared" si="9"/>
        <v>14366824</v>
      </c>
      <c r="Z65" s="4">
        <f t="shared" si="10"/>
        <v>0</v>
      </c>
      <c r="AA65" s="14">
        <f t="shared" si="11"/>
        <v>14366824</v>
      </c>
      <c r="AB65" s="4" t="b">
        <f t="shared" si="12"/>
        <v>1</v>
      </c>
      <c r="AC65" s="4" t="b">
        <f t="shared" si="13"/>
        <v>1</v>
      </c>
      <c r="AD65" s="14" t="b">
        <f t="shared" si="14"/>
        <v>1</v>
      </c>
    </row>
    <row r="66" spans="1:30" ht="15" x14ac:dyDescent="0.25">
      <c r="A66" s="19">
        <v>64</v>
      </c>
      <c r="B66" s="20" t="s">
        <v>271</v>
      </c>
      <c r="C66" s="4">
        <f>VLOOKUP($A66,AA0!$C$2:$K$199,3,FALSE)</f>
        <v>5506498</v>
      </c>
      <c r="D66" s="4">
        <f>IFERROR(VLOOKUP($A66,'DH1'!$C$2:$J$20,3,FALSE),0)+IFERROR(VLOOKUP($A66,'DF1'!$C$2:$J$22,3,FALSE),0)</f>
        <v>0</v>
      </c>
      <c r="E66" s="14">
        <f t="shared" si="2"/>
        <v>5506498</v>
      </c>
      <c r="F66" s="4">
        <f>VLOOKUP($A66,AA0!$C$2:$K$199,4,FALSE)</f>
        <v>24617</v>
      </c>
      <c r="G66" s="4">
        <f>IFERROR(VLOOKUP($A66,'DH1'!$C$2:$J$20,4,FALSE),0)+IFERROR(VLOOKUP($A66,'DF1'!$C$2:$J$22,4,FALSE),0)</f>
        <v>0</v>
      </c>
      <c r="H66" s="14">
        <f t="shared" si="0"/>
        <v>24617</v>
      </c>
      <c r="I66" s="4">
        <f>VLOOKUP($A66,AA0!$C$2:$K$199,5,FALSE)</f>
        <v>701784</v>
      </c>
      <c r="J66" s="4">
        <f>IFERROR(VLOOKUP($A66,'DH1'!$C$2:$J$20,5,FALSE),0)+IFERROR(VLOOKUP($A66,'DF1'!$C$2:$J$22,5,FALSE),0)</f>
        <v>0</v>
      </c>
      <c r="K66" s="14">
        <f t="shared" si="3"/>
        <v>701784</v>
      </c>
      <c r="L66" s="4">
        <f>VLOOKUP($A66,AA0!$C$2:$K$199,6,FALSE)</f>
        <v>750000</v>
      </c>
      <c r="M66" s="4">
        <f>IFERROR(VLOOKUP($A66,'DH1'!$C$2:$J$20,6,FALSE),0)+IFERROR(VLOOKUP($A66,'DF1'!$C$2:$J$22,6,FALSE),0)</f>
        <v>0</v>
      </c>
      <c r="N66" s="14">
        <f t="shared" si="4"/>
        <v>750000</v>
      </c>
      <c r="O66" s="4">
        <f>VLOOKUP($A66,AA0!$C$2:$K$199,7,FALSE)</f>
        <v>1500000</v>
      </c>
      <c r="P66" s="4">
        <f>IFERROR(VLOOKUP($A66,'DH1'!$C$2:$J$20,7,FALSE),0)+IFERROR(VLOOKUP($A66,'DF1'!$C$2:$J$22,7,FALSE),0)</f>
        <v>0</v>
      </c>
      <c r="Q66" s="14">
        <f t="shared" si="5"/>
        <v>1500000</v>
      </c>
      <c r="R66" s="4">
        <f>VLOOKUP($A66,AA0!$C$2:$K$199,8,FALSE)</f>
        <v>2530097</v>
      </c>
      <c r="S66" s="4">
        <f>IFERROR(VLOOKUP($A66,'DH1'!$C$2:$J$20,8,FALSE),0)+IFERROR(VLOOKUP($A66,'DF1'!$C$2:$J$22,8,FALSE),0)</f>
        <v>0</v>
      </c>
      <c r="T66" s="14">
        <f t="shared" si="6"/>
        <v>2530097</v>
      </c>
      <c r="U66" s="5">
        <f t="shared" si="7"/>
        <v>0</v>
      </c>
      <c r="V66" s="4">
        <f>VLOOKUP($A66,AA0!$C$2:$K$199,9,FALSE)</f>
        <v>11012996</v>
      </c>
      <c r="W66" s="4">
        <f>IFERROR(VLOOKUP($A66,'DH1'!$C$2:$K$20,9,FALSE),0)+IFERROR(VLOOKUP($A66,'DF1'!$C$2:$K$22,9,FALSE),0)</f>
        <v>0</v>
      </c>
      <c r="X66" s="14">
        <f t="shared" si="8"/>
        <v>11012996</v>
      </c>
      <c r="Y66" s="4">
        <f t="shared" si="9"/>
        <v>11012996</v>
      </c>
      <c r="Z66" s="4">
        <f t="shared" si="10"/>
        <v>0</v>
      </c>
      <c r="AA66" s="14">
        <f t="shared" si="11"/>
        <v>11012996</v>
      </c>
      <c r="AB66" s="4" t="b">
        <f t="shared" si="12"/>
        <v>1</v>
      </c>
      <c r="AC66" s="4" t="b">
        <f t="shared" si="13"/>
        <v>1</v>
      </c>
      <c r="AD66" s="14" t="b">
        <f t="shared" si="14"/>
        <v>1</v>
      </c>
    </row>
    <row r="67" spans="1:30" ht="15" x14ac:dyDescent="0.25">
      <c r="A67" s="19">
        <v>65</v>
      </c>
      <c r="B67" s="20" t="s">
        <v>272</v>
      </c>
      <c r="C67" s="4">
        <f>VLOOKUP($A67,AA0!$C$2:$K$199,3,FALSE)</f>
        <v>17822979</v>
      </c>
      <c r="D67" s="4">
        <f>IFERROR(VLOOKUP($A67,'DH1'!$C$2:$J$20,3,FALSE),0)+IFERROR(VLOOKUP($A67,'DF1'!$C$2:$J$22,3,FALSE),0)</f>
        <v>0</v>
      </c>
      <c r="E67" s="14">
        <f t="shared" si="2"/>
        <v>17822979</v>
      </c>
      <c r="F67" s="4">
        <f>VLOOKUP($A67,AA0!$C$2:$K$199,4,FALSE)</f>
        <v>260764</v>
      </c>
      <c r="G67" s="4">
        <f>IFERROR(VLOOKUP($A67,'DH1'!$C$2:$J$20,4,FALSE),0)+IFERROR(VLOOKUP($A67,'DF1'!$C$2:$J$22,4,FALSE),0)</f>
        <v>0</v>
      </c>
      <c r="H67" s="14">
        <f t="shared" si="0"/>
        <v>260764</v>
      </c>
      <c r="I67" s="4">
        <f>VLOOKUP($A67,AA0!$C$2:$K$199,5,FALSE)</f>
        <v>89538</v>
      </c>
      <c r="J67" s="4">
        <f>IFERROR(VLOOKUP($A67,'DH1'!$C$2:$J$20,5,FALSE),0)+IFERROR(VLOOKUP($A67,'DF1'!$C$2:$J$22,5,FALSE),0)</f>
        <v>0</v>
      </c>
      <c r="K67" s="14">
        <f t="shared" si="3"/>
        <v>89538</v>
      </c>
      <c r="L67" s="4">
        <f>VLOOKUP($A67,AA0!$C$2:$K$199,6,FALSE)</f>
        <v>0</v>
      </c>
      <c r="M67" s="4">
        <f>IFERROR(VLOOKUP($A67,'DH1'!$C$2:$J$20,6,FALSE),0)+IFERROR(VLOOKUP($A67,'DF1'!$C$2:$J$22,6,FALSE),0)</f>
        <v>0</v>
      </c>
      <c r="N67" s="14">
        <f t="shared" si="4"/>
        <v>0</v>
      </c>
      <c r="O67" s="4">
        <f>VLOOKUP($A67,AA0!$C$2:$K$199,7,FALSE)</f>
        <v>0</v>
      </c>
      <c r="P67" s="4">
        <f>IFERROR(VLOOKUP($A67,'DH1'!$C$2:$J$20,7,FALSE),0)+IFERROR(VLOOKUP($A67,'DF1'!$C$2:$J$22,7,FALSE),0)</f>
        <v>0</v>
      </c>
      <c r="Q67" s="14">
        <f t="shared" si="5"/>
        <v>0</v>
      </c>
      <c r="R67" s="4">
        <f>VLOOKUP($A67,AA0!$C$2:$K$199,8,FALSE)</f>
        <v>17472677</v>
      </c>
      <c r="S67" s="4">
        <f>IFERROR(VLOOKUP($A67,'DH1'!$C$2:$J$20,8,FALSE),0)+IFERROR(VLOOKUP($A67,'DF1'!$C$2:$J$22,8,FALSE),0)</f>
        <v>0</v>
      </c>
      <c r="T67" s="14">
        <f t="shared" si="6"/>
        <v>17472677</v>
      </c>
      <c r="U67" s="5">
        <f t="shared" si="7"/>
        <v>0</v>
      </c>
      <c r="V67" s="4">
        <f>VLOOKUP($A67,AA0!$C$2:$K$199,9,FALSE)</f>
        <v>35645958</v>
      </c>
      <c r="W67" s="4">
        <f>IFERROR(VLOOKUP($A67,'DH1'!$C$2:$K$20,9,FALSE),0)+IFERROR(VLOOKUP($A67,'DF1'!$C$2:$K$22,9,FALSE),0)</f>
        <v>0</v>
      </c>
      <c r="X67" s="14">
        <f t="shared" si="8"/>
        <v>35645958</v>
      </c>
      <c r="Y67" s="4">
        <f t="shared" si="9"/>
        <v>35645958</v>
      </c>
      <c r="Z67" s="4">
        <f t="shared" si="10"/>
        <v>0</v>
      </c>
      <c r="AA67" s="14">
        <f t="shared" si="11"/>
        <v>35645958</v>
      </c>
      <c r="AB67" s="4" t="b">
        <f t="shared" si="12"/>
        <v>1</v>
      </c>
      <c r="AC67" s="4" t="b">
        <f t="shared" si="13"/>
        <v>1</v>
      </c>
      <c r="AD67" s="14" t="b">
        <f t="shared" si="14"/>
        <v>1</v>
      </c>
    </row>
    <row r="68" spans="1:30" ht="15" x14ac:dyDescent="0.25">
      <c r="A68" s="19">
        <v>66</v>
      </c>
      <c r="B68" s="20" t="s">
        <v>273</v>
      </c>
      <c r="C68" s="4">
        <f>VLOOKUP($A68,AA0!$C$2:$K$199,3,FALSE)</f>
        <v>49122</v>
      </c>
      <c r="D68" s="4">
        <f>IFERROR(VLOOKUP($A68,'DH1'!$C$2:$J$20,3,FALSE),0)+IFERROR(VLOOKUP($A68,'DF1'!$C$2:$J$22,3,FALSE),0)</f>
        <v>0</v>
      </c>
      <c r="E68" s="14">
        <f t="shared" ref="E68:E131" si="15">C68-D68</f>
        <v>49122</v>
      </c>
      <c r="F68" s="4">
        <f>VLOOKUP($A68,AA0!$C$2:$K$199,4,FALSE)</f>
        <v>0</v>
      </c>
      <c r="G68" s="4">
        <f>IFERROR(VLOOKUP($A68,'DH1'!$C$2:$J$20,4,FALSE),0)+IFERROR(VLOOKUP($A68,'DF1'!$C$2:$J$22,4,FALSE),0)</f>
        <v>0</v>
      </c>
      <c r="H68" s="14">
        <f t="shared" ref="H68:H131" si="16">F68-G68</f>
        <v>0</v>
      </c>
      <c r="I68" s="4">
        <f>VLOOKUP($A68,AA0!$C$2:$K$199,5,FALSE)</f>
        <v>0</v>
      </c>
      <c r="J68" s="4">
        <f>IFERROR(VLOOKUP($A68,'DH1'!$C$2:$J$20,5,FALSE),0)+IFERROR(VLOOKUP($A68,'DF1'!$C$2:$J$22,5,FALSE),0)</f>
        <v>0</v>
      </c>
      <c r="K68" s="14">
        <f t="shared" ref="K68:K131" si="17">I68-J68</f>
        <v>0</v>
      </c>
      <c r="L68" s="4">
        <f>VLOOKUP($A68,AA0!$C$2:$K$199,6,FALSE)</f>
        <v>0</v>
      </c>
      <c r="M68" s="4">
        <f>IFERROR(VLOOKUP($A68,'DH1'!$C$2:$J$20,6,FALSE),0)+IFERROR(VLOOKUP($A68,'DF1'!$C$2:$J$22,6,FALSE),0)</f>
        <v>0</v>
      </c>
      <c r="N68" s="14">
        <f t="shared" ref="N68:N131" si="18">L68-M68</f>
        <v>0</v>
      </c>
      <c r="O68" s="4">
        <f>VLOOKUP($A68,AA0!$C$2:$K$199,7,FALSE)</f>
        <v>0</v>
      </c>
      <c r="P68" s="4">
        <f>IFERROR(VLOOKUP($A68,'DH1'!$C$2:$J$20,7,FALSE),0)+IFERROR(VLOOKUP($A68,'DF1'!$C$2:$J$22,7,FALSE),0)</f>
        <v>0</v>
      </c>
      <c r="Q68" s="14">
        <f t="shared" ref="Q68:Q131" si="19">O68-P68</f>
        <v>0</v>
      </c>
      <c r="R68" s="4">
        <f>VLOOKUP($A68,AA0!$C$2:$K$199,8,FALSE)</f>
        <v>49122</v>
      </c>
      <c r="S68" s="4">
        <f>IFERROR(VLOOKUP($A68,'DH1'!$C$2:$J$20,8,FALSE),0)+IFERROR(VLOOKUP($A68,'DF1'!$C$2:$J$22,8,FALSE),0)</f>
        <v>0</v>
      </c>
      <c r="T68" s="14">
        <f t="shared" ref="T68:T131" si="20">R68-S68</f>
        <v>49122</v>
      </c>
      <c r="U68" s="5">
        <f t="shared" ref="U68:U131" si="21">ABS(D68+G68+J68+M68+P68+S68)</f>
        <v>0</v>
      </c>
      <c r="V68" s="4">
        <f>VLOOKUP($A68,AA0!$C$2:$K$199,9,FALSE)</f>
        <v>98244</v>
      </c>
      <c r="W68" s="4">
        <f>IFERROR(VLOOKUP($A68,'DH1'!$C$2:$K$20,9,FALSE),0)+IFERROR(VLOOKUP($A68,'DF1'!$C$2:$K$22,9,FALSE),0)</f>
        <v>0</v>
      </c>
      <c r="X68" s="14">
        <f t="shared" ref="X68:X131" si="22">V68-W68</f>
        <v>98244</v>
      </c>
      <c r="Y68" s="4">
        <f t="shared" ref="Y68:Y131" si="23">C68+F68+I68+L68+O68+R68</f>
        <v>98244</v>
      </c>
      <c r="Z68" s="4">
        <f t="shared" ref="Z68:Z131" si="24">D68+G68+J68+M68+P68+S68</f>
        <v>0</v>
      </c>
      <c r="AA68" s="14">
        <f t="shared" ref="AA68:AA131" si="25">E68+H68+K68+N68+Q68+T68</f>
        <v>98244</v>
      </c>
      <c r="AB68" s="4" t="b">
        <f t="shared" ref="AB68:AB131" si="26">V68=Y68</f>
        <v>1</v>
      </c>
      <c r="AC68" s="4" t="b">
        <f t="shared" ref="AC68:AC131" si="27">W68=Z68</f>
        <v>1</v>
      </c>
      <c r="AD68" s="14" t="b">
        <f t="shared" ref="AD68:AD131" si="28">X68=AA68</f>
        <v>1</v>
      </c>
    </row>
    <row r="69" spans="1:30" ht="15" x14ac:dyDescent="0.25">
      <c r="A69" s="19">
        <v>67</v>
      </c>
      <c r="B69" s="20" t="s">
        <v>274</v>
      </c>
      <c r="C69" s="4">
        <f>VLOOKUP($A69,AA0!$C$2:$K$199,3,FALSE)</f>
        <v>19685108</v>
      </c>
      <c r="D69" s="4">
        <f>IFERROR(VLOOKUP($A69,'DH1'!$C$2:$J$20,3,FALSE),0)+IFERROR(VLOOKUP($A69,'DF1'!$C$2:$J$22,3,FALSE),0)</f>
        <v>0</v>
      </c>
      <c r="E69" s="14">
        <f t="shared" si="15"/>
        <v>19685108</v>
      </c>
      <c r="F69" s="4">
        <f>VLOOKUP($A69,AA0!$C$2:$K$199,4,FALSE)</f>
        <v>0</v>
      </c>
      <c r="G69" s="4">
        <f>IFERROR(VLOOKUP($A69,'DH1'!$C$2:$J$20,4,FALSE),0)+IFERROR(VLOOKUP($A69,'DF1'!$C$2:$J$22,4,FALSE),0)</f>
        <v>0</v>
      </c>
      <c r="H69" s="14">
        <f t="shared" si="16"/>
        <v>0</v>
      </c>
      <c r="I69" s="4">
        <f>VLOOKUP($A69,AA0!$C$2:$K$199,5,FALSE)</f>
        <v>0</v>
      </c>
      <c r="J69" s="4">
        <f>IFERROR(VLOOKUP($A69,'DH1'!$C$2:$J$20,5,FALSE),0)+IFERROR(VLOOKUP($A69,'DF1'!$C$2:$J$22,5,FALSE),0)</f>
        <v>0</v>
      </c>
      <c r="K69" s="14">
        <f t="shared" si="17"/>
        <v>0</v>
      </c>
      <c r="L69" s="4">
        <f>VLOOKUP($A69,AA0!$C$2:$K$199,6,FALSE)</f>
        <v>0</v>
      </c>
      <c r="M69" s="4">
        <f>IFERROR(VLOOKUP($A69,'DH1'!$C$2:$J$20,6,FALSE),0)+IFERROR(VLOOKUP($A69,'DF1'!$C$2:$J$22,6,FALSE),0)</f>
        <v>0</v>
      </c>
      <c r="N69" s="14">
        <f t="shared" si="18"/>
        <v>0</v>
      </c>
      <c r="O69" s="4">
        <f>VLOOKUP($A69,AA0!$C$2:$K$199,7,FALSE)</f>
        <v>0</v>
      </c>
      <c r="P69" s="4">
        <f>IFERROR(VLOOKUP($A69,'DH1'!$C$2:$J$20,7,FALSE),0)+IFERROR(VLOOKUP($A69,'DF1'!$C$2:$J$22,7,FALSE),0)</f>
        <v>0</v>
      </c>
      <c r="Q69" s="14">
        <f t="shared" si="19"/>
        <v>0</v>
      </c>
      <c r="R69" s="4">
        <f>VLOOKUP($A69,AA0!$C$2:$K$199,8,FALSE)</f>
        <v>19685108</v>
      </c>
      <c r="S69" s="4">
        <f>IFERROR(VLOOKUP($A69,'DH1'!$C$2:$J$20,8,FALSE),0)+IFERROR(VLOOKUP($A69,'DF1'!$C$2:$J$22,8,FALSE),0)</f>
        <v>0</v>
      </c>
      <c r="T69" s="14">
        <f t="shared" si="20"/>
        <v>19685108</v>
      </c>
      <c r="U69" s="5">
        <f t="shared" si="21"/>
        <v>0</v>
      </c>
      <c r="V69" s="4">
        <f>VLOOKUP($A69,AA0!$C$2:$K$199,9,FALSE)</f>
        <v>39370216</v>
      </c>
      <c r="W69" s="4">
        <f>IFERROR(VLOOKUP($A69,'DH1'!$C$2:$K$20,9,FALSE),0)+IFERROR(VLOOKUP($A69,'DF1'!$C$2:$K$22,9,FALSE),0)</f>
        <v>0</v>
      </c>
      <c r="X69" s="14">
        <f t="shared" si="22"/>
        <v>39370216</v>
      </c>
      <c r="Y69" s="4">
        <f t="shared" si="23"/>
        <v>39370216</v>
      </c>
      <c r="Z69" s="4">
        <f t="shared" si="24"/>
        <v>0</v>
      </c>
      <c r="AA69" s="14">
        <f t="shared" si="25"/>
        <v>39370216</v>
      </c>
      <c r="AB69" s="4" t="b">
        <f t="shared" si="26"/>
        <v>1</v>
      </c>
      <c r="AC69" s="4" t="b">
        <f t="shared" si="27"/>
        <v>1</v>
      </c>
      <c r="AD69" s="14" t="b">
        <f t="shared" si="28"/>
        <v>1</v>
      </c>
    </row>
    <row r="70" spans="1:30" ht="15" x14ac:dyDescent="0.25">
      <c r="A70" s="19">
        <v>68</v>
      </c>
      <c r="B70" s="20" t="s">
        <v>275</v>
      </c>
      <c r="C70" s="4">
        <f>VLOOKUP($A70,AA0!$C$2:$K$199,3,FALSE)</f>
        <v>2404537</v>
      </c>
      <c r="D70" s="4">
        <f>IFERROR(VLOOKUP($A70,'DH1'!$C$2:$J$20,3,FALSE),0)+IFERROR(VLOOKUP($A70,'DF1'!$C$2:$J$22,3,FALSE),0)</f>
        <v>0</v>
      </c>
      <c r="E70" s="14">
        <f t="shared" si="15"/>
        <v>2404537</v>
      </c>
      <c r="F70" s="4">
        <f>VLOOKUP($A70,AA0!$C$2:$K$199,4,FALSE)</f>
        <v>0</v>
      </c>
      <c r="G70" s="4">
        <f>IFERROR(VLOOKUP($A70,'DH1'!$C$2:$J$20,4,FALSE),0)+IFERROR(VLOOKUP($A70,'DF1'!$C$2:$J$22,4,FALSE),0)</f>
        <v>0</v>
      </c>
      <c r="H70" s="14">
        <f t="shared" si="16"/>
        <v>0</v>
      </c>
      <c r="I70" s="4">
        <f>VLOOKUP($A70,AA0!$C$2:$K$199,5,FALSE)</f>
        <v>0</v>
      </c>
      <c r="J70" s="4">
        <f>IFERROR(VLOOKUP($A70,'DH1'!$C$2:$J$20,5,FALSE),0)+IFERROR(VLOOKUP($A70,'DF1'!$C$2:$J$22,5,FALSE),0)</f>
        <v>0</v>
      </c>
      <c r="K70" s="14">
        <f t="shared" si="17"/>
        <v>0</v>
      </c>
      <c r="L70" s="4">
        <f>VLOOKUP($A70,AA0!$C$2:$K$199,6,FALSE)</f>
        <v>0</v>
      </c>
      <c r="M70" s="4">
        <f>IFERROR(VLOOKUP($A70,'DH1'!$C$2:$J$20,6,FALSE),0)+IFERROR(VLOOKUP($A70,'DF1'!$C$2:$J$22,6,FALSE),0)</f>
        <v>0</v>
      </c>
      <c r="N70" s="14">
        <f t="shared" si="18"/>
        <v>0</v>
      </c>
      <c r="O70" s="4">
        <f>VLOOKUP($A70,AA0!$C$2:$K$199,7,FALSE)</f>
        <v>0</v>
      </c>
      <c r="P70" s="4">
        <f>IFERROR(VLOOKUP($A70,'DH1'!$C$2:$J$20,7,FALSE),0)+IFERROR(VLOOKUP($A70,'DF1'!$C$2:$J$22,7,FALSE),0)</f>
        <v>0</v>
      </c>
      <c r="Q70" s="14">
        <f t="shared" si="19"/>
        <v>0</v>
      </c>
      <c r="R70" s="4">
        <f>VLOOKUP($A70,AA0!$C$2:$K$199,8,FALSE)</f>
        <v>2404537</v>
      </c>
      <c r="S70" s="4">
        <f>IFERROR(VLOOKUP($A70,'DH1'!$C$2:$J$20,8,FALSE),0)+IFERROR(VLOOKUP($A70,'DF1'!$C$2:$J$22,8,FALSE),0)</f>
        <v>0</v>
      </c>
      <c r="T70" s="14">
        <f t="shared" si="20"/>
        <v>2404537</v>
      </c>
      <c r="U70" s="5">
        <f t="shared" si="21"/>
        <v>0</v>
      </c>
      <c r="V70" s="4">
        <f>VLOOKUP($A70,AA0!$C$2:$K$199,9,FALSE)</f>
        <v>4809074</v>
      </c>
      <c r="W70" s="4">
        <f>IFERROR(VLOOKUP($A70,'DH1'!$C$2:$K$20,9,FALSE),0)+IFERROR(VLOOKUP($A70,'DF1'!$C$2:$K$22,9,FALSE),0)</f>
        <v>0</v>
      </c>
      <c r="X70" s="14">
        <f t="shared" si="22"/>
        <v>4809074</v>
      </c>
      <c r="Y70" s="4">
        <f t="shared" si="23"/>
        <v>4809074</v>
      </c>
      <c r="Z70" s="4">
        <f t="shared" si="24"/>
        <v>0</v>
      </c>
      <c r="AA70" s="14">
        <f t="shared" si="25"/>
        <v>4809074</v>
      </c>
      <c r="AB70" s="4" t="b">
        <f t="shared" si="26"/>
        <v>1</v>
      </c>
      <c r="AC70" s="4" t="b">
        <f t="shared" si="27"/>
        <v>1</v>
      </c>
      <c r="AD70" s="14" t="b">
        <f t="shared" si="28"/>
        <v>1</v>
      </c>
    </row>
    <row r="71" spans="1:30" ht="15" x14ac:dyDescent="0.25">
      <c r="A71" s="19">
        <v>69</v>
      </c>
      <c r="B71" s="20" t="s">
        <v>276</v>
      </c>
      <c r="C71" s="4">
        <f>VLOOKUP($A71,AA0!$C$2:$K$199,3,FALSE)</f>
        <v>15191464</v>
      </c>
      <c r="D71" s="4">
        <f>IFERROR(VLOOKUP($A71,'DH1'!$C$2:$J$20,3,FALSE),0)+IFERROR(VLOOKUP($A71,'DF1'!$C$2:$J$22,3,FALSE),0)</f>
        <v>0</v>
      </c>
      <c r="E71" s="14">
        <f t="shared" si="15"/>
        <v>15191464</v>
      </c>
      <c r="F71" s="4">
        <f>VLOOKUP($A71,AA0!$C$2:$K$199,4,FALSE)</f>
        <v>0</v>
      </c>
      <c r="G71" s="4">
        <f>IFERROR(VLOOKUP($A71,'DH1'!$C$2:$J$20,4,FALSE),0)+IFERROR(VLOOKUP($A71,'DF1'!$C$2:$J$22,4,FALSE),0)</f>
        <v>0</v>
      </c>
      <c r="H71" s="14">
        <f t="shared" si="16"/>
        <v>0</v>
      </c>
      <c r="I71" s="4">
        <f>VLOOKUP($A71,AA0!$C$2:$K$199,5,FALSE)</f>
        <v>0</v>
      </c>
      <c r="J71" s="4">
        <f>IFERROR(VLOOKUP($A71,'DH1'!$C$2:$J$20,5,FALSE),0)+IFERROR(VLOOKUP($A71,'DF1'!$C$2:$J$22,5,FALSE),0)</f>
        <v>0</v>
      </c>
      <c r="K71" s="14">
        <f t="shared" si="17"/>
        <v>0</v>
      </c>
      <c r="L71" s="4">
        <f>VLOOKUP($A71,AA0!$C$2:$K$199,6,FALSE)</f>
        <v>2000000</v>
      </c>
      <c r="M71" s="4">
        <f>IFERROR(VLOOKUP($A71,'DH1'!$C$2:$J$20,6,FALSE),0)+IFERROR(VLOOKUP($A71,'DF1'!$C$2:$J$22,6,FALSE),0)</f>
        <v>0</v>
      </c>
      <c r="N71" s="14">
        <f t="shared" si="18"/>
        <v>2000000</v>
      </c>
      <c r="O71" s="4">
        <f>VLOOKUP($A71,AA0!$C$2:$K$199,7,FALSE)</f>
        <v>0</v>
      </c>
      <c r="P71" s="4">
        <f>IFERROR(VLOOKUP($A71,'DH1'!$C$2:$J$20,7,FALSE),0)+IFERROR(VLOOKUP($A71,'DF1'!$C$2:$J$22,7,FALSE),0)</f>
        <v>0</v>
      </c>
      <c r="Q71" s="14">
        <f t="shared" si="19"/>
        <v>0</v>
      </c>
      <c r="R71" s="4">
        <f>VLOOKUP($A71,AA0!$C$2:$K$199,8,FALSE)</f>
        <v>13191464</v>
      </c>
      <c r="S71" s="4">
        <f>IFERROR(VLOOKUP($A71,'DH1'!$C$2:$J$20,8,FALSE),0)+IFERROR(VLOOKUP($A71,'DF1'!$C$2:$J$22,8,FALSE),0)</f>
        <v>0</v>
      </c>
      <c r="T71" s="14">
        <f t="shared" si="20"/>
        <v>13191464</v>
      </c>
      <c r="U71" s="5">
        <f t="shared" si="21"/>
        <v>0</v>
      </c>
      <c r="V71" s="4">
        <f>VLOOKUP($A71,AA0!$C$2:$K$199,9,FALSE)</f>
        <v>30382928</v>
      </c>
      <c r="W71" s="4">
        <f>IFERROR(VLOOKUP($A71,'DH1'!$C$2:$K$20,9,FALSE),0)+IFERROR(VLOOKUP($A71,'DF1'!$C$2:$K$22,9,FALSE),0)</f>
        <v>0</v>
      </c>
      <c r="X71" s="14">
        <f t="shared" si="22"/>
        <v>30382928</v>
      </c>
      <c r="Y71" s="4">
        <f t="shared" si="23"/>
        <v>30382928</v>
      </c>
      <c r="Z71" s="4">
        <f t="shared" si="24"/>
        <v>0</v>
      </c>
      <c r="AA71" s="14">
        <f t="shared" si="25"/>
        <v>30382928</v>
      </c>
      <c r="AB71" s="4" t="b">
        <f t="shared" si="26"/>
        <v>1</v>
      </c>
      <c r="AC71" s="4" t="b">
        <f t="shared" si="27"/>
        <v>1</v>
      </c>
      <c r="AD71" s="14" t="b">
        <f t="shared" si="28"/>
        <v>1</v>
      </c>
    </row>
    <row r="72" spans="1:30" ht="15" x14ac:dyDescent="0.25">
      <c r="A72" s="19">
        <v>302006</v>
      </c>
      <c r="B72" s="20" t="s">
        <v>277</v>
      </c>
      <c r="C72" s="4">
        <f>VLOOKUP($A72,AA0!$C$2:$K$199,3,FALSE)</f>
        <v>0</v>
      </c>
      <c r="D72" s="4">
        <f>IFERROR(VLOOKUP($A72,'DH1'!$C$2:$J$20,3,FALSE),0)+IFERROR(VLOOKUP($A72,'DF1'!$C$2:$J$22,3,FALSE),0)</f>
        <v>0</v>
      </c>
      <c r="E72" s="14">
        <f t="shared" si="15"/>
        <v>0</v>
      </c>
      <c r="F72" s="4">
        <f>VLOOKUP($A72,AA0!$C$2:$K$199,4,FALSE)</f>
        <v>0</v>
      </c>
      <c r="G72" s="4">
        <f>IFERROR(VLOOKUP($A72,'DH1'!$C$2:$J$20,4,FALSE),0)+IFERROR(VLOOKUP($A72,'DF1'!$C$2:$J$22,4,FALSE),0)</f>
        <v>0</v>
      </c>
      <c r="H72" s="14">
        <f t="shared" si="16"/>
        <v>0</v>
      </c>
      <c r="I72" s="4">
        <f>VLOOKUP($A72,AA0!$C$2:$K$199,5,FALSE)</f>
        <v>0</v>
      </c>
      <c r="J72" s="4">
        <f>IFERROR(VLOOKUP($A72,'DH1'!$C$2:$J$20,5,FALSE),0)+IFERROR(VLOOKUP($A72,'DF1'!$C$2:$J$22,5,FALSE),0)</f>
        <v>0</v>
      </c>
      <c r="K72" s="14">
        <f t="shared" si="17"/>
        <v>0</v>
      </c>
      <c r="L72" s="4">
        <f>VLOOKUP($A72,AA0!$C$2:$K$199,6,FALSE)</f>
        <v>0</v>
      </c>
      <c r="M72" s="4">
        <f>IFERROR(VLOOKUP($A72,'DH1'!$C$2:$J$20,6,FALSE),0)+IFERROR(VLOOKUP($A72,'DF1'!$C$2:$J$22,6,FALSE),0)</f>
        <v>0</v>
      </c>
      <c r="N72" s="14">
        <f t="shared" si="18"/>
        <v>0</v>
      </c>
      <c r="O72" s="4">
        <f>VLOOKUP($A72,AA0!$C$2:$K$199,7,FALSE)</f>
        <v>0</v>
      </c>
      <c r="P72" s="4">
        <f>IFERROR(VLOOKUP($A72,'DH1'!$C$2:$J$20,7,FALSE),0)+IFERROR(VLOOKUP($A72,'DF1'!$C$2:$J$22,7,FALSE),0)</f>
        <v>0</v>
      </c>
      <c r="Q72" s="14">
        <f t="shared" si="19"/>
        <v>0</v>
      </c>
      <c r="R72" s="4">
        <f>VLOOKUP($A72,AA0!$C$2:$K$199,8,FALSE)</f>
        <v>0</v>
      </c>
      <c r="S72" s="4">
        <f>IFERROR(VLOOKUP($A72,'DH1'!$C$2:$J$20,8,FALSE),0)+IFERROR(VLOOKUP($A72,'DF1'!$C$2:$J$22,8,FALSE),0)</f>
        <v>0</v>
      </c>
      <c r="T72" s="14">
        <f t="shared" si="20"/>
        <v>0</v>
      </c>
      <c r="U72" s="5">
        <f t="shared" si="21"/>
        <v>0</v>
      </c>
      <c r="V72" s="4">
        <f>VLOOKUP($A72,AA0!$C$2:$K$199,9,FALSE)</f>
        <v>0</v>
      </c>
      <c r="W72" s="4">
        <f>IFERROR(VLOOKUP($A72,'DH1'!$C$2:$K$20,9,FALSE),0)+IFERROR(VLOOKUP($A72,'DF1'!$C$2:$K$22,9,FALSE),0)</f>
        <v>0</v>
      </c>
      <c r="X72" s="14">
        <f t="shared" si="22"/>
        <v>0</v>
      </c>
      <c r="Y72" s="4">
        <f t="shared" si="23"/>
        <v>0</v>
      </c>
      <c r="Z72" s="4">
        <f t="shared" si="24"/>
        <v>0</v>
      </c>
      <c r="AA72" s="14">
        <f t="shared" si="25"/>
        <v>0</v>
      </c>
      <c r="AB72" s="4" t="b">
        <f t="shared" si="26"/>
        <v>1</v>
      </c>
      <c r="AC72" s="4" t="b">
        <f t="shared" si="27"/>
        <v>1</v>
      </c>
      <c r="AD72" s="14" t="b">
        <f t="shared" si="28"/>
        <v>1</v>
      </c>
    </row>
    <row r="73" spans="1:30" ht="15" x14ac:dyDescent="0.25">
      <c r="A73" s="19">
        <v>318001</v>
      </c>
      <c r="B73" s="20" t="s">
        <v>67</v>
      </c>
      <c r="C73" s="4">
        <f>VLOOKUP($A73,AA0!$C$2:$K$199,3,FALSE)</f>
        <v>0</v>
      </c>
      <c r="D73" s="4">
        <f>IFERROR(VLOOKUP($A73,'DH1'!$C$2:$J$20,3,FALSE),0)+IFERROR(VLOOKUP($A73,'DF1'!$C$2:$J$22,3,FALSE),0)</f>
        <v>0</v>
      </c>
      <c r="E73" s="14">
        <f t="shared" si="15"/>
        <v>0</v>
      </c>
      <c r="F73" s="4">
        <f>VLOOKUP($A73,AA0!$C$2:$K$199,4,FALSE)</f>
        <v>0</v>
      </c>
      <c r="G73" s="4">
        <f>IFERROR(VLOOKUP($A73,'DH1'!$C$2:$J$20,4,FALSE),0)+IFERROR(VLOOKUP($A73,'DF1'!$C$2:$J$22,4,FALSE),0)</f>
        <v>0</v>
      </c>
      <c r="H73" s="14">
        <f t="shared" si="16"/>
        <v>0</v>
      </c>
      <c r="I73" s="4">
        <f>VLOOKUP($A73,AA0!$C$2:$K$199,5,FALSE)</f>
        <v>0</v>
      </c>
      <c r="J73" s="4">
        <f>IFERROR(VLOOKUP($A73,'DH1'!$C$2:$J$20,5,FALSE),0)+IFERROR(VLOOKUP($A73,'DF1'!$C$2:$J$22,5,FALSE),0)</f>
        <v>0</v>
      </c>
      <c r="K73" s="14">
        <f t="shared" si="17"/>
        <v>0</v>
      </c>
      <c r="L73" s="4">
        <f>VLOOKUP($A73,AA0!$C$2:$K$199,6,FALSE)</f>
        <v>0</v>
      </c>
      <c r="M73" s="4">
        <f>IFERROR(VLOOKUP($A73,'DH1'!$C$2:$J$20,6,FALSE),0)+IFERROR(VLOOKUP($A73,'DF1'!$C$2:$J$22,6,FALSE),0)</f>
        <v>0</v>
      </c>
      <c r="N73" s="14">
        <f t="shared" si="18"/>
        <v>0</v>
      </c>
      <c r="O73" s="4">
        <f>VLOOKUP($A73,AA0!$C$2:$K$199,7,FALSE)</f>
        <v>0</v>
      </c>
      <c r="P73" s="4">
        <f>IFERROR(VLOOKUP($A73,'DH1'!$C$2:$J$20,7,FALSE),0)+IFERROR(VLOOKUP($A73,'DF1'!$C$2:$J$22,7,FALSE),0)</f>
        <v>0</v>
      </c>
      <c r="Q73" s="14">
        <f t="shared" si="19"/>
        <v>0</v>
      </c>
      <c r="R73" s="4">
        <f>VLOOKUP($A73,AA0!$C$2:$K$199,8,FALSE)</f>
        <v>0</v>
      </c>
      <c r="S73" s="4">
        <f>IFERROR(VLOOKUP($A73,'DH1'!$C$2:$J$20,8,FALSE),0)+IFERROR(VLOOKUP($A73,'DF1'!$C$2:$J$22,8,FALSE),0)</f>
        <v>0</v>
      </c>
      <c r="T73" s="14">
        <f t="shared" si="20"/>
        <v>0</v>
      </c>
      <c r="U73" s="5">
        <f t="shared" si="21"/>
        <v>0</v>
      </c>
      <c r="V73" s="4">
        <f>VLOOKUP($A73,AA0!$C$2:$K$199,9,FALSE)</f>
        <v>0</v>
      </c>
      <c r="W73" s="4">
        <f>IFERROR(VLOOKUP($A73,'DH1'!$C$2:$K$20,9,FALSE),0)+IFERROR(VLOOKUP($A73,'DF1'!$C$2:$K$22,9,FALSE),0)</f>
        <v>0</v>
      </c>
      <c r="X73" s="14">
        <f t="shared" si="22"/>
        <v>0</v>
      </c>
      <c r="Y73" s="4">
        <f t="shared" si="23"/>
        <v>0</v>
      </c>
      <c r="Z73" s="4">
        <f t="shared" si="24"/>
        <v>0</v>
      </c>
      <c r="AA73" s="14">
        <f t="shared" si="25"/>
        <v>0</v>
      </c>
      <c r="AB73" s="4" t="b">
        <f t="shared" si="26"/>
        <v>1</v>
      </c>
      <c r="AC73" s="4" t="b">
        <f t="shared" si="27"/>
        <v>1</v>
      </c>
      <c r="AD73" s="14" t="b">
        <f t="shared" si="28"/>
        <v>1</v>
      </c>
    </row>
    <row r="74" spans="1:30" ht="15" x14ac:dyDescent="0.25">
      <c r="A74" s="19">
        <v>319001</v>
      </c>
      <c r="B74" s="20" t="s">
        <v>68</v>
      </c>
      <c r="C74" s="4">
        <f>VLOOKUP($A74,AA0!$C$2:$K$199,3,FALSE)</f>
        <v>0</v>
      </c>
      <c r="D74" s="4">
        <f>IFERROR(VLOOKUP($A74,'DH1'!$C$2:$J$20,3,FALSE),0)+IFERROR(VLOOKUP($A74,'DF1'!$C$2:$J$22,3,FALSE),0)</f>
        <v>0</v>
      </c>
      <c r="E74" s="14">
        <f t="shared" si="15"/>
        <v>0</v>
      </c>
      <c r="F74" s="4">
        <f>VLOOKUP($A74,AA0!$C$2:$K$199,4,FALSE)</f>
        <v>0</v>
      </c>
      <c r="G74" s="4">
        <f>IFERROR(VLOOKUP($A74,'DH1'!$C$2:$J$20,4,FALSE),0)+IFERROR(VLOOKUP($A74,'DF1'!$C$2:$J$22,4,FALSE),0)</f>
        <v>0</v>
      </c>
      <c r="H74" s="14">
        <f t="shared" si="16"/>
        <v>0</v>
      </c>
      <c r="I74" s="4">
        <f>VLOOKUP($A74,AA0!$C$2:$K$199,5,FALSE)</f>
        <v>0</v>
      </c>
      <c r="J74" s="4">
        <f>IFERROR(VLOOKUP($A74,'DH1'!$C$2:$J$20,5,FALSE),0)+IFERROR(VLOOKUP($A74,'DF1'!$C$2:$J$22,5,FALSE),0)</f>
        <v>0</v>
      </c>
      <c r="K74" s="14">
        <f t="shared" si="17"/>
        <v>0</v>
      </c>
      <c r="L74" s="4">
        <f>VLOOKUP($A74,AA0!$C$2:$K$199,6,FALSE)</f>
        <v>0</v>
      </c>
      <c r="M74" s="4">
        <f>IFERROR(VLOOKUP($A74,'DH1'!$C$2:$J$20,6,FALSE),0)+IFERROR(VLOOKUP($A74,'DF1'!$C$2:$J$22,6,FALSE),0)</f>
        <v>0</v>
      </c>
      <c r="N74" s="14">
        <f t="shared" si="18"/>
        <v>0</v>
      </c>
      <c r="O74" s="4">
        <f>VLOOKUP($A74,AA0!$C$2:$K$199,7,FALSE)</f>
        <v>0</v>
      </c>
      <c r="P74" s="4">
        <f>IFERROR(VLOOKUP($A74,'DH1'!$C$2:$J$20,7,FALSE),0)+IFERROR(VLOOKUP($A74,'DF1'!$C$2:$J$22,7,FALSE),0)</f>
        <v>0</v>
      </c>
      <c r="Q74" s="14">
        <f t="shared" si="19"/>
        <v>0</v>
      </c>
      <c r="R74" s="4">
        <f>VLOOKUP($A74,AA0!$C$2:$K$199,8,FALSE)</f>
        <v>0</v>
      </c>
      <c r="S74" s="4">
        <f>IFERROR(VLOOKUP($A74,'DH1'!$C$2:$J$20,8,FALSE),0)+IFERROR(VLOOKUP($A74,'DF1'!$C$2:$J$22,8,FALSE),0)</f>
        <v>0</v>
      </c>
      <c r="T74" s="14">
        <f t="shared" si="20"/>
        <v>0</v>
      </c>
      <c r="U74" s="5">
        <f t="shared" si="21"/>
        <v>0</v>
      </c>
      <c r="V74" s="4">
        <f>VLOOKUP($A74,AA0!$C$2:$K$199,9,FALSE)</f>
        <v>0</v>
      </c>
      <c r="W74" s="4">
        <f>IFERROR(VLOOKUP($A74,'DH1'!$C$2:$K$20,9,FALSE),0)+IFERROR(VLOOKUP($A74,'DF1'!$C$2:$K$22,9,FALSE),0)</f>
        <v>0</v>
      </c>
      <c r="X74" s="14">
        <f t="shared" si="22"/>
        <v>0</v>
      </c>
      <c r="Y74" s="4">
        <f t="shared" si="23"/>
        <v>0</v>
      </c>
      <c r="Z74" s="4">
        <f t="shared" si="24"/>
        <v>0</v>
      </c>
      <c r="AA74" s="14">
        <f t="shared" si="25"/>
        <v>0</v>
      </c>
      <c r="AB74" s="4" t="b">
        <f t="shared" si="26"/>
        <v>1</v>
      </c>
      <c r="AC74" s="4" t="b">
        <f t="shared" si="27"/>
        <v>1</v>
      </c>
      <c r="AD74" s="14" t="b">
        <f t="shared" si="28"/>
        <v>1</v>
      </c>
    </row>
    <row r="75" spans="1:30" ht="15" x14ac:dyDescent="0.25">
      <c r="A75" s="19">
        <v>321001</v>
      </c>
      <c r="B75" s="20" t="s">
        <v>69</v>
      </c>
      <c r="C75" s="4">
        <f>VLOOKUP($A75,AA0!$C$2:$K$199,3,FALSE)</f>
        <v>2368265</v>
      </c>
      <c r="D75" s="4">
        <f>IFERROR(VLOOKUP($A75,'DH1'!$C$2:$J$20,3,FALSE),0)+IFERROR(VLOOKUP($A75,'DF1'!$C$2:$J$22,3,FALSE),0)</f>
        <v>0</v>
      </c>
      <c r="E75" s="14">
        <f t="shared" si="15"/>
        <v>2368265</v>
      </c>
      <c r="F75" s="4">
        <f>VLOOKUP($A75,AA0!$C$2:$K$199,4,FALSE)</f>
        <v>0</v>
      </c>
      <c r="G75" s="4">
        <f>IFERROR(VLOOKUP($A75,'DH1'!$C$2:$J$20,4,FALSE),0)+IFERROR(VLOOKUP($A75,'DF1'!$C$2:$J$22,4,FALSE),0)</f>
        <v>0</v>
      </c>
      <c r="H75" s="14">
        <f t="shared" si="16"/>
        <v>0</v>
      </c>
      <c r="I75" s="4">
        <f>VLOOKUP($A75,AA0!$C$2:$K$199,5,FALSE)</f>
        <v>0</v>
      </c>
      <c r="J75" s="4">
        <f>IFERROR(VLOOKUP($A75,'DH1'!$C$2:$J$20,5,FALSE),0)+IFERROR(VLOOKUP($A75,'DF1'!$C$2:$J$22,5,FALSE),0)</f>
        <v>0</v>
      </c>
      <c r="K75" s="14">
        <f t="shared" si="17"/>
        <v>0</v>
      </c>
      <c r="L75" s="4">
        <f>VLOOKUP($A75,AA0!$C$2:$K$199,6,FALSE)</f>
        <v>0</v>
      </c>
      <c r="M75" s="4">
        <f>IFERROR(VLOOKUP($A75,'DH1'!$C$2:$J$20,6,FALSE),0)+IFERROR(VLOOKUP($A75,'DF1'!$C$2:$J$22,6,FALSE),0)</f>
        <v>0</v>
      </c>
      <c r="N75" s="14">
        <f t="shared" si="18"/>
        <v>0</v>
      </c>
      <c r="O75" s="4">
        <f>VLOOKUP($A75,AA0!$C$2:$K$199,7,FALSE)</f>
        <v>0</v>
      </c>
      <c r="P75" s="4">
        <f>IFERROR(VLOOKUP($A75,'DH1'!$C$2:$J$20,7,FALSE),0)+IFERROR(VLOOKUP($A75,'DF1'!$C$2:$J$22,7,FALSE),0)</f>
        <v>0</v>
      </c>
      <c r="Q75" s="14">
        <f t="shared" si="19"/>
        <v>0</v>
      </c>
      <c r="R75" s="4">
        <f>VLOOKUP($A75,AA0!$C$2:$K$199,8,FALSE)</f>
        <v>2368265</v>
      </c>
      <c r="S75" s="4">
        <f>IFERROR(VLOOKUP($A75,'DH1'!$C$2:$J$20,8,FALSE),0)+IFERROR(VLOOKUP($A75,'DF1'!$C$2:$J$22,8,FALSE),0)</f>
        <v>0</v>
      </c>
      <c r="T75" s="14">
        <f t="shared" si="20"/>
        <v>2368265</v>
      </c>
      <c r="U75" s="5">
        <f t="shared" si="21"/>
        <v>0</v>
      </c>
      <c r="V75" s="4">
        <f>VLOOKUP($A75,AA0!$C$2:$K$199,9,FALSE)</f>
        <v>4736530</v>
      </c>
      <c r="W75" s="4">
        <f>IFERROR(VLOOKUP($A75,'DH1'!$C$2:$K$20,9,FALSE),0)+IFERROR(VLOOKUP($A75,'DF1'!$C$2:$K$22,9,FALSE),0)</f>
        <v>0</v>
      </c>
      <c r="X75" s="14">
        <f t="shared" si="22"/>
        <v>4736530</v>
      </c>
      <c r="Y75" s="4">
        <f t="shared" si="23"/>
        <v>4736530</v>
      </c>
      <c r="Z75" s="4">
        <f t="shared" si="24"/>
        <v>0</v>
      </c>
      <c r="AA75" s="14">
        <f t="shared" si="25"/>
        <v>4736530</v>
      </c>
      <c r="AB75" s="4" t="b">
        <f t="shared" si="26"/>
        <v>1</v>
      </c>
      <c r="AC75" s="4" t="b">
        <f t="shared" si="27"/>
        <v>1</v>
      </c>
      <c r="AD75" s="14" t="b">
        <f t="shared" si="28"/>
        <v>1</v>
      </c>
    </row>
    <row r="76" spans="1:30" ht="15" x14ac:dyDescent="0.25">
      <c r="A76" s="19">
        <v>329001</v>
      </c>
      <c r="B76" s="20" t="s">
        <v>70</v>
      </c>
      <c r="C76" s="4">
        <f>VLOOKUP($A76,AA0!$C$2:$K$199,3,FALSE)</f>
        <v>1518068</v>
      </c>
      <c r="D76" s="4">
        <f>IFERROR(VLOOKUP($A76,'DH1'!$C$2:$J$20,3,FALSE),0)+IFERROR(VLOOKUP($A76,'DF1'!$C$2:$J$22,3,FALSE),0)</f>
        <v>0</v>
      </c>
      <c r="E76" s="14">
        <f t="shared" si="15"/>
        <v>1518068</v>
      </c>
      <c r="F76" s="4">
        <f>VLOOKUP($A76,AA0!$C$2:$K$199,4,FALSE)</f>
        <v>0</v>
      </c>
      <c r="G76" s="4">
        <f>IFERROR(VLOOKUP($A76,'DH1'!$C$2:$J$20,4,FALSE),0)+IFERROR(VLOOKUP($A76,'DF1'!$C$2:$J$22,4,FALSE),0)</f>
        <v>0</v>
      </c>
      <c r="H76" s="14">
        <f t="shared" si="16"/>
        <v>0</v>
      </c>
      <c r="I76" s="4">
        <f>VLOOKUP($A76,AA0!$C$2:$K$199,5,FALSE)</f>
        <v>0</v>
      </c>
      <c r="J76" s="4">
        <f>IFERROR(VLOOKUP($A76,'DH1'!$C$2:$J$20,5,FALSE),0)+IFERROR(VLOOKUP($A76,'DF1'!$C$2:$J$22,5,FALSE),0)</f>
        <v>0</v>
      </c>
      <c r="K76" s="14">
        <f t="shared" si="17"/>
        <v>0</v>
      </c>
      <c r="L76" s="4">
        <f>VLOOKUP($A76,AA0!$C$2:$K$199,6,FALSE)</f>
        <v>0</v>
      </c>
      <c r="M76" s="4">
        <f>IFERROR(VLOOKUP($A76,'DH1'!$C$2:$J$20,6,FALSE),0)+IFERROR(VLOOKUP($A76,'DF1'!$C$2:$J$22,6,FALSE),0)</f>
        <v>0</v>
      </c>
      <c r="N76" s="14">
        <f t="shared" si="18"/>
        <v>0</v>
      </c>
      <c r="O76" s="4">
        <f>VLOOKUP($A76,AA0!$C$2:$K$199,7,FALSE)</f>
        <v>0</v>
      </c>
      <c r="P76" s="4">
        <f>IFERROR(VLOOKUP($A76,'DH1'!$C$2:$J$20,7,FALSE),0)+IFERROR(VLOOKUP($A76,'DF1'!$C$2:$J$22,7,FALSE),0)</f>
        <v>0</v>
      </c>
      <c r="Q76" s="14">
        <f t="shared" si="19"/>
        <v>0</v>
      </c>
      <c r="R76" s="4">
        <f>VLOOKUP($A76,AA0!$C$2:$K$199,8,FALSE)</f>
        <v>1518068</v>
      </c>
      <c r="S76" s="4">
        <f>IFERROR(VLOOKUP($A76,'DH1'!$C$2:$J$20,8,FALSE),0)+IFERROR(VLOOKUP($A76,'DF1'!$C$2:$J$22,8,FALSE),0)</f>
        <v>0</v>
      </c>
      <c r="T76" s="14">
        <f t="shared" si="20"/>
        <v>1518068</v>
      </c>
      <c r="U76" s="5">
        <f t="shared" si="21"/>
        <v>0</v>
      </c>
      <c r="V76" s="4">
        <f>VLOOKUP($A76,AA0!$C$2:$K$199,9,FALSE)</f>
        <v>3036136</v>
      </c>
      <c r="W76" s="4">
        <f>IFERROR(VLOOKUP($A76,'DH1'!$C$2:$K$20,9,FALSE),0)+IFERROR(VLOOKUP($A76,'DF1'!$C$2:$K$22,9,FALSE),0)</f>
        <v>0</v>
      </c>
      <c r="X76" s="14">
        <f t="shared" si="22"/>
        <v>3036136</v>
      </c>
      <c r="Y76" s="4">
        <f t="shared" si="23"/>
        <v>3036136</v>
      </c>
      <c r="Z76" s="4">
        <f t="shared" si="24"/>
        <v>0</v>
      </c>
      <c r="AA76" s="14">
        <f t="shared" si="25"/>
        <v>3036136</v>
      </c>
      <c r="AB76" s="4" t="b">
        <f t="shared" si="26"/>
        <v>1</v>
      </c>
      <c r="AC76" s="4" t="b">
        <f t="shared" si="27"/>
        <v>1</v>
      </c>
      <c r="AD76" s="14" t="b">
        <f t="shared" si="28"/>
        <v>1</v>
      </c>
    </row>
    <row r="77" spans="1:30" ht="15" x14ac:dyDescent="0.25">
      <c r="A77" s="19">
        <v>331001</v>
      </c>
      <c r="B77" s="20" t="s">
        <v>71</v>
      </c>
      <c r="C77" s="4">
        <f>VLOOKUP($A77,AA0!$C$2:$K$199,3,FALSE)</f>
        <v>8347003</v>
      </c>
      <c r="D77" s="4">
        <f>IFERROR(VLOOKUP($A77,'DH1'!$C$2:$J$20,3,FALSE),0)+IFERROR(VLOOKUP($A77,'DF1'!$C$2:$J$22,3,FALSE),0)</f>
        <v>0</v>
      </c>
      <c r="E77" s="14">
        <f t="shared" si="15"/>
        <v>8347003</v>
      </c>
      <c r="F77" s="4">
        <f>VLOOKUP($A77,AA0!$C$2:$K$199,4,FALSE)</f>
        <v>0</v>
      </c>
      <c r="G77" s="4">
        <f>IFERROR(VLOOKUP($A77,'DH1'!$C$2:$J$20,4,FALSE),0)+IFERROR(VLOOKUP($A77,'DF1'!$C$2:$J$22,4,FALSE),0)</f>
        <v>0</v>
      </c>
      <c r="H77" s="14">
        <f t="shared" si="16"/>
        <v>0</v>
      </c>
      <c r="I77" s="4">
        <f>VLOOKUP($A77,AA0!$C$2:$K$199,5,FALSE)</f>
        <v>0</v>
      </c>
      <c r="J77" s="4">
        <f>IFERROR(VLOOKUP($A77,'DH1'!$C$2:$J$20,5,FALSE),0)+IFERROR(VLOOKUP($A77,'DF1'!$C$2:$J$22,5,FALSE),0)</f>
        <v>0</v>
      </c>
      <c r="K77" s="14">
        <f t="shared" si="17"/>
        <v>0</v>
      </c>
      <c r="L77" s="4">
        <f>VLOOKUP($A77,AA0!$C$2:$K$199,6,FALSE)</f>
        <v>0</v>
      </c>
      <c r="M77" s="4">
        <f>IFERROR(VLOOKUP($A77,'DH1'!$C$2:$J$20,6,FALSE),0)+IFERROR(VLOOKUP($A77,'DF1'!$C$2:$J$22,6,FALSE),0)</f>
        <v>0</v>
      </c>
      <c r="N77" s="14">
        <f t="shared" si="18"/>
        <v>0</v>
      </c>
      <c r="O77" s="4">
        <f>VLOOKUP($A77,AA0!$C$2:$K$199,7,FALSE)</f>
        <v>0</v>
      </c>
      <c r="P77" s="4">
        <f>IFERROR(VLOOKUP($A77,'DH1'!$C$2:$J$20,7,FALSE),0)+IFERROR(VLOOKUP($A77,'DF1'!$C$2:$J$22,7,FALSE),0)</f>
        <v>0</v>
      </c>
      <c r="Q77" s="14">
        <f t="shared" si="19"/>
        <v>0</v>
      </c>
      <c r="R77" s="4">
        <f>VLOOKUP($A77,AA0!$C$2:$K$199,8,FALSE)</f>
        <v>8347003</v>
      </c>
      <c r="S77" s="4">
        <f>IFERROR(VLOOKUP($A77,'DH1'!$C$2:$J$20,8,FALSE),0)+IFERROR(VLOOKUP($A77,'DF1'!$C$2:$J$22,8,FALSE),0)</f>
        <v>0</v>
      </c>
      <c r="T77" s="14">
        <f t="shared" si="20"/>
        <v>8347003</v>
      </c>
      <c r="U77" s="5">
        <f t="shared" si="21"/>
        <v>0</v>
      </c>
      <c r="V77" s="4">
        <f>VLOOKUP($A77,AA0!$C$2:$K$199,9,FALSE)</f>
        <v>16694006</v>
      </c>
      <c r="W77" s="4">
        <f>IFERROR(VLOOKUP($A77,'DH1'!$C$2:$K$20,9,FALSE),0)+IFERROR(VLOOKUP($A77,'DF1'!$C$2:$K$22,9,FALSE),0)</f>
        <v>0</v>
      </c>
      <c r="X77" s="14">
        <f t="shared" si="22"/>
        <v>16694006</v>
      </c>
      <c r="Y77" s="4">
        <f t="shared" si="23"/>
        <v>16694006</v>
      </c>
      <c r="Z77" s="4">
        <f t="shared" si="24"/>
        <v>0</v>
      </c>
      <c r="AA77" s="14">
        <f t="shared" si="25"/>
        <v>16694006</v>
      </c>
      <c r="AB77" s="4" t="b">
        <f t="shared" si="26"/>
        <v>1</v>
      </c>
      <c r="AC77" s="4" t="b">
        <f t="shared" si="27"/>
        <v>1</v>
      </c>
      <c r="AD77" s="14" t="b">
        <f t="shared" si="28"/>
        <v>1</v>
      </c>
    </row>
    <row r="78" spans="1:30" ht="15" x14ac:dyDescent="0.25">
      <c r="A78" s="19">
        <v>333001</v>
      </c>
      <c r="B78" s="20" t="s">
        <v>72</v>
      </c>
      <c r="C78" s="4">
        <f>VLOOKUP($A78,AA0!$C$2:$K$199,3,FALSE)</f>
        <v>6047481</v>
      </c>
      <c r="D78" s="4">
        <f>IFERROR(VLOOKUP($A78,'DH1'!$C$2:$J$20,3,FALSE),0)+IFERROR(VLOOKUP($A78,'DF1'!$C$2:$J$22,3,FALSE),0)</f>
        <v>0</v>
      </c>
      <c r="E78" s="14">
        <f t="shared" si="15"/>
        <v>6047481</v>
      </c>
      <c r="F78" s="4">
        <f>VLOOKUP($A78,AA0!$C$2:$K$199,4,FALSE)</f>
        <v>0</v>
      </c>
      <c r="G78" s="4">
        <f>IFERROR(VLOOKUP($A78,'DH1'!$C$2:$J$20,4,FALSE),0)+IFERROR(VLOOKUP($A78,'DF1'!$C$2:$J$22,4,FALSE),0)</f>
        <v>0</v>
      </c>
      <c r="H78" s="14">
        <f t="shared" si="16"/>
        <v>0</v>
      </c>
      <c r="I78" s="4">
        <f>VLOOKUP($A78,AA0!$C$2:$K$199,5,FALSE)</f>
        <v>0</v>
      </c>
      <c r="J78" s="4">
        <f>IFERROR(VLOOKUP($A78,'DH1'!$C$2:$J$20,5,FALSE),0)+IFERROR(VLOOKUP($A78,'DF1'!$C$2:$J$22,5,FALSE),0)</f>
        <v>0</v>
      </c>
      <c r="K78" s="14">
        <f t="shared" si="17"/>
        <v>0</v>
      </c>
      <c r="L78" s="4">
        <f>VLOOKUP($A78,AA0!$C$2:$K$199,6,FALSE)</f>
        <v>5186817</v>
      </c>
      <c r="M78" s="4">
        <f>IFERROR(VLOOKUP($A78,'DH1'!$C$2:$J$20,6,FALSE),0)+IFERROR(VLOOKUP($A78,'DF1'!$C$2:$J$22,6,FALSE),0)</f>
        <v>0</v>
      </c>
      <c r="N78" s="14">
        <f t="shared" si="18"/>
        <v>5186817</v>
      </c>
      <c r="O78" s="4">
        <f>VLOOKUP($A78,AA0!$C$2:$K$199,7,FALSE)</f>
        <v>0</v>
      </c>
      <c r="P78" s="4">
        <f>IFERROR(VLOOKUP($A78,'DH1'!$C$2:$J$20,7,FALSE),0)+IFERROR(VLOOKUP($A78,'DF1'!$C$2:$J$22,7,FALSE),0)</f>
        <v>0</v>
      </c>
      <c r="Q78" s="14">
        <f t="shared" si="19"/>
        <v>0</v>
      </c>
      <c r="R78" s="4">
        <f>VLOOKUP($A78,AA0!$C$2:$K$199,8,FALSE)</f>
        <v>860664</v>
      </c>
      <c r="S78" s="4">
        <f>IFERROR(VLOOKUP($A78,'DH1'!$C$2:$J$20,8,FALSE),0)+IFERROR(VLOOKUP($A78,'DF1'!$C$2:$J$22,8,FALSE),0)</f>
        <v>0</v>
      </c>
      <c r="T78" s="14">
        <f t="shared" si="20"/>
        <v>860664</v>
      </c>
      <c r="U78" s="5">
        <f t="shared" si="21"/>
        <v>0</v>
      </c>
      <c r="V78" s="4">
        <f>VLOOKUP($A78,AA0!$C$2:$K$199,9,FALSE)</f>
        <v>12094962</v>
      </c>
      <c r="W78" s="4">
        <f>IFERROR(VLOOKUP($A78,'DH1'!$C$2:$K$20,9,FALSE),0)+IFERROR(VLOOKUP($A78,'DF1'!$C$2:$K$22,9,FALSE),0)</f>
        <v>0</v>
      </c>
      <c r="X78" s="14">
        <f t="shared" si="22"/>
        <v>12094962</v>
      </c>
      <c r="Y78" s="4">
        <f t="shared" si="23"/>
        <v>12094962</v>
      </c>
      <c r="Z78" s="4">
        <f t="shared" si="24"/>
        <v>0</v>
      </c>
      <c r="AA78" s="14">
        <f t="shared" si="25"/>
        <v>12094962</v>
      </c>
      <c r="AB78" s="4" t="b">
        <f t="shared" si="26"/>
        <v>1</v>
      </c>
      <c r="AC78" s="4" t="b">
        <f t="shared" si="27"/>
        <v>1</v>
      </c>
      <c r="AD78" s="14" t="b">
        <f t="shared" si="28"/>
        <v>1</v>
      </c>
    </row>
    <row r="79" spans="1:30" ht="15" x14ac:dyDescent="0.25">
      <c r="A79" s="19">
        <v>334001</v>
      </c>
      <c r="B79" s="20" t="s">
        <v>278</v>
      </c>
      <c r="C79" s="4">
        <f>VLOOKUP($A79,AA0!$C$2:$K$199,3,FALSE)</f>
        <v>128021</v>
      </c>
      <c r="D79" s="4">
        <f>IFERROR(VLOOKUP($A79,'DH1'!$C$2:$J$20,3,FALSE),0)+IFERROR(VLOOKUP($A79,'DF1'!$C$2:$J$22,3,FALSE),0)</f>
        <v>0</v>
      </c>
      <c r="E79" s="14">
        <f t="shared" si="15"/>
        <v>128021</v>
      </c>
      <c r="F79" s="4">
        <f>VLOOKUP($A79,AA0!$C$2:$K$199,4,FALSE)</f>
        <v>0</v>
      </c>
      <c r="G79" s="4">
        <f>IFERROR(VLOOKUP($A79,'DH1'!$C$2:$J$20,4,FALSE),0)+IFERROR(VLOOKUP($A79,'DF1'!$C$2:$J$22,4,FALSE),0)</f>
        <v>0</v>
      </c>
      <c r="H79" s="14">
        <f t="shared" si="16"/>
        <v>0</v>
      </c>
      <c r="I79" s="4">
        <f>VLOOKUP($A79,AA0!$C$2:$K$199,5,FALSE)</f>
        <v>0</v>
      </c>
      <c r="J79" s="4">
        <f>IFERROR(VLOOKUP($A79,'DH1'!$C$2:$J$20,5,FALSE),0)+IFERROR(VLOOKUP($A79,'DF1'!$C$2:$J$22,5,FALSE),0)</f>
        <v>0</v>
      </c>
      <c r="K79" s="14">
        <f t="shared" si="17"/>
        <v>0</v>
      </c>
      <c r="L79" s="4">
        <f>VLOOKUP($A79,AA0!$C$2:$K$199,6,FALSE)</f>
        <v>0</v>
      </c>
      <c r="M79" s="4">
        <f>IFERROR(VLOOKUP($A79,'DH1'!$C$2:$J$20,6,FALSE),0)+IFERROR(VLOOKUP($A79,'DF1'!$C$2:$J$22,6,FALSE),0)</f>
        <v>0</v>
      </c>
      <c r="N79" s="14">
        <f t="shared" si="18"/>
        <v>0</v>
      </c>
      <c r="O79" s="4">
        <f>VLOOKUP($A79,AA0!$C$2:$K$199,7,FALSE)</f>
        <v>0</v>
      </c>
      <c r="P79" s="4">
        <f>IFERROR(VLOOKUP($A79,'DH1'!$C$2:$J$20,7,FALSE),0)+IFERROR(VLOOKUP($A79,'DF1'!$C$2:$J$22,7,FALSE),0)</f>
        <v>0</v>
      </c>
      <c r="Q79" s="14">
        <f t="shared" si="19"/>
        <v>0</v>
      </c>
      <c r="R79" s="4">
        <f>VLOOKUP($A79,AA0!$C$2:$K$199,8,FALSE)</f>
        <v>0</v>
      </c>
      <c r="S79" s="4">
        <f>IFERROR(VLOOKUP($A79,'DH1'!$C$2:$J$20,8,FALSE),0)+IFERROR(VLOOKUP($A79,'DF1'!$C$2:$J$22,8,FALSE),0)</f>
        <v>0</v>
      </c>
      <c r="T79" s="14">
        <f t="shared" si="20"/>
        <v>0</v>
      </c>
      <c r="U79" s="5">
        <f t="shared" si="21"/>
        <v>0</v>
      </c>
      <c r="V79" s="4">
        <f>VLOOKUP($A79,AA0!$C$2:$K$199,9,FALSE)</f>
        <v>128021</v>
      </c>
      <c r="W79" s="4">
        <f>IFERROR(VLOOKUP($A79,'DH1'!$C$2:$K$20,9,FALSE),0)+IFERROR(VLOOKUP($A79,'DF1'!$C$2:$K$22,9,FALSE),0)</f>
        <v>0</v>
      </c>
      <c r="X79" s="14">
        <f t="shared" si="22"/>
        <v>128021</v>
      </c>
      <c r="Y79" s="4">
        <f t="shared" si="23"/>
        <v>128021</v>
      </c>
      <c r="Z79" s="4">
        <f t="shared" si="24"/>
        <v>0</v>
      </c>
      <c r="AA79" s="14">
        <f t="shared" si="25"/>
        <v>128021</v>
      </c>
      <c r="AB79" s="4" t="b">
        <f t="shared" si="26"/>
        <v>1</v>
      </c>
      <c r="AC79" s="4" t="b">
        <f t="shared" si="27"/>
        <v>1</v>
      </c>
      <c r="AD79" s="14" t="b">
        <f t="shared" si="28"/>
        <v>1</v>
      </c>
    </row>
    <row r="80" spans="1:30" ht="15" x14ac:dyDescent="0.25">
      <c r="A80" s="19">
        <v>336001</v>
      </c>
      <c r="B80" s="20" t="s">
        <v>73</v>
      </c>
      <c r="C80" s="4">
        <f>VLOOKUP($A80,AA0!$C$2:$K$199,3,FALSE)</f>
        <v>8343866</v>
      </c>
      <c r="D80" s="4">
        <f>IFERROR(VLOOKUP($A80,'DH1'!$C$2:$J$20,3,FALSE),0)+IFERROR(VLOOKUP($A80,'DF1'!$C$2:$J$22,3,FALSE),0)</f>
        <v>0</v>
      </c>
      <c r="E80" s="14">
        <f t="shared" si="15"/>
        <v>8343866</v>
      </c>
      <c r="F80" s="4">
        <f>VLOOKUP($A80,AA0!$C$2:$K$199,4,FALSE)</f>
        <v>0</v>
      </c>
      <c r="G80" s="4">
        <f>IFERROR(VLOOKUP($A80,'DH1'!$C$2:$J$20,4,FALSE),0)+IFERROR(VLOOKUP($A80,'DF1'!$C$2:$J$22,4,FALSE),0)</f>
        <v>0</v>
      </c>
      <c r="H80" s="14">
        <f t="shared" si="16"/>
        <v>0</v>
      </c>
      <c r="I80" s="4">
        <f>VLOOKUP($A80,AA0!$C$2:$K$199,5,FALSE)</f>
        <v>0</v>
      </c>
      <c r="J80" s="4">
        <f>IFERROR(VLOOKUP($A80,'DH1'!$C$2:$J$20,5,FALSE),0)+IFERROR(VLOOKUP($A80,'DF1'!$C$2:$J$22,5,FALSE),0)</f>
        <v>0</v>
      </c>
      <c r="K80" s="14">
        <f t="shared" si="17"/>
        <v>0</v>
      </c>
      <c r="L80" s="4">
        <f>VLOOKUP($A80,AA0!$C$2:$K$199,6,FALSE)</f>
        <v>0</v>
      </c>
      <c r="M80" s="4">
        <f>IFERROR(VLOOKUP($A80,'DH1'!$C$2:$J$20,6,FALSE),0)+IFERROR(VLOOKUP($A80,'DF1'!$C$2:$J$22,6,FALSE),0)</f>
        <v>0</v>
      </c>
      <c r="N80" s="14">
        <f t="shared" si="18"/>
        <v>0</v>
      </c>
      <c r="O80" s="4">
        <f>VLOOKUP($A80,AA0!$C$2:$K$199,7,FALSE)</f>
        <v>0</v>
      </c>
      <c r="P80" s="4">
        <f>IFERROR(VLOOKUP($A80,'DH1'!$C$2:$J$20,7,FALSE),0)+IFERROR(VLOOKUP($A80,'DF1'!$C$2:$J$22,7,FALSE),0)</f>
        <v>0</v>
      </c>
      <c r="Q80" s="14">
        <f t="shared" si="19"/>
        <v>0</v>
      </c>
      <c r="R80" s="4">
        <f>VLOOKUP($A80,AA0!$C$2:$K$199,8,FALSE)</f>
        <v>8343866</v>
      </c>
      <c r="S80" s="4">
        <f>IFERROR(VLOOKUP($A80,'DH1'!$C$2:$J$20,8,FALSE),0)+IFERROR(VLOOKUP($A80,'DF1'!$C$2:$J$22,8,FALSE),0)</f>
        <v>0</v>
      </c>
      <c r="T80" s="14">
        <f t="shared" si="20"/>
        <v>8343866</v>
      </c>
      <c r="U80" s="5">
        <f t="shared" si="21"/>
        <v>0</v>
      </c>
      <c r="V80" s="4">
        <f>VLOOKUP($A80,AA0!$C$2:$K$199,9,FALSE)</f>
        <v>16687732</v>
      </c>
      <c r="W80" s="4">
        <f>IFERROR(VLOOKUP($A80,'DH1'!$C$2:$K$20,9,FALSE),0)+IFERROR(VLOOKUP($A80,'DF1'!$C$2:$K$22,9,FALSE),0)</f>
        <v>0</v>
      </c>
      <c r="X80" s="14">
        <f t="shared" si="22"/>
        <v>16687732</v>
      </c>
      <c r="Y80" s="4">
        <f t="shared" si="23"/>
        <v>16687732</v>
      </c>
      <c r="Z80" s="4">
        <f t="shared" si="24"/>
        <v>0</v>
      </c>
      <c r="AA80" s="14">
        <f t="shared" si="25"/>
        <v>16687732</v>
      </c>
      <c r="AB80" s="4" t="b">
        <f t="shared" si="26"/>
        <v>1</v>
      </c>
      <c r="AC80" s="4" t="b">
        <f t="shared" si="27"/>
        <v>1</v>
      </c>
      <c r="AD80" s="14" t="b">
        <f t="shared" si="28"/>
        <v>1</v>
      </c>
    </row>
    <row r="81" spans="1:30" ht="15" x14ac:dyDescent="0.25">
      <c r="A81" s="19">
        <v>337001</v>
      </c>
      <c r="B81" s="20" t="s">
        <v>74</v>
      </c>
      <c r="C81" s="4">
        <f>VLOOKUP($A81,AA0!$C$2:$K$199,3,FALSE)</f>
        <v>9379495</v>
      </c>
      <c r="D81" s="4">
        <f>IFERROR(VLOOKUP($A81,'DH1'!$C$2:$J$20,3,FALSE),0)+IFERROR(VLOOKUP($A81,'DF1'!$C$2:$J$22,3,FALSE),0)</f>
        <v>0</v>
      </c>
      <c r="E81" s="14">
        <f t="shared" si="15"/>
        <v>9379495</v>
      </c>
      <c r="F81" s="4">
        <f>VLOOKUP($A81,AA0!$C$2:$K$199,4,FALSE)</f>
        <v>0</v>
      </c>
      <c r="G81" s="4">
        <f>IFERROR(VLOOKUP($A81,'DH1'!$C$2:$J$20,4,FALSE),0)+IFERROR(VLOOKUP($A81,'DF1'!$C$2:$J$22,4,FALSE),0)</f>
        <v>0</v>
      </c>
      <c r="H81" s="14">
        <f t="shared" si="16"/>
        <v>0</v>
      </c>
      <c r="I81" s="4">
        <f>VLOOKUP($A81,AA0!$C$2:$K$199,5,FALSE)</f>
        <v>0</v>
      </c>
      <c r="J81" s="4">
        <f>IFERROR(VLOOKUP($A81,'DH1'!$C$2:$J$20,5,FALSE),0)+IFERROR(VLOOKUP($A81,'DF1'!$C$2:$J$22,5,FALSE),0)</f>
        <v>0</v>
      </c>
      <c r="K81" s="14">
        <f t="shared" si="17"/>
        <v>0</v>
      </c>
      <c r="L81" s="4">
        <f>VLOOKUP($A81,AA0!$C$2:$K$199,6,FALSE)</f>
        <v>0</v>
      </c>
      <c r="M81" s="4">
        <f>IFERROR(VLOOKUP($A81,'DH1'!$C$2:$J$20,6,FALSE),0)+IFERROR(VLOOKUP($A81,'DF1'!$C$2:$J$22,6,FALSE),0)</f>
        <v>0</v>
      </c>
      <c r="N81" s="14">
        <f t="shared" si="18"/>
        <v>0</v>
      </c>
      <c r="O81" s="4">
        <f>VLOOKUP($A81,AA0!$C$2:$K$199,7,FALSE)</f>
        <v>0</v>
      </c>
      <c r="P81" s="4">
        <f>IFERROR(VLOOKUP($A81,'DH1'!$C$2:$J$20,7,FALSE),0)+IFERROR(VLOOKUP($A81,'DF1'!$C$2:$J$22,7,FALSE),0)</f>
        <v>0</v>
      </c>
      <c r="Q81" s="14">
        <f t="shared" si="19"/>
        <v>0</v>
      </c>
      <c r="R81" s="4">
        <f>VLOOKUP($A81,AA0!$C$2:$K$199,8,FALSE)</f>
        <v>9379495</v>
      </c>
      <c r="S81" s="4">
        <f>IFERROR(VLOOKUP($A81,'DH1'!$C$2:$J$20,8,FALSE),0)+IFERROR(VLOOKUP($A81,'DF1'!$C$2:$J$22,8,FALSE),0)</f>
        <v>0</v>
      </c>
      <c r="T81" s="14">
        <f t="shared" si="20"/>
        <v>9379495</v>
      </c>
      <c r="U81" s="5">
        <f t="shared" si="21"/>
        <v>0</v>
      </c>
      <c r="V81" s="4">
        <f>VLOOKUP($A81,AA0!$C$2:$K$199,9,FALSE)</f>
        <v>18758990</v>
      </c>
      <c r="W81" s="4">
        <f>IFERROR(VLOOKUP($A81,'DH1'!$C$2:$K$20,9,FALSE),0)+IFERROR(VLOOKUP($A81,'DF1'!$C$2:$K$22,9,FALSE),0)</f>
        <v>0</v>
      </c>
      <c r="X81" s="14">
        <f t="shared" si="22"/>
        <v>18758990</v>
      </c>
      <c r="Y81" s="4">
        <f t="shared" si="23"/>
        <v>18758990</v>
      </c>
      <c r="Z81" s="4">
        <f t="shared" si="24"/>
        <v>0</v>
      </c>
      <c r="AA81" s="14">
        <f t="shared" si="25"/>
        <v>18758990</v>
      </c>
      <c r="AB81" s="4" t="b">
        <f t="shared" si="26"/>
        <v>1</v>
      </c>
      <c r="AC81" s="4" t="b">
        <f t="shared" si="27"/>
        <v>1</v>
      </c>
      <c r="AD81" s="14" t="b">
        <f t="shared" si="28"/>
        <v>1</v>
      </c>
    </row>
    <row r="82" spans="1:30" ht="15" x14ac:dyDescent="0.25">
      <c r="A82" s="19">
        <v>340001</v>
      </c>
      <c r="B82" s="20" t="s">
        <v>75</v>
      </c>
      <c r="C82" s="4">
        <f>VLOOKUP($A82,AA0!$C$2:$K$199,3,FALSE)</f>
        <v>642247</v>
      </c>
      <c r="D82" s="4">
        <f>IFERROR(VLOOKUP($A82,'DH1'!$C$2:$J$20,3,FALSE),0)+IFERROR(VLOOKUP($A82,'DF1'!$C$2:$J$22,3,FALSE),0)</f>
        <v>0</v>
      </c>
      <c r="E82" s="14">
        <f t="shared" si="15"/>
        <v>642247</v>
      </c>
      <c r="F82" s="4">
        <f>VLOOKUP($A82,AA0!$C$2:$K$199,4,FALSE)</f>
        <v>0</v>
      </c>
      <c r="G82" s="4">
        <f>IFERROR(VLOOKUP($A82,'DH1'!$C$2:$J$20,4,FALSE),0)+IFERROR(VLOOKUP($A82,'DF1'!$C$2:$J$22,4,FALSE),0)</f>
        <v>0</v>
      </c>
      <c r="H82" s="14">
        <f t="shared" si="16"/>
        <v>0</v>
      </c>
      <c r="I82" s="4">
        <f>VLOOKUP($A82,AA0!$C$2:$K$199,5,FALSE)</f>
        <v>0</v>
      </c>
      <c r="J82" s="4">
        <f>IFERROR(VLOOKUP($A82,'DH1'!$C$2:$J$20,5,FALSE),0)+IFERROR(VLOOKUP($A82,'DF1'!$C$2:$J$22,5,FALSE),0)</f>
        <v>0</v>
      </c>
      <c r="K82" s="14">
        <f t="shared" si="17"/>
        <v>0</v>
      </c>
      <c r="L82" s="4">
        <f>VLOOKUP($A82,AA0!$C$2:$K$199,6,FALSE)</f>
        <v>0</v>
      </c>
      <c r="M82" s="4">
        <f>IFERROR(VLOOKUP($A82,'DH1'!$C$2:$J$20,6,FALSE),0)+IFERROR(VLOOKUP($A82,'DF1'!$C$2:$J$22,6,FALSE),0)</f>
        <v>0</v>
      </c>
      <c r="N82" s="14">
        <f t="shared" si="18"/>
        <v>0</v>
      </c>
      <c r="O82" s="4">
        <f>VLOOKUP($A82,AA0!$C$2:$K$199,7,FALSE)</f>
        <v>0</v>
      </c>
      <c r="P82" s="4">
        <f>IFERROR(VLOOKUP($A82,'DH1'!$C$2:$J$20,7,FALSE),0)+IFERROR(VLOOKUP($A82,'DF1'!$C$2:$J$22,7,FALSE),0)</f>
        <v>0</v>
      </c>
      <c r="Q82" s="14">
        <f t="shared" si="19"/>
        <v>0</v>
      </c>
      <c r="R82" s="4">
        <f>VLOOKUP($A82,AA0!$C$2:$K$199,8,FALSE)</f>
        <v>642247</v>
      </c>
      <c r="S82" s="4">
        <f>IFERROR(VLOOKUP($A82,'DH1'!$C$2:$J$20,8,FALSE),0)+IFERROR(VLOOKUP($A82,'DF1'!$C$2:$J$22,8,FALSE),0)</f>
        <v>0</v>
      </c>
      <c r="T82" s="14">
        <f t="shared" si="20"/>
        <v>642247</v>
      </c>
      <c r="U82" s="5">
        <f t="shared" si="21"/>
        <v>0</v>
      </c>
      <c r="V82" s="4">
        <f>VLOOKUP($A82,AA0!$C$2:$K$199,9,FALSE)</f>
        <v>1284494</v>
      </c>
      <c r="W82" s="4">
        <f>IFERROR(VLOOKUP($A82,'DH1'!$C$2:$K$20,9,FALSE),0)+IFERROR(VLOOKUP($A82,'DF1'!$C$2:$K$22,9,FALSE),0)</f>
        <v>0</v>
      </c>
      <c r="X82" s="14">
        <f t="shared" si="22"/>
        <v>1284494</v>
      </c>
      <c r="Y82" s="4">
        <f t="shared" si="23"/>
        <v>1284494</v>
      </c>
      <c r="Z82" s="4">
        <f t="shared" si="24"/>
        <v>0</v>
      </c>
      <c r="AA82" s="14">
        <f t="shared" si="25"/>
        <v>1284494</v>
      </c>
      <c r="AB82" s="4" t="b">
        <f t="shared" si="26"/>
        <v>1</v>
      </c>
      <c r="AC82" s="4" t="b">
        <f t="shared" si="27"/>
        <v>1</v>
      </c>
      <c r="AD82" s="14" t="b">
        <f t="shared" si="28"/>
        <v>1</v>
      </c>
    </row>
    <row r="83" spans="1:30" ht="15" x14ac:dyDescent="0.25">
      <c r="A83" s="19">
        <v>341001</v>
      </c>
      <c r="B83" s="20" t="s">
        <v>76</v>
      </c>
      <c r="C83" s="4">
        <f>VLOOKUP($A83,AA0!$C$2:$K$199,3,FALSE)</f>
        <v>3606891</v>
      </c>
      <c r="D83" s="4">
        <f>IFERROR(VLOOKUP($A83,'DH1'!$C$2:$J$20,3,FALSE),0)+IFERROR(VLOOKUP($A83,'DF1'!$C$2:$J$22,3,FALSE),0)</f>
        <v>0</v>
      </c>
      <c r="E83" s="14">
        <f t="shared" si="15"/>
        <v>3606891</v>
      </c>
      <c r="F83" s="4">
        <f>VLOOKUP($A83,AA0!$C$2:$K$199,4,FALSE)</f>
        <v>0</v>
      </c>
      <c r="G83" s="4">
        <f>IFERROR(VLOOKUP($A83,'DH1'!$C$2:$J$20,4,FALSE),0)+IFERROR(VLOOKUP($A83,'DF1'!$C$2:$J$22,4,FALSE),0)</f>
        <v>0</v>
      </c>
      <c r="H83" s="14">
        <f t="shared" si="16"/>
        <v>0</v>
      </c>
      <c r="I83" s="4">
        <f>VLOOKUP($A83,AA0!$C$2:$K$199,5,FALSE)</f>
        <v>14666</v>
      </c>
      <c r="J83" s="4">
        <f>IFERROR(VLOOKUP($A83,'DH1'!$C$2:$J$20,5,FALSE),0)+IFERROR(VLOOKUP($A83,'DF1'!$C$2:$J$22,5,FALSE),0)</f>
        <v>0</v>
      </c>
      <c r="K83" s="14">
        <f t="shared" si="17"/>
        <v>14666</v>
      </c>
      <c r="L83" s="4">
        <f>VLOOKUP($A83,AA0!$C$2:$K$199,6,FALSE)</f>
        <v>964091</v>
      </c>
      <c r="M83" s="4">
        <f>IFERROR(VLOOKUP($A83,'DH1'!$C$2:$J$20,6,FALSE),0)+IFERROR(VLOOKUP($A83,'DF1'!$C$2:$J$22,6,FALSE),0)</f>
        <v>0</v>
      </c>
      <c r="N83" s="14">
        <f t="shared" si="18"/>
        <v>964091</v>
      </c>
      <c r="O83" s="4">
        <f>VLOOKUP($A83,AA0!$C$2:$K$199,7,FALSE)</f>
        <v>0</v>
      </c>
      <c r="P83" s="4">
        <f>IFERROR(VLOOKUP($A83,'DH1'!$C$2:$J$20,7,FALSE),0)+IFERROR(VLOOKUP($A83,'DF1'!$C$2:$J$22,7,FALSE),0)</f>
        <v>0</v>
      </c>
      <c r="Q83" s="14">
        <f t="shared" si="19"/>
        <v>0</v>
      </c>
      <c r="R83" s="4">
        <f>VLOOKUP($A83,AA0!$C$2:$K$199,8,FALSE)</f>
        <v>2628134</v>
      </c>
      <c r="S83" s="4">
        <f>IFERROR(VLOOKUP($A83,'DH1'!$C$2:$J$20,8,FALSE),0)+IFERROR(VLOOKUP($A83,'DF1'!$C$2:$J$22,8,FALSE),0)</f>
        <v>0</v>
      </c>
      <c r="T83" s="14">
        <f t="shared" si="20"/>
        <v>2628134</v>
      </c>
      <c r="U83" s="5">
        <f t="shared" si="21"/>
        <v>0</v>
      </c>
      <c r="V83" s="4">
        <f>VLOOKUP($A83,AA0!$C$2:$K$199,9,FALSE)</f>
        <v>7213782</v>
      </c>
      <c r="W83" s="4">
        <f>IFERROR(VLOOKUP($A83,'DH1'!$C$2:$K$20,9,FALSE),0)+IFERROR(VLOOKUP($A83,'DF1'!$C$2:$K$22,9,FALSE),0)</f>
        <v>0</v>
      </c>
      <c r="X83" s="14">
        <f t="shared" si="22"/>
        <v>7213782</v>
      </c>
      <c r="Y83" s="4">
        <f t="shared" si="23"/>
        <v>7213782</v>
      </c>
      <c r="Z83" s="4">
        <f t="shared" si="24"/>
        <v>0</v>
      </c>
      <c r="AA83" s="14">
        <f t="shared" si="25"/>
        <v>7213782</v>
      </c>
      <c r="AB83" s="4" t="b">
        <f t="shared" si="26"/>
        <v>1</v>
      </c>
      <c r="AC83" s="4" t="b">
        <f t="shared" si="27"/>
        <v>1</v>
      </c>
      <c r="AD83" s="14" t="b">
        <f t="shared" si="28"/>
        <v>1</v>
      </c>
    </row>
    <row r="84" spans="1:30" ht="15" x14ac:dyDescent="0.25">
      <c r="A84" s="19">
        <v>343001</v>
      </c>
      <c r="B84" s="20" t="s">
        <v>77</v>
      </c>
      <c r="C84" s="4">
        <f>VLOOKUP($A84,AA0!$C$2:$K$199,3,FALSE)</f>
        <v>12336814</v>
      </c>
      <c r="D84" s="4">
        <f>IFERROR(VLOOKUP($A84,'DH1'!$C$2:$J$20,3,FALSE),0)+IFERROR(VLOOKUP($A84,'DF1'!$C$2:$J$22,3,FALSE),0)</f>
        <v>0</v>
      </c>
      <c r="E84" s="14">
        <f t="shared" si="15"/>
        <v>12336814</v>
      </c>
      <c r="F84" s="4">
        <f>VLOOKUP($A84,AA0!$C$2:$K$199,4,FALSE)</f>
        <v>0</v>
      </c>
      <c r="G84" s="4">
        <f>IFERROR(VLOOKUP($A84,'DH1'!$C$2:$J$20,4,FALSE),0)+IFERROR(VLOOKUP($A84,'DF1'!$C$2:$J$22,4,FALSE),0)</f>
        <v>0</v>
      </c>
      <c r="H84" s="14">
        <f t="shared" si="16"/>
        <v>0</v>
      </c>
      <c r="I84" s="4">
        <f>VLOOKUP($A84,AA0!$C$2:$K$199,5,FALSE)</f>
        <v>0</v>
      </c>
      <c r="J84" s="4">
        <f>IFERROR(VLOOKUP($A84,'DH1'!$C$2:$J$20,5,FALSE),0)+IFERROR(VLOOKUP($A84,'DF1'!$C$2:$J$22,5,FALSE),0)</f>
        <v>0</v>
      </c>
      <c r="K84" s="14">
        <f t="shared" si="17"/>
        <v>0</v>
      </c>
      <c r="L84" s="4">
        <f>VLOOKUP($A84,AA0!$C$2:$K$199,6,FALSE)</f>
        <v>0</v>
      </c>
      <c r="M84" s="4">
        <f>IFERROR(VLOOKUP($A84,'DH1'!$C$2:$J$20,6,FALSE),0)+IFERROR(VLOOKUP($A84,'DF1'!$C$2:$J$22,6,FALSE),0)</f>
        <v>0</v>
      </c>
      <c r="N84" s="14">
        <f t="shared" si="18"/>
        <v>0</v>
      </c>
      <c r="O84" s="4">
        <f>VLOOKUP($A84,AA0!$C$2:$K$199,7,FALSE)</f>
        <v>0</v>
      </c>
      <c r="P84" s="4">
        <f>IFERROR(VLOOKUP($A84,'DH1'!$C$2:$J$20,7,FALSE),0)+IFERROR(VLOOKUP($A84,'DF1'!$C$2:$J$22,7,FALSE),0)</f>
        <v>0</v>
      </c>
      <c r="Q84" s="14">
        <f t="shared" si="19"/>
        <v>0</v>
      </c>
      <c r="R84" s="4">
        <f>VLOOKUP($A84,AA0!$C$2:$K$199,8,FALSE)</f>
        <v>12336814</v>
      </c>
      <c r="S84" s="4">
        <f>IFERROR(VLOOKUP($A84,'DH1'!$C$2:$J$20,8,FALSE),0)+IFERROR(VLOOKUP($A84,'DF1'!$C$2:$J$22,8,FALSE),0)</f>
        <v>0</v>
      </c>
      <c r="T84" s="14">
        <f t="shared" si="20"/>
        <v>12336814</v>
      </c>
      <c r="U84" s="5">
        <f t="shared" si="21"/>
        <v>0</v>
      </c>
      <c r="V84" s="4">
        <f>VLOOKUP($A84,AA0!$C$2:$K$199,9,FALSE)</f>
        <v>24673628</v>
      </c>
      <c r="W84" s="4">
        <f>IFERROR(VLOOKUP($A84,'DH1'!$C$2:$K$20,9,FALSE),0)+IFERROR(VLOOKUP($A84,'DF1'!$C$2:$K$22,9,FALSE),0)</f>
        <v>0</v>
      </c>
      <c r="X84" s="14">
        <f t="shared" si="22"/>
        <v>24673628</v>
      </c>
      <c r="Y84" s="4">
        <f t="shared" si="23"/>
        <v>24673628</v>
      </c>
      <c r="Z84" s="4">
        <f t="shared" si="24"/>
        <v>0</v>
      </c>
      <c r="AA84" s="14">
        <f t="shared" si="25"/>
        <v>24673628</v>
      </c>
      <c r="AB84" s="4" t="b">
        <f t="shared" si="26"/>
        <v>1</v>
      </c>
      <c r="AC84" s="4" t="b">
        <f t="shared" si="27"/>
        <v>1</v>
      </c>
      <c r="AD84" s="14" t="b">
        <f t="shared" si="28"/>
        <v>1</v>
      </c>
    </row>
    <row r="85" spans="1:30" ht="15" x14ac:dyDescent="0.25">
      <c r="A85" s="19">
        <v>344001</v>
      </c>
      <c r="B85" s="20" t="s">
        <v>78</v>
      </c>
      <c r="C85" s="4">
        <f>VLOOKUP($A85,AA0!$C$2:$K$199,3,FALSE)</f>
        <v>891244</v>
      </c>
      <c r="D85" s="4">
        <f>IFERROR(VLOOKUP($A85,'DH1'!$C$2:$J$20,3,FALSE),0)+IFERROR(VLOOKUP($A85,'DF1'!$C$2:$J$22,3,FALSE),0)</f>
        <v>0</v>
      </c>
      <c r="E85" s="14">
        <f t="shared" si="15"/>
        <v>891244</v>
      </c>
      <c r="F85" s="4">
        <f>VLOOKUP($A85,AA0!$C$2:$K$199,4,FALSE)</f>
        <v>0</v>
      </c>
      <c r="G85" s="4">
        <f>IFERROR(VLOOKUP($A85,'DH1'!$C$2:$J$20,4,FALSE),0)+IFERROR(VLOOKUP($A85,'DF1'!$C$2:$J$22,4,FALSE),0)</f>
        <v>0</v>
      </c>
      <c r="H85" s="14">
        <f t="shared" si="16"/>
        <v>0</v>
      </c>
      <c r="I85" s="4">
        <f>VLOOKUP($A85,AA0!$C$2:$K$199,5,FALSE)</f>
        <v>0</v>
      </c>
      <c r="J85" s="4">
        <f>IFERROR(VLOOKUP($A85,'DH1'!$C$2:$J$20,5,FALSE),0)+IFERROR(VLOOKUP($A85,'DF1'!$C$2:$J$22,5,FALSE),0)</f>
        <v>0</v>
      </c>
      <c r="K85" s="14">
        <f t="shared" si="17"/>
        <v>0</v>
      </c>
      <c r="L85" s="4">
        <f>VLOOKUP($A85,AA0!$C$2:$K$199,6,FALSE)</f>
        <v>0</v>
      </c>
      <c r="M85" s="4">
        <f>IFERROR(VLOOKUP($A85,'DH1'!$C$2:$J$20,6,FALSE),0)+IFERROR(VLOOKUP($A85,'DF1'!$C$2:$J$22,6,FALSE),0)</f>
        <v>0</v>
      </c>
      <c r="N85" s="14">
        <f t="shared" si="18"/>
        <v>0</v>
      </c>
      <c r="O85" s="4">
        <f>VLOOKUP($A85,AA0!$C$2:$K$199,7,FALSE)</f>
        <v>0</v>
      </c>
      <c r="P85" s="4">
        <f>IFERROR(VLOOKUP($A85,'DH1'!$C$2:$J$20,7,FALSE),0)+IFERROR(VLOOKUP($A85,'DF1'!$C$2:$J$22,7,FALSE),0)</f>
        <v>0</v>
      </c>
      <c r="Q85" s="14">
        <f t="shared" si="19"/>
        <v>0</v>
      </c>
      <c r="R85" s="4">
        <f>VLOOKUP($A85,AA0!$C$2:$K$199,8,FALSE)</f>
        <v>891244</v>
      </c>
      <c r="S85" s="4">
        <f>IFERROR(VLOOKUP($A85,'DH1'!$C$2:$J$20,8,FALSE),0)+IFERROR(VLOOKUP($A85,'DF1'!$C$2:$J$22,8,FALSE),0)</f>
        <v>0</v>
      </c>
      <c r="T85" s="14">
        <f t="shared" si="20"/>
        <v>891244</v>
      </c>
      <c r="U85" s="5">
        <f t="shared" si="21"/>
        <v>0</v>
      </c>
      <c r="V85" s="4">
        <f>VLOOKUP($A85,AA0!$C$2:$K$199,9,FALSE)</f>
        <v>1782488</v>
      </c>
      <c r="W85" s="4">
        <f>IFERROR(VLOOKUP($A85,'DH1'!$C$2:$K$20,9,FALSE),0)+IFERROR(VLOOKUP($A85,'DF1'!$C$2:$K$22,9,FALSE),0)</f>
        <v>0</v>
      </c>
      <c r="X85" s="14">
        <f t="shared" si="22"/>
        <v>1782488</v>
      </c>
      <c r="Y85" s="4">
        <f t="shared" si="23"/>
        <v>1782488</v>
      </c>
      <c r="Z85" s="4">
        <f t="shared" si="24"/>
        <v>0</v>
      </c>
      <c r="AA85" s="14">
        <f t="shared" si="25"/>
        <v>1782488</v>
      </c>
      <c r="AB85" s="4" t="b">
        <f t="shared" si="26"/>
        <v>1</v>
      </c>
      <c r="AC85" s="4" t="b">
        <f t="shared" si="27"/>
        <v>1</v>
      </c>
      <c r="AD85" s="14" t="b">
        <f t="shared" si="28"/>
        <v>1</v>
      </c>
    </row>
    <row r="86" spans="1:30" ht="15" x14ac:dyDescent="0.25">
      <c r="A86" s="19">
        <v>345001</v>
      </c>
      <c r="B86" s="20" t="s">
        <v>202</v>
      </c>
      <c r="C86" s="4">
        <f>VLOOKUP($A86,AA0!$C$2:$K$199,3,FALSE)</f>
        <v>1900303</v>
      </c>
      <c r="D86" s="4">
        <f>IFERROR(VLOOKUP($A86,'DH1'!$C$2:$J$20,3,FALSE),0)+IFERROR(VLOOKUP($A86,'DF1'!$C$2:$J$22,3,FALSE),0)</f>
        <v>0</v>
      </c>
      <c r="E86" s="14">
        <f t="shared" si="15"/>
        <v>1900303</v>
      </c>
      <c r="F86" s="4">
        <f>VLOOKUP($A86,AA0!$C$2:$K$199,4,FALSE)</f>
        <v>0</v>
      </c>
      <c r="G86" s="4">
        <f>IFERROR(VLOOKUP($A86,'DH1'!$C$2:$J$20,4,FALSE),0)+IFERROR(VLOOKUP($A86,'DF1'!$C$2:$J$22,4,FALSE),0)</f>
        <v>0</v>
      </c>
      <c r="H86" s="14">
        <f t="shared" si="16"/>
        <v>0</v>
      </c>
      <c r="I86" s="4">
        <f>VLOOKUP($A86,AA0!$C$2:$K$199,5,FALSE)</f>
        <v>0</v>
      </c>
      <c r="J86" s="4">
        <f>IFERROR(VLOOKUP($A86,'DH1'!$C$2:$J$20,5,FALSE),0)+IFERROR(VLOOKUP($A86,'DF1'!$C$2:$J$22,5,FALSE),0)</f>
        <v>0</v>
      </c>
      <c r="K86" s="14">
        <f t="shared" si="17"/>
        <v>0</v>
      </c>
      <c r="L86" s="4">
        <f>VLOOKUP($A86,AA0!$C$2:$K$199,6,FALSE)</f>
        <v>0</v>
      </c>
      <c r="M86" s="4">
        <f>IFERROR(VLOOKUP($A86,'DH1'!$C$2:$J$20,6,FALSE),0)+IFERROR(VLOOKUP($A86,'DF1'!$C$2:$J$22,6,FALSE),0)</f>
        <v>0</v>
      </c>
      <c r="N86" s="14">
        <f t="shared" si="18"/>
        <v>0</v>
      </c>
      <c r="O86" s="4">
        <f>VLOOKUP($A86,AA0!$C$2:$K$199,7,FALSE)</f>
        <v>0</v>
      </c>
      <c r="P86" s="4">
        <f>IFERROR(VLOOKUP($A86,'DH1'!$C$2:$J$20,7,FALSE),0)+IFERROR(VLOOKUP($A86,'DF1'!$C$2:$J$22,7,FALSE),0)</f>
        <v>0</v>
      </c>
      <c r="Q86" s="14">
        <f t="shared" si="19"/>
        <v>0</v>
      </c>
      <c r="R86" s="4">
        <f>VLOOKUP($A86,AA0!$C$2:$K$199,8,FALSE)</f>
        <v>1900303</v>
      </c>
      <c r="S86" s="4">
        <f>IFERROR(VLOOKUP($A86,'DH1'!$C$2:$J$20,8,FALSE),0)+IFERROR(VLOOKUP($A86,'DF1'!$C$2:$J$22,8,FALSE),0)</f>
        <v>0</v>
      </c>
      <c r="T86" s="14">
        <f t="shared" si="20"/>
        <v>1900303</v>
      </c>
      <c r="U86" s="5">
        <f t="shared" si="21"/>
        <v>0</v>
      </c>
      <c r="V86" s="4">
        <f>VLOOKUP($A86,AA0!$C$2:$K$199,9,FALSE)</f>
        <v>3800606</v>
      </c>
      <c r="W86" s="4">
        <f>IFERROR(VLOOKUP($A86,'DH1'!$C$2:$K$20,9,FALSE),0)+IFERROR(VLOOKUP($A86,'DF1'!$C$2:$K$22,9,FALSE),0)</f>
        <v>0</v>
      </c>
      <c r="X86" s="14">
        <f t="shared" si="22"/>
        <v>3800606</v>
      </c>
      <c r="Y86" s="4">
        <f t="shared" si="23"/>
        <v>3800606</v>
      </c>
      <c r="Z86" s="4">
        <f t="shared" si="24"/>
        <v>0</v>
      </c>
      <c r="AA86" s="14">
        <f t="shared" si="25"/>
        <v>3800606</v>
      </c>
      <c r="AB86" s="4" t="b">
        <f t="shared" si="26"/>
        <v>1</v>
      </c>
      <c r="AC86" s="4" t="b">
        <f t="shared" si="27"/>
        <v>1</v>
      </c>
      <c r="AD86" s="14" t="b">
        <f t="shared" si="28"/>
        <v>1</v>
      </c>
    </row>
    <row r="87" spans="1:30" ht="15" x14ac:dyDescent="0.25">
      <c r="A87" s="19">
        <v>346001</v>
      </c>
      <c r="B87" s="20" t="s">
        <v>80</v>
      </c>
      <c r="C87" s="4">
        <f>VLOOKUP($A87,AA0!$C$2:$K$199,3,FALSE)</f>
        <v>5610918</v>
      </c>
      <c r="D87" s="4">
        <f>IFERROR(VLOOKUP($A87,'DH1'!$C$2:$J$20,3,FALSE),0)+IFERROR(VLOOKUP($A87,'DF1'!$C$2:$J$22,3,FALSE),0)</f>
        <v>0</v>
      </c>
      <c r="E87" s="14">
        <f t="shared" si="15"/>
        <v>5610918</v>
      </c>
      <c r="F87" s="4">
        <f>VLOOKUP($A87,AA0!$C$2:$K$199,4,FALSE)</f>
        <v>1431010</v>
      </c>
      <c r="G87" s="4">
        <f>IFERROR(VLOOKUP($A87,'DH1'!$C$2:$J$20,4,FALSE),0)+IFERROR(VLOOKUP($A87,'DF1'!$C$2:$J$22,4,FALSE),0)</f>
        <v>0</v>
      </c>
      <c r="H87" s="14">
        <f t="shared" si="16"/>
        <v>1431010</v>
      </c>
      <c r="I87" s="4">
        <f>VLOOKUP($A87,AA0!$C$2:$K$199,5,FALSE)</f>
        <v>0</v>
      </c>
      <c r="J87" s="4">
        <f>IFERROR(VLOOKUP($A87,'DH1'!$C$2:$J$20,5,FALSE),0)+IFERROR(VLOOKUP($A87,'DF1'!$C$2:$J$22,5,FALSE),0)</f>
        <v>0</v>
      </c>
      <c r="K87" s="14">
        <f t="shared" si="17"/>
        <v>0</v>
      </c>
      <c r="L87" s="4">
        <f>VLOOKUP($A87,AA0!$C$2:$K$199,6,FALSE)</f>
        <v>0</v>
      </c>
      <c r="M87" s="4">
        <f>IFERROR(VLOOKUP($A87,'DH1'!$C$2:$J$20,6,FALSE),0)+IFERROR(VLOOKUP($A87,'DF1'!$C$2:$J$22,6,FALSE),0)</f>
        <v>0</v>
      </c>
      <c r="N87" s="14">
        <f t="shared" si="18"/>
        <v>0</v>
      </c>
      <c r="O87" s="4">
        <f>VLOOKUP($A87,AA0!$C$2:$K$199,7,FALSE)</f>
        <v>0</v>
      </c>
      <c r="P87" s="4">
        <f>IFERROR(VLOOKUP($A87,'DH1'!$C$2:$J$20,7,FALSE),0)+IFERROR(VLOOKUP($A87,'DF1'!$C$2:$J$22,7,FALSE),0)</f>
        <v>0</v>
      </c>
      <c r="Q87" s="14">
        <f t="shared" si="19"/>
        <v>0</v>
      </c>
      <c r="R87" s="4">
        <f>VLOOKUP($A87,AA0!$C$2:$K$199,8,FALSE)</f>
        <v>4179908</v>
      </c>
      <c r="S87" s="4">
        <f>IFERROR(VLOOKUP($A87,'DH1'!$C$2:$J$20,8,FALSE),0)+IFERROR(VLOOKUP($A87,'DF1'!$C$2:$J$22,8,FALSE),0)</f>
        <v>0</v>
      </c>
      <c r="T87" s="14">
        <f t="shared" si="20"/>
        <v>4179908</v>
      </c>
      <c r="U87" s="5">
        <f t="shared" si="21"/>
        <v>0</v>
      </c>
      <c r="V87" s="4">
        <f>VLOOKUP($A87,AA0!$C$2:$K$199,9,FALSE)</f>
        <v>11221836</v>
      </c>
      <c r="W87" s="4">
        <f>IFERROR(VLOOKUP($A87,'DH1'!$C$2:$K$20,9,FALSE),0)+IFERROR(VLOOKUP($A87,'DF1'!$C$2:$K$22,9,FALSE),0)</f>
        <v>0</v>
      </c>
      <c r="X87" s="14">
        <f t="shared" si="22"/>
        <v>11221836</v>
      </c>
      <c r="Y87" s="4">
        <f t="shared" si="23"/>
        <v>11221836</v>
      </c>
      <c r="Z87" s="4">
        <f t="shared" si="24"/>
        <v>0</v>
      </c>
      <c r="AA87" s="14">
        <f t="shared" si="25"/>
        <v>11221836</v>
      </c>
      <c r="AB87" s="4" t="b">
        <f t="shared" si="26"/>
        <v>1</v>
      </c>
      <c r="AC87" s="4" t="b">
        <f t="shared" si="27"/>
        <v>1</v>
      </c>
      <c r="AD87" s="14" t="b">
        <f t="shared" si="28"/>
        <v>1</v>
      </c>
    </row>
    <row r="88" spans="1:30" ht="15" x14ac:dyDescent="0.25">
      <c r="A88" s="19">
        <v>347001</v>
      </c>
      <c r="B88" s="20" t="s">
        <v>81</v>
      </c>
      <c r="C88" s="4">
        <f>VLOOKUP($A88,AA0!$C$2:$K$199,3,FALSE)</f>
        <v>4889506</v>
      </c>
      <c r="D88" s="4">
        <f>IFERROR(VLOOKUP($A88,'DH1'!$C$2:$J$20,3,FALSE),0)+IFERROR(VLOOKUP($A88,'DF1'!$C$2:$J$22,3,FALSE),0)</f>
        <v>0</v>
      </c>
      <c r="E88" s="14">
        <f t="shared" si="15"/>
        <v>4889506</v>
      </c>
      <c r="F88" s="4">
        <f>VLOOKUP($A88,AA0!$C$2:$K$199,4,FALSE)</f>
        <v>0</v>
      </c>
      <c r="G88" s="4">
        <f>IFERROR(VLOOKUP($A88,'DH1'!$C$2:$J$20,4,FALSE),0)+IFERROR(VLOOKUP($A88,'DF1'!$C$2:$J$22,4,FALSE),0)</f>
        <v>0</v>
      </c>
      <c r="H88" s="14">
        <f t="shared" si="16"/>
        <v>0</v>
      </c>
      <c r="I88" s="4">
        <f>VLOOKUP($A88,AA0!$C$2:$K$199,5,FALSE)</f>
        <v>0</v>
      </c>
      <c r="J88" s="4">
        <f>IFERROR(VLOOKUP($A88,'DH1'!$C$2:$J$20,5,FALSE),0)+IFERROR(VLOOKUP($A88,'DF1'!$C$2:$J$22,5,FALSE),0)</f>
        <v>0</v>
      </c>
      <c r="K88" s="14">
        <f t="shared" si="17"/>
        <v>0</v>
      </c>
      <c r="L88" s="4">
        <f>VLOOKUP($A88,AA0!$C$2:$K$199,6,FALSE)</f>
        <v>0</v>
      </c>
      <c r="M88" s="4">
        <f>IFERROR(VLOOKUP($A88,'DH1'!$C$2:$J$20,6,FALSE),0)+IFERROR(VLOOKUP($A88,'DF1'!$C$2:$J$22,6,FALSE),0)</f>
        <v>0</v>
      </c>
      <c r="N88" s="14">
        <f t="shared" si="18"/>
        <v>0</v>
      </c>
      <c r="O88" s="4">
        <f>VLOOKUP($A88,AA0!$C$2:$K$199,7,FALSE)</f>
        <v>0</v>
      </c>
      <c r="P88" s="4">
        <f>IFERROR(VLOOKUP($A88,'DH1'!$C$2:$J$20,7,FALSE),0)+IFERROR(VLOOKUP($A88,'DF1'!$C$2:$J$22,7,FALSE),0)</f>
        <v>0</v>
      </c>
      <c r="Q88" s="14">
        <f t="shared" si="19"/>
        <v>0</v>
      </c>
      <c r="R88" s="4">
        <f>VLOOKUP($A88,AA0!$C$2:$K$199,8,FALSE)</f>
        <v>4889506</v>
      </c>
      <c r="S88" s="4">
        <f>IFERROR(VLOOKUP($A88,'DH1'!$C$2:$J$20,8,FALSE),0)+IFERROR(VLOOKUP($A88,'DF1'!$C$2:$J$22,8,FALSE),0)</f>
        <v>0</v>
      </c>
      <c r="T88" s="14">
        <f t="shared" si="20"/>
        <v>4889506</v>
      </c>
      <c r="U88" s="5">
        <f t="shared" si="21"/>
        <v>0</v>
      </c>
      <c r="V88" s="4">
        <f>VLOOKUP($A88,AA0!$C$2:$K$199,9,FALSE)</f>
        <v>9779012</v>
      </c>
      <c r="W88" s="4">
        <f>IFERROR(VLOOKUP($A88,'DH1'!$C$2:$K$20,9,FALSE),0)+IFERROR(VLOOKUP($A88,'DF1'!$C$2:$K$22,9,FALSE),0)</f>
        <v>0</v>
      </c>
      <c r="X88" s="14">
        <f t="shared" si="22"/>
        <v>9779012</v>
      </c>
      <c r="Y88" s="4">
        <f t="shared" si="23"/>
        <v>9779012</v>
      </c>
      <c r="Z88" s="4">
        <f t="shared" si="24"/>
        <v>0</v>
      </c>
      <c r="AA88" s="14">
        <f t="shared" si="25"/>
        <v>9779012</v>
      </c>
      <c r="AB88" s="4" t="b">
        <f t="shared" si="26"/>
        <v>1</v>
      </c>
      <c r="AC88" s="4" t="b">
        <f t="shared" si="27"/>
        <v>1</v>
      </c>
      <c r="AD88" s="14" t="b">
        <f t="shared" si="28"/>
        <v>1</v>
      </c>
    </row>
    <row r="89" spans="1:30" ht="15" x14ac:dyDescent="0.25">
      <c r="A89" s="19">
        <v>348001</v>
      </c>
      <c r="B89" s="20" t="s">
        <v>82</v>
      </c>
      <c r="C89" s="4">
        <f>VLOOKUP($A89,AA0!$C$2:$K$199,3,FALSE)</f>
        <v>2568429</v>
      </c>
      <c r="D89" s="4">
        <f>IFERROR(VLOOKUP($A89,'DH1'!$C$2:$J$20,3,FALSE),0)+IFERROR(VLOOKUP($A89,'DF1'!$C$2:$J$22,3,FALSE),0)</f>
        <v>0</v>
      </c>
      <c r="E89" s="14">
        <f t="shared" si="15"/>
        <v>2568429</v>
      </c>
      <c r="F89" s="4">
        <f>VLOOKUP($A89,AA0!$C$2:$K$199,4,FALSE)</f>
        <v>0</v>
      </c>
      <c r="G89" s="4">
        <f>IFERROR(VLOOKUP($A89,'DH1'!$C$2:$J$20,4,FALSE),0)+IFERROR(VLOOKUP($A89,'DF1'!$C$2:$J$22,4,FALSE),0)</f>
        <v>0</v>
      </c>
      <c r="H89" s="14">
        <f t="shared" si="16"/>
        <v>0</v>
      </c>
      <c r="I89" s="4">
        <f>VLOOKUP($A89,AA0!$C$2:$K$199,5,FALSE)</f>
        <v>150000</v>
      </c>
      <c r="J89" s="4">
        <f>IFERROR(VLOOKUP($A89,'DH1'!$C$2:$J$20,5,FALSE),0)+IFERROR(VLOOKUP($A89,'DF1'!$C$2:$J$22,5,FALSE),0)</f>
        <v>0</v>
      </c>
      <c r="K89" s="14">
        <f t="shared" si="17"/>
        <v>150000</v>
      </c>
      <c r="L89" s="4">
        <f>VLOOKUP($A89,AA0!$C$2:$K$199,6,FALSE)</f>
        <v>0</v>
      </c>
      <c r="M89" s="4">
        <f>IFERROR(VLOOKUP($A89,'DH1'!$C$2:$J$20,6,FALSE),0)+IFERROR(VLOOKUP($A89,'DF1'!$C$2:$J$22,6,FALSE),0)</f>
        <v>0</v>
      </c>
      <c r="N89" s="14">
        <f t="shared" si="18"/>
        <v>0</v>
      </c>
      <c r="O89" s="4">
        <f>VLOOKUP($A89,AA0!$C$2:$K$199,7,FALSE)</f>
        <v>0</v>
      </c>
      <c r="P89" s="4">
        <f>IFERROR(VLOOKUP($A89,'DH1'!$C$2:$J$20,7,FALSE),0)+IFERROR(VLOOKUP($A89,'DF1'!$C$2:$J$22,7,FALSE),0)</f>
        <v>0</v>
      </c>
      <c r="Q89" s="14">
        <f t="shared" si="19"/>
        <v>0</v>
      </c>
      <c r="R89" s="4">
        <f>VLOOKUP($A89,AA0!$C$2:$K$199,8,FALSE)</f>
        <v>2418429</v>
      </c>
      <c r="S89" s="4">
        <f>IFERROR(VLOOKUP($A89,'DH1'!$C$2:$J$20,8,FALSE),0)+IFERROR(VLOOKUP($A89,'DF1'!$C$2:$J$22,8,FALSE),0)</f>
        <v>0</v>
      </c>
      <c r="T89" s="14">
        <f t="shared" si="20"/>
        <v>2418429</v>
      </c>
      <c r="U89" s="5">
        <f t="shared" si="21"/>
        <v>0</v>
      </c>
      <c r="V89" s="4">
        <f>VLOOKUP($A89,AA0!$C$2:$K$199,9,FALSE)</f>
        <v>5136858</v>
      </c>
      <c r="W89" s="4">
        <f>IFERROR(VLOOKUP($A89,'DH1'!$C$2:$K$20,9,FALSE),0)+IFERROR(VLOOKUP($A89,'DF1'!$C$2:$K$22,9,FALSE),0)</f>
        <v>0</v>
      </c>
      <c r="X89" s="14">
        <f t="shared" si="22"/>
        <v>5136858</v>
      </c>
      <c r="Y89" s="4">
        <f t="shared" si="23"/>
        <v>5136858</v>
      </c>
      <c r="Z89" s="4">
        <f t="shared" si="24"/>
        <v>0</v>
      </c>
      <c r="AA89" s="14">
        <f t="shared" si="25"/>
        <v>5136858</v>
      </c>
      <c r="AB89" s="4" t="b">
        <f t="shared" si="26"/>
        <v>1</v>
      </c>
      <c r="AC89" s="4" t="b">
        <f t="shared" si="27"/>
        <v>1</v>
      </c>
      <c r="AD89" s="14" t="b">
        <f t="shared" si="28"/>
        <v>1</v>
      </c>
    </row>
    <row r="90" spans="1:30" ht="15" x14ac:dyDescent="0.25">
      <c r="A90" s="19">
        <v>396211</v>
      </c>
      <c r="B90" s="20" t="s">
        <v>376</v>
      </c>
      <c r="C90" s="4">
        <f>VLOOKUP($A90,AA0!$C$2:$K$199,3,FALSE)</f>
        <v>2398055</v>
      </c>
      <c r="D90" s="4">
        <f>IFERROR(VLOOKUP($A90,'DH1'!$C$2:$J$20,3,FALSE),0)+IFERROR(VLOOKUP($A90,'DF1'!$C$2:$J$22,3,FALSE),0)</f>
        <v>0</v>
      </c>
      <c r="E90" s="14">
        <f t="shared" si="15"/>
        <v>2398055</v>
      </c>
      <c r="F90" s="4">
        <f>VLOOKUP($A90,AA0!$C$2:$K$199,4,FALSE)</f>
        <v>0</v>
      </c>
      <c r="G90" s="4">
        <f>IFERROR(VLOOKUP($A90,'DH1'!$C$2:$J$20,4,FALSE),0)+IFERROR(VLOOKUP($A90,'DF1'!$C$2:$J$22,4,FALSE),0)</f>
        <v>0</v>
      </c>
      <c r="H90" s="14">
        <f t="shared" si="16"/>
        <v>0</v>
      </c>
      <c r="I90" s="4">
        <f>VLOOKUP($A90,AA0!$C$2:$K$199,5,FALSE)</f>
        <v>0</v>
      </c>
      <c r="J90" s="4">
        <f>IFERROR(VLOOKUP($A90,'DH1'!$C$2:$J$20,5,FALSE),0)+IFERROR(VLOOKUP($A90,'DF1'!$C$2:$J$22,5,FALSE),0)</f>
        <v>0</v>
      </c>
      <c r="K90" s="14">
        <f t="shared" si="17"/>
        <v>0</v>
      </c>
      <c r="L90" s="4">
        <f>VLOOKUP($A90,AA0!$C$2:$K$199,6,FALSE)</f>
        <v>0</v>
      </c>
      <c r="M90" s="4">
        <f>IFERROR(VLOOKUP($A90,'DH1'!$C$2:$J$20,6,FALSE),0)+IFERROR(VLOOKUP($A90,'DF1'!$C$2:$J$22,6,FALSE),0)</f>
        <v>0</v>
      </c>
      <c r="N90" s="14">
        <f t="shared" si="18"/>
        <v>0</v>
      </c>
      <c r="O90" s="4">
        <f>VLOOKUP($A90,AA0!$C$2:$K$199,7,FALSE)</f>
        <v>0</v>
      </c>
      <c r="P90" s="4">
        <f>IFERROR(VLOOKUP($A90,'DH1'!$C$2:$J$20,7,FALSE),0)+IFERROR(VLOOKUP($A90,'DF1'!$C$2:$J$22,7,FALSE),0)</f>
        <v>0</v>
      </c>
      <c r="Q90" s="14">
        <f t="shared" si="19"/>
        <v>0</v>
      </c>
      <c r="R90" s="4">
        <f>VLOOKUP($A90,AA0!$C$2:$K$199,8,FALSE)</f>
        <v>2398055</v>
      </c>
      <c r="S90" s="4">
        <f>IFERROR(VLOOKUP($A90,'DH1'!$C$2:$J$20,8,FALSE),0)+IFERROR(VLOOKUP($A90,'DF1'!$C$2:$J$22,8,FALSE),0)</f>
        <v>0</v>
      </c>
      <c r="T90" s="14">
        <f t="shared" si="20"/>
        <v>2398055</v>
      </c>
      <c r="U90" s="5">
        <f t="shared" si="21"/>
        <v>0</v>
      </c>
      <c r="V90" s="4">
        <f>VLOOKUP($A90,AA0!$C$2:$K$199,9,FALSE)</f>
        <v>4796110</v>
      </c>
      <c r="W90" s="4">
        <f>IFERROR(VLOOKUP($A90,'DH1'!$C$2:$K$20,9,FALSE),0)+IFERROR(VLOOKUP($A90,'DF1'!$C$2:$K$22,9,FALSE),0)</f>
        <v>0</v>
      </c>
      <c r="X90" s="14">
        <f t="shared" si="22"/>
        <v>4796110</v>
      </c>
      <c r="Y90" s="4">
        <f t="shared" si="23"/>
        <v>4796110</v>
      </c>
      <c r="Z90" s="4">
        <f t="shared" si="24"/>
        <v>0</v>
      </c>
      <c r="AA90" s="14">
        <f t="shared" si="25"/>
        <v>4796110</v>
      </c>
      <c r="AB90" s="4" t="b">
        <f t="shared" si="26"/>
        <v>1</v>
      </c>
      <c r="AC90" s="4" t="b">
        <f t="shared" si="27"/>
        <v>1</v>
      </c>
      <c r="AD90" s="14" t="b">
        <f t="shared" si="28"/>
        <v>1</v>
      </c>
    </row>
    <row r="91" spans="1:30" ht="15" x14ac:dyDescent="0.25">
      <c r="A91" s="19" t="s">
        <v>377</v>
      </c>
      <c r="B91" s="20" t="s">
        <v>378</v>
      </c>
      <c r="C91" s="4">
        <f>VLOOKUP($A91,AA0!$C$2:$K$199,3,FALSE)</f>
        <v>0</v>
      </c>
      <c r="D91" s="4">
        <f>IFERROR(VLOOKUP($A91,'DH1'!$C$2:$J$20,3,FALSE),0)+IFERROR(VLOOKUP($A91,'DF1'!$C$2:$J$22,3,FALSE),0)</f>
        <v>0</v>
      </c>
      <c r="E91" s="14">
        <f t="shared" si="15"/>
        <v>0</v>
      </c>
      <c r="F91" s="4">
        <f>VLOOKUP($A91,AA0!$C$2:$K$199,4,FALSE)</f>
        <v>0</v>
      </c>
      <c r="G91" s="4">
        <f>IFERROR(VLOOKUP($A91,'DH1'!$C$2:$J$20,4,FALSE),0)+IFERROR(VLOOKUP($A91,'DF1'!$C$2:$J$22,4,FALSE),0)</f>
        <v>0</v>
      </c>
      <c r="H91" s="14">
        <f t="shared" si="16"/>
        <v>0</v>
      </c>
      <c r="I91" s="4">
        <f>VLOOKUP($A91,AA0!$C$2:$K$199,5,FALSE)</f>
        <v>0</v>
      </c>
      <c r="J91" s="4">
        <f>IFERROR(VLOOKUP($A91,'DH1'!$C$2:$J$20,5,FALSE),0)+IFERROR(VLOOKUP($A91,'DF1'!$C$2:$J$22,5,FALSE),0)</f>
        <v>0</v>
      </c>
      <c r="K91" s="14">
        <f t="shared" si="17"/>
        <v>0</v>
      </c>
      <c r="L91" s="4">
        <f>VLOOKUP($A91,AA0!$C$2:$K$199,6,FALSE)</f>
        <v>0</v>
      </c>
      <c r="M91" s="4">
        <f>IFERROR(VLOOKUP($A91,'DH1'!$C$2:$J$20,6,FALSE),0)+IFERROR(VLOOKUP($A91,'DF1'!$C$2:$J$22,6,FALSE),0)</f>
        <v>0</v>
      </c>
      <c r="N91" s="14">
        <f t="shared" si="18"/>
        <v>0</v>
      </c>
      <c r="O91" s="4">
        <f>VLOOKUP($A91,AA0!$C$2:$K$199,7,FALSE)</f>
        <v>0</v>
      </c>
      <c r="P91" s="4">
        <f>IFERROR(VLOOKUP($A91,'DH1'!$C$2:$J$20,7,FALSE),0)+IFERROR(VLOOKUP($A91,'DF1'!$C$2:$J$22,7,FALSE),0)</f>
        <v>0</v>
      </c>
      <c r="Q91" s="14">
        <f t="shared" si="19"/>
        <v>0</v>
      </c>
      <c r="R91" s="4">
        <f>VLOOKUP($A91,AA0!$C$2:$K$199,8,FALSE)</f>
        <v>0</v>
      </c>
      <c r="S91" s="4">
        <f>IFERROR(VLOOKUP($A91,'DH1'!$C$2:$J$20,8,FALSE),0)+IFERROR(VLOOKUP($A91,'DF1'!$C$2:$J$22,8,FALSE),0)</f>
        <v>0</v>
      </c>
      <c r="T91" s="14">
        <f t="shared" si="20"/>
        <v>0</v>
      </c>
      <c r="U91" s="5">
        <f t="shared" si="21"/>
        <v>0</v>
      </c>
      <c r="V91" s="4">
        <f>VLOOKUP($A91,AA0!$C$2:$K$199,9,FALSE)</f>
        <v>0</v>
      </c>
      <c r="W91" s="4">
        <f>IFERROR(VLOOKUP($A91,'DH1'!$C$2:$K$20,9,FALSE),0)+IFERROR(VLOOKUP($A91,'DF1'!$C$2:$K$22,9,FALSE),0)</f>
        <v>0</v>
      </c>
      <c r="X91" s="14">
        <f t="shared" si="22"/>
        <v>0</v>
      </c>
      <c r="Y91" s="4">
        <f t="shared" si="23"/>
        <v>0</v>
      </c>
      <c r="Z91" s="4">
        <f t="shared" si="24"/>
        <v>0</v>
      </c>
      <c r="AA91" s="14">
        <f t="shared" si="25"/>
        <v>0</v>
      </c>
      <c r="AB91" s="4" t="b">
        <f t="shared" si="26"/>
        <v>1</v>
      </c>
      <c r="AC91" s="4" t="b">
        <f t="shared" si="27"/>
        <v>1</v>
      </c>
      <c r="AD91" s="14" t="b">
        <f t="shared" si="28"/>
        <v>1</v>
      </c>
    </row>
    <row r="92" spans="1:30" ht="15" x14ac:dyDescent="0.25">
      <c r="A92" s="19" t="s">
        <v>83</v>
      </c>
      <c r="B92" s="20" t="s">
        <v>84</v>
      </c>
      <c r="C92" s="4">
        <f>VLOOKUP($A92,AA0!$C$2:$K$199,3,FALSE)</f>
        <v>0</v>
      </c>
      <c r="D92" s="4">
        <f>IFERROR(VLOOKUP($A92,'DH1'!$C$2:$J$20,3,FALSE),0)+IFERROR(VLOOKUP($A92,'DF1'!$C$2:$J$22,3,FALSE),0)</f>
        <v>0</v>
      </c>
      <c r="E92" s="14">
        <f t="shared" si="15"/>
        <v>0</v>
      </c>
      <c r="F92" s="4">
        <f>VLOOKUP($A92,AA0!$C$2:$K$199,4,FALSE)</f>
        <v>0</v>
      </c>
      <c r="G92" s="4">
        <f>IFERROR(VLOOKUP($A92,'DH1'!$C$2:$J$20,4,FALSE),0)+IFERROR(VLOOKUP($A92,'DF1'!$C$2:$J$22,4,FALSE),0)</f>
        <v>0</v>
      </c>
      <c r="H92" s="14">
        <f t="shared" si="16"/>
        <v>0</v>
      </c>
      <c r="I92" s="4">
        <f>VLOOKUP($A92,AA0!$C$2:$K$199,5,FALSE)</f>
        <v>0</v>
      </c>
      <c r="J92" s="4">
        <f>IFERROR(VLOOKUP($A92,'DH1'!$C$2:$J$20,5,FALSE),0)+IFERROR(VLOOKUP($A92,'DF1'!$C$2:$J$22,5,FALSE),0)</f>
        <v>0</v>
      </c>
      <c r="K92" s="14">
        <f t="shared" si="17"/>
        <v>0</v>
      </c>
      <c r="L92" s="4">
        <f>VLOOKUP($A92,AA0!$C$2:$K$199,6,FALSE)</f>
        <v>0</v>
      </c>
      <c r="M92" s="4">
        <f>IFERROR(VLOOKUP($A92,'DH1'!$C$2:$J$20,6,FALSE),0)+IFERROR(VLOOKUP($A92,'DF1'!$C$2:$J$22,6,FALSE),0)</f>
        <v>0</v>
      </c>
      <c r="N92" s="14">
        <f t="shared" si="18"/>
        <v>0</v>
      </c>
      <c r="O92" s="4">
        <f>VLOOKUP($A92,AA0!$C$2:$K$199,7,FALSE)</f>
        <v>0</v>
      </c>
      <c r="P92" s="4">
        <f>IFERROR(VLOOKUP($A92,'DH1'!$C$2:$J$20,7,FALSE),0)+IFERROR(VLOOKUP($A92,'DF1'!$C$2:$J$22,7,FALSE),0)</f>
        <v>0</v>
      </c>
      <c r="Q92" s="14">
        <f t="shared" si="19"/>
        <v>0</v>
      </c>
      <c r="R92" s="4">
        <f>VLOOKUP($A92,AA0!$C$2:$K$199,8,FALSE)</f>
        <v>0</v>
      </c>
      <c r="S92" s="4">
        <f>IFERROR(VLOOKUP($A92,'DH1'!$C$2:$J$20,8,FALSE),0)+IFERROR(VLOOKUP($A92,'DF1'!$C$2:$J$22,8,FALSE),0)</f>
        <v>0</v>
      </c>
      <c r="T92" s="14">
        <f t="shared" si="20"/>
        <v>0</v>
      </c>
      <c r="U92" s="5">
        <f t="shared" si="21"/>
        <v>0</v>
      </c>
      <c r="V92" s="4">
        <f>VLOOKUP($A92,AA0!$C$2:$K$199,9,FALSE)</f>
        <v>0</v>
      </c>
      <c r="W92" s="4">
        <f>IFERROR(VLOOKUP($A92,'DH1'!$C$2:$K$20,9,FALSE),0)+IFERROR(VLOOKUP($A92,'DF1'!$C$2:$K$22,9,FALSE),0)</f>
        <v>0</v>
      </c>
      <c r="X92" s="14">
        <f t="shared" si="22"/>
        <v>0</v>
      </c>
      <c r="Y92" s="4">
        <f t="shared" si="23"/>
        <v>0</v>
      </c>
      <c r="Z92" s="4">
        <f t="shared" si="24"/>
        <v>0</v>
      </c>
      <c r="AA92" s="14">
        <f t="shared" si="25"/>
        <v>0</v>
      </c>
      <c r="AB92" s="4" t="b">
        <f t="shared" si="26"/>
        <v>1</v>
      </c>
      <c r="AC92" s="4" t="b">
        <f t="shared" si="27"/>
        <v>1</v>
      </c>
      <c r="AD92" s="14" t="b">
        <f t="shared" si="28"/>
        <v>1</v>
      </c>
    </row>
    <row r="93" spans="1:30" ht="15" x14ac:dyDescent="0.25">
      <c r="A93" s="19" t="s">
        <v>145</v>
      </c>
      <c r="B93" s="20" t="s">
        <v>279</v>
      </c>
      <c r="C93" s="4">
        <f>VLOOKUP($A93,AA0!$C$2:$K$199,3,FALSE)</f>
        <v>1234095</v>
      </c>
      <c r="D93" s="4">
        <f>IFERROR(VLOOKUP($A93,'DH1'!$C$2:$J$20,3,FALSE),0)+IFERROR(VLOOKUP($A93,'DF1'!$C$2:$J$22,3,FALSE),0)</f>
        <v>0</v>
      </c>
      <c r="E93" s="14">
        <f t="shared" si="15"/>
        <v>1234095</v>
      </c>
      <c r="F93" s="4">
        <f>VLOOKUP($A93,AA0!$C$2:$K$199,4,FALSE)</f>
        <v>0</v>
      </c>
      <c r="G93" s="4">
        <f>IFERROR(VLOOKUP($A93,'DH1'!$C$2:$J$20,4,FALSE),0)+IFERROR(VLOOKUP($A93,'DF1'!$C$2:$J$22,4,FALSE),0)</f>
        <v>0</v>
      </c>
      <c r="H93" s="14">
        <f t="shared" si="16"/>
        <v>0</v>
      </c>
      <c r="I93" s="4">
        <f>VLOOKUP($A93,AA0!$C$2:$K$199,5,FALSE)</f>
        <v>0</v>
      </c>
      <c r="J93" s="4">
        <f>IFERROR(VLOOKUP($A93,'DH1'!$C$2:$J$20,5,FALSE),0)+IFERROR(VLOOKUP($A93,'DF1'!$C$2:$J$22,5,FALSE),0)</f>
        <v>0</v>
      </c>
      <c r="K93" s="14">
        <f t="shared" si="17"/>
        <v>0</v>
      </c>
      <c r="L93" s="4">
        <f>VLOOKUP($A93,AA0!$C$2:$K$199,6,FALSE)</f>
        <v>0</v>
      </c>
      <c r="M93" s="4">
        <f>IFERROR(VLOOKUP($A93,'DH1'!$C$2:$J$20,6,FALSE),0)+IFERROR(VLOOKUP($A93,'DF1'!$C$2:$J$22,6,FALSE),0)</f>
        <v>0</v>
      </c>
      <c r="N93" s="14">
        <f t="shared" si="18"/>
        <v>0</v>
      </c>
      <c r="O93" s="4">
        <f>VLOOKUP($A93,AA0!$C$2:$K$199,7,FALSE)</f>
        <v>0</v>
      </c>
      <c r="P93" s="4">
        <f>IFERROR(VLOOKUP($A93,'DH1'!$C$2:$J$20,7,FALSE),0)+IFERROR(VLOOKUP($A93,'DF1'!$C$2:$J$22,7,FALSE),0)</f>
        <v>0</v>
      </c>
      <c r="Q93" s="14">
        <f t="shared" si="19"/>
        <v>0</v>
      </c>
      <c r="R93" s="4">
        <f>VLOOKUP($A93,AA0!$C$2:$K$199,8,FALSE)</f>
        <v>1234095</v>
      </c>
      <c r="S93" s="4">
        <f>IFERROR(VLOOKUP($A93,'DH1'!$C$2:$J$20,8,FALSE),0)+IFERROR(VLOOKUP($A93,'DF1'!$C$2:$J$22,8,FALSE),0)</f>
        <v>0</v>
      </c>
      <c r="T93" s="14">
        <f t="shared" si="20"/>
        <v>1234095</v>
      </c>
      <c r="U93" s="5">
        <f t="shared" si="21"/>
        <v>0</v>
      </c>
      <c r="V93" s="4">
        <f>VLOOKUP($A93,AA0!$C$2:$K$199,9,FALSE)</f>
        <v>2468190</v>
      </c>
      <c r="W93" s="4">
        <f>IFERROR(VLOOKUP($A93,'DH1'!$C$2:$K$20,9,FALSE),0)+IFERROR(VLOOKUP($A93,'DF1'!$C$2:$K$22,9,FALSE),0)</f>
        <v>0</v>
      </c>
      <c r="X93" s="14">
        <f t="shared" si="22"/>
        <v>2468190</v>
      </c>
      <c r="Y93" s="4">
        <f t="shared" si="23"/>
        <v>2468190</v>
      </c>
      <c r="Z93" s="4">
        <f t="shared" si="24"/>
        <v>0</v>
      </c>
      <c r="AA93" s="14">
        <f t="shared" si="25"/>
        <v>2468190</v>
      </c>
      <c r="AB93" s="4" t="b">
        <f t="shared" si="26"/>
        <v>1</v>
      </c>
      <c r="AC93" s="4" t="b">
        <f t="shared" si="27"/>
        <v>1</v>
      </c>
      <c r="AD93" s="14" t="b">
        <f t="shared" si="28"/>
        <v>1</v>
      </c>
    </row>
    <row r="94" spans="1:30" ht="15" x14ac:dyDescent="0.25">
      <c r="A94" s="19" t="s">
        <v>85</v>
      </c>
      <c r="B94" s="20" t="s">
        <v>379</v>
      </c>
      <c r="C94" s="4">
        <f>VLOOKUP($A94,AA0!$C$2:$K$199,3,FALSE)</f>
        <v>1482525</v>
      </c>
      <c r="D94" s="4">
        <f>IFERROR(VLOOKUP($A94,'DH1'!$C$2:$J$20,3,FALSE),0)+IFERROR(VLOOKUP($A94,'DF1'!$C$2:$J$22,3,FALSE),0)</f>
        <v>0</v>
      </c>
      <c r="E94" s="14">
        <f t="shared" si="15"/>
        <v>1482525</v>
      </c>
      <c r="F94" s="4">
        <f>VLOOKUP($A94,AA0!$C$2:$K$199,4,FALSE)</f>
        <v>0</v>
      </c>
      <c r="G94" s="4">
        <f>IFERROR(VLOOKUP($A94,'DH1'!$C$2:$J$20,4,FALSE),0)+IFERROR(VLOOKUP($A94,'DF1'!$C$2:$J$22,4,FALSE),0)</f>
        <v>0</v>
      </c>
      <c r="H94" s="14">
        <f t="shared" si="16"/>
        <v>0</v>
      </c>
      <c r="I94" s="4">
        <f>VLOOKUP($A94,AA0!$C$2:$K$199,5,FALSE)</f>
        <v>87783</v>
      </c>
      <c r="J94" s="4">
        <f>IFERROR(VLOOKUP($A94,'DH1'!$C$2:$J$20,5,FALSE),0)+IFERROR(VLOOKUP($A94,'DF1'!$C$2:$J$22,5,FALSE),0)</f>
        <v>0</v>
      </c>
      <c r="K94" s="14">
        <f t="shared" si="17"/>
        <v>87783</v>
      </c>
      <c r="L94" s="4">
        <f>VLOOKUP($A94,AA0!$C$2:$K$199,6,FALSE)</f>
        <v>0</v>
      </c>
      <c r="M94" s="4">
        <f>IFERROR(VLOOKUP($A94,'DH1'!$C$2:$J$20,6,FALSE),0)+IFERROR(VLOOKUP($A94,'DF1'!$C$2:$J$22,6,FALSE),0)</f>
        <v>0</v>
      </c>
      <c r="N94" s="14">
        <f t="shared" si="18"/>
        <v>0</v>
      </c>
      <c r="O94" s="4">
        <f>VLOOKUP($A94,AA0!$C$2:$K$199,7,FALSE)</f>
        <v>0</v>
      </c>
      <c r="P94" s="4">
        <f>IFERROR(VLOOKUP($A94,'DH1'!$C$2:$J$20,7,FALSE),0)+IFERROR(VLOOKUP($A94,'DF1'!$C$2:$J$22,7,FALSE),0)</f>
        <v>0</v>
      </c>
      <c r="Q94" s="14">
        <f t="shared" si="19"/>
        <v>0</v>
      </c>
      <c r="R94" s="4">
        <f>VLOOKUP($A94,AA0!$C$2:$K$199,8,FALSE)</f>
        <v>1394742</v>
      </c>
      <c r="S94" s="4">
        <f>IFERROR(VLOOKUP($A94,'DH1'!$C$2:$J$20,8,FALSE),0)+IFERROR(VLOOKUP($A94,'DF1'!$C$2:$J$22,8,FALSE),0)</f>
        <v>0</v>
      </c>
      <c r="T94" s="14">
        <f t="shared" si="20"/>
        <v>1394742</v>
      </c>
      <c r="U94" s="5">
        <f t="shared" si="21"/>
        <v>0</v>
      </c>
      <c r="V94" s="4">
        <f>VLOOKUP($A94,AA0!$C$2:$K$199,9,FALSE)</f>
        <v>2965050</v>
      </c>
      <c r="W94" s="4">
        <f>IFERROR(VLOOKUP($A94,'DH1'!$C$2:$K$20,9,FALSE),0)+IFERROR(VLOOKUP($A94,'DF1'!$C$2:$K$22,9,FALSE),0)</f>
        <v>0</v>
      </c>
      <c r="X94" s="14">
        <f t="shared" si="22"/>
        <v>2965050</v>
      </c>
      <c r="Y94" s="4">
        <f t="shared" si="23"/>
        <v>2965050</v>
      </c>
      <c r="Z94" s="4">
        <f t="shared" si="24"/>
        <v>0</v>
      </c>
      <c r="AA94" s="14">
        <f t="shared" si="25"/>
        <v>2965050</v>
      </c>
      <c r="AB94" s="4" t="b">
        <f t="shared" si="26"/>
        <v>1</v>
      </c>
      <c r="AC94" s="4" t="b">
        <f t="shared" si="27"/>
        <v>1</v>
      </c>
      <c r="AD94" s="14" t="b">
        <f t="shared" si="28"/>
        <v>1</v>
      </c>
    </row>
    <row r="95" spans="1:30" ht="15" x14ac:dyDescent="0.25">
      <c r="A95" s="19" t="s">
        <v>86</v>
      </c>
      <c r="B95" s="20" t="s">
        <v>87</v>
      </c>
      <c r="C95" s="4">
        <f>VLOOKUP($A95,AA0!$C$2:$K$199,3,FALSE)</f>
        <v>-371064</v>
      </c>
      <c r="D95" s="4">
        <f>IFERROR(VLOOKUP($A95,'DH1'!$C$2:$J$20,3,FALSE),0)+IFERROR(VLOOKUP($A95,'DF1'!$C$2:$J$22,3,FALSE),0)</f>
        <v>0</v>
      </c>
      <c r="E95" s="14">
        <f t="shared" si="15"/>
        <v>-371064</v>
      </c>
      <c r="F95" s="4">
        <f>VLOOKUP($A95,AA0!$C$2:$K$199,4,FALSE)</f>
        <v>0</v>
      </c>
      <c r="G95" s="4">
        <f>IFERROR(VLOOKUP($A95,'DH1'!$C$2:$J$20,4,FALSE),0)+IFERROR(VLOOKUP($A95,'DF1'!$C$2:$J$22,4,FALSE),0)</f>
        <v>0</v>
      </c>
      <c r="H95" s="14">
        <f t="shared" si="16"/>
        <v>0</v>
      </c>
      <c r="I95" s="4">
        <f>VLOOKUP($A95,AA0!$C$2:$K$199,5,FALSE)</f>
        <v>34063</v>
      </c>
      <c r="J95" s="4">
        <f>IFERROR(VLOOKUP($A95,'DH1'!$C$2:$J$20,5,FALSE),0)+IFERROR(VLOOKUP($A95,'DF1'!$C$2:$J$22,5,FALSE),0)</f>
        <v>0</v>
      </c>
      <c r="K95" s="14">
        <f t="shared" si="17"/>
        <v>34063</v>
      </c>
      <c r="L95" s="4">
        <f>VLOOKUP($A95,AA0!$C$2:$K$199,6,FALSE)</f>
        <v>0</v>
      </c>
      <c r="M95" s="4">
        <f>IFERROR(VLOOKUP($A95,'DH1'!$C$2:$J$20,6,FALSE),0)+IFERROR(VLOOKUP($A95,'DF1'!$C$2:$J$22,6,FALSE),0)</f>
        <v>0</v>
      </c>
      <c r="N95" s="14">
        <f t="shared" si="18"/>
        <v>0</v>
      </c>
      <c r="O95" s="4">
        <f>VLOOKUP($A95,AA0!$C$2:$K$199,7,FALSE)</f>
        <v>0</v>
      </c>
      <c r="P95" s="4">
        <f>IFERROR(VLOOKUP($A95,'DH1'!$C$2:$J$20,7,FALSE),0)+IFERROR(VLOOKUP($A95,'DF1'!$C$2:$J$22,7,FALSE),0)</f>
        <v>0</v>
      </c>
      <c r="Q95" s="14">
        <f t="shared" si="19"/>
        <v>0</v>
      </c>
      <c r="R95" s="4">
        <f>VLOOKUP($A95,AA0!$C$2:$K$199,8,FALSE)</f>
        <v>-405127</v>
      </c>
      <c r="S95" s="4">
        <f>IFERROR(VLOOKUP($A95,'DH1'!$C$2:$J$20,8,FALSE),0)+IFERROR(VLOOKUP($A95,'DF1'!$C$2:$J$22,8,FALSE),0)</f>
        <v>0</v>
      </c>
      <c r="T95" s="14">
        <f t="shared" si="20"/>
        <v>-405127</v>
      </c>
      <c r="U95" s="5">
        <f t="shared" si="21"/>
        <v>0</v>
      </c>
      <c r="V95" s="4">
        <f>VLOOKUP($A95,AA0!$C$2:$K$199,9,FALSE)</f>
        <v>-742128</v>
      </c>
      <c r="W95" s="4">
        <f>IFERROR(VLOOKUP($A95,'DH1'!$C$2:$K$20,9,FALSE),0)+IFERROR(VLOOKUP($A95,'DF1'!$C$2:$K$22,9,FALSE),0)</f>
        <v>0</v>
      </c>
      <c r="X95" s="14">
        <f t="shared" si="22"/>
        <v>-742128</v>
      </c>
      <c r="Y95" s="4">
        <f t="shared" si="23"/>
        <v>-742128</v>
      </c>
      <c r="Z95" s="4">
        <f t="shared" si="24"/>
        <v>0</v>
      </c>
      <c r="AA95" s="14">
        <f t="shared" si="25"/>
        <v>-742128</v>
      </c>
      <c r="AB95" s="4" t="b">
        <f t="shared" si="26"/>
        <v>1</v>
      </c>
      <c r="AC95" s="4" t="b">
        <f t="shared" si="27"/>
        <v>1</v>
      </c>
      <c r="AD95" s="14" t="b">
        <f t="shared" si="28"/>
        <v>1</v>
      </c>
    </row>
    <row r="96" spans="1:30" ht="15" x14ac:dyDescent="0.25">
      <c r="A96" s="19" t="s">
        <v>333</v>
      </c>
      <c r="B96" s="20" t="s">
        <v>334</v>
      </c>
      <c r="C96" s="4">
        <f>VLOOKUP($A96,AA0!$C$2:$K$199,3,FALSE)</f>
        <v>85895</v>
      </c>
      <c r="D96" s="4">
        <f>IFERROR(VLOOKUP($A96,'DH1'!$C$2:$J$20,3,FALSE),0)+IFERROR(VLOOKUP($A96,'DF1'!$C$2:$J$22,3,FALSE),0)</f>
        <v>0</v>
      </c>
      <c r="E96" s="14">
        <f t="shared" si="15"/>
        <v>85895</v>
      </c>
      <c r="F96" s="4">
        <f>VLOOKUP($A96,AA0!$C$2:$K$199,4,FALSE)</f>
        <v>0</v>
      </c>
      <c r="G96" s="4">
        <f>IFERROR(VLOOKUP($A96,'DH1'!$C$2:$J$20,4,FALSE),0)+IFERROR(VLOOKUP($A96,'DF1'!$C$2:$J$22,4,FALSE),0)</f>
        <v>0</v>
      </c>
      <c r="H96" s="14">
        <f t="shared" si="16"/>
        <v>0</v>
      </c>
      <c r="I96" s="4">
        <f>VLOOKUP($A96,AA0!$C$2:$K$199,5,FALSE)</f>
        <v>0</v>
      </c>
      <c r="J96" s="4">
        <f>IFERROR(VLOOKUP($A96,'DH1'!$C$2:$J$20,5,FALSE),0)+IFERROR(VLOOKUP($A96,'DF1'!$C$2:$J$22,5,FALSE),0)</f>
        <v>0</v>
      </c>
      <c r="K96" s="14">
        <f t="shared" si="17"/>
        <v>0</v>
      </c>
      <c r="L96" s="4">
        <f>VLOOKUP($A96,AA0!$C$2:$K$199,6,FALSE)</f>
        <v>0</v>
      </c>
      <c r="M96" s="4">
        <f>IFERROR(VLOOKUP($A96,'DH1'!$C$2:$J$20,6,FALSE),0)+IFERROR(VLOOKUP($A96,'DF1'!$C$2:$J$22,6,FALSE),0)</f>
        <v>0</v>
      </c>
      <c r="N96" s="14">
        <f t="shared" si="18"/>
        <v>0</v>
      </c>
      <c r="O96" s="4">
        <f>VLOOKUP($A96,AA0!$C$2:$K$199,7,FALSE)</f>
        <v>0</v>
      </c>
      <c r="P96" s="4">
        <f>IFERROR(VLOOKUP($A96,'DH1'!$C$2:$J$20,7,FALSE),0)+IFERROR(VLOOKUP($A96,'DF1'!$C$2:$J$22,7,FALSE),0)</f>
        <v>0</v>
      </c>
      <c r="Q96" s="14">
        <f t="shared" si="19"/>
        <v>0</v>
      </c>
      <c r="R96" s="4">
        <f>VLOOKUP($A96,AA0!$C$2:$K$199,8,FALSE)</f>
        <v>85895</v>
      </c>
      <c r="S96" s="4">
        <f>IFERROR(VLOOKUP($A96,'DH1'!$C$2:$J$20,8,FALSE),0)+IFERROR(VLOOKUP($A96,'DF1'!$C$2:$J$22,8,FALSE),0)</f>
        <v>0</v>
      </c>
      <c r="T96" s="14">
        <f t="shared" si="20"/>
        <v>85895</v>
      </c>
      <c r="U96" s="5">
        <f t="shared" si="21"/>
        <v>0</v>
      </c>
      <c r="V96" s="4">
        <f>VLOOKUP($A96,AA0!$C$2:$K$199,9,FALSE)</f>
        <v>171790</v>
      </c>
      <c r="W96" s="4">
        <f>IFERROR(VLOOKUP($A96,'DH1'!$C$2:$K$20,9,FALSE),0)+IFERROR(VLOOKUP($A96,'DF1'!$C$2:$K$22,9,FALSE),0)</f>
        <v>0</v>
      </c>
      <c r="X96" s="14">
        <f t="shared" si="22"/>
        <v>171790</v>
      </c>
      <c r="Y96" s="4">
        <f t="shared" si="23"/>
        <v>171790</v>
      </c>
      <c r="Z96" s="4">
        <f t="shared" si="24"/>
        <v>0</v>
      </c>
      <c r="AA96" s="14">
        <f t="shared" si="25"/>
        <v>171790</v>
      </c>
      <c r="AB96" s="4" t="b">
        <f t="shared" si="26"/>
        <v>1</v>
      </c>
      <c r="AC96" s="4" t="b">
        <f t="shared" si="27"/>
        <v>1</v>
      </c>
      <c r="AD96" s="14" t="b">
        <f t="shared" si="28"/>
        <v>1</v>
      </c>
    </row>
    <row r="97" spans="1:30" ht="15" x14ac:dyDescent="0.25">
      <c r="A97" s="19" t="s">
        <v>88</v>
      </c>
      <c r="B97" s="20" t="s">
        <v>89</v>
      </c>
      <c r="C97" s="4">
        <f>VLOOKUP($A97,AA0!$C$2:$K$199,3,FALSE)</f>
        <v>267877</v>
      </c>
      <c r="D97" s="4">
        <f>IFERROR(VLOOKUP($A97,'DH1'!$C$2:$J$20,3,FALSE),0)+IFERROR(VLOOKUP($A97,'DF1'!$C$2:$J$22,3,FALSE),0)</f>
        <v>0</v>
      </c>
      <c r="E97" s="14">
        <f t="shared" si="15"/>
        <v>267877</v>
      </c>
      <c r="F97" s="4">
        <f>VLOOKUP($A97,AA0!$C$2:$K$199,4,FALSE)</f>
        <v>0</v>
      </c>
      <c r="G97" s="4">
        <f>IFERROR(VLOOKUP($A97,'DH1'!$C$2:$J$20,4,FALSE),0)+IFERROR(VLOOKUP($A97,'DF1'!$C$2:$J$22,4,FALSE),0)</f>
        <v>0</v>
      </c>
      <c r="H97" s="14">
        <f t="shared" si="16"/>
        <v>0</v>
      </c>
      <c r="I97" s="4">
        <f>VLOOKUP($A97,AA0!$C$2:$K$199,5,FALSE)</f>
        <v>0</v>
      </c>
      <c r="J97" s="4">
        <f>IFERROR(VLOOKUP($A97,'DH1'!$C$2:$J$20,5,FALSE),0)+IFERROR(VLOOKUP($A97,'DF1'!$C$2:$J$22,5,FALSE),0)</f>
        <v>0</v>
      </c>
      <c r="K97" s="14">
        <f t="shared" si="17"/>
        <v>0</v>
      </c>
      <c r="L97" s="4">
        <f>VLOOKUP($A97,AA0!$C$2:$K$199,6,FALSE)</f>
        <v>0</v>
      </c>
      <c r="M97" s="4">
        <f>IFERROR(VLOOKUP($A97,'DH1'!$C$2:$J$20,6,FALSE),0)+IFERROR(VLOOKUP($A97,'DF1'!$C$2:$J$22,6,FALSE),0)</f>
        <v>0</v>
      </c>
      <c r="N97" s="14">
        <f t="shared" si="18"/>
        <v>0</v>
      </c>
      <c r="O97" s="4">
        <f>VLOOKUP($A97,AA0!$C$2:$K$199,7,FALSE)</f>
        <v>0</v>
      </c>
      <c r="P97" s="4">
        <f>IFERROR(VLOOKUP($A97,'DH1'!$C$2:$J$20,7,FALSE),0)+IFERROR(VLOOKUP($A97,'DF1'!$C$2:$J$22,7,FALSE),0)</f>
        <v>0</v>
      </c>
      <c r="Q97" s="14">
        <f t="shared" si="19"/>
        <v>0</v>
      </c>
      <c r="R97" s="4">
        <f>VLOOKUP($A97,AA0!$C$2:$K$199,8,FALSE)</f>
        <v>267877</v>
      </c>
      <c r="S97" s="4">
        <f>IFERROR(VLOOKUP($A97,'DH1'!$C$2:$J$20,8,FALSE),0)+IFERROR(VLOOKUP($A97,'DF1'!$C$2:$J$22,8,FALSE),0)</f>
        <v>0</v>
      </c>
      <c r="T97" s="14">
        <f t="shared" si="20"/>
        <v>267877</v>
      </c>
      <c r="U97" s="5">
        <f t="shared" si="21"/>
        <v>0</v>
      </c>
      <c r="V97" s="4">
        <f>VLOOKUP($A97,AA0!$C$2:$K$199,9,FALSE)</f>
        <v>535754</v>
      </c>
      <c r="W97" s="4">
        <f>IFERROR(VLOOKUP($A97,'DH1'!$C$2:$K$20,9,FALSE),0)+IFERROR(VLOOKUP($A97,'DF1'!$C$2:$K$22,9,FALSE),0)</f>
        <v>0</v>
      </c>
      <c r="X97" s="14">
        <f t="shared" si="22"/>
        <v>535754</v>
      </c>
      <c r="Y97" s="4">
        <f t="shared" si="23"/>
        <v>535754</v>
      </c>
      <c r="Z97" s="4">
        <f t="shared" si="24"/>
        <v>0</v>
      </c>
      <c r="AA97" s="14">
        <f t="shared" si="25"/>
        <v>535754</v>
      </c>
      <c r="AB97" s="4" t="b">
        <f t="shared" si="26"/>
        <v>1</v>
      </c>
      <c r="AC97" s="4" t="b">
        <f t="shared" si="27"/>
        <v>1</v>
      </c>
      <c r="AD97" s="14" t="b">
        <f t="shared" si="28"/>
        <v>1</v>
      </c>
    </row>
    <row r="98" spans="1:30" ht="15" x14ac:dyDescent="0.25">
      <c r="A98" s="19" t="s">
        <v>90</v>
      </c>
      <c r="B98" s="20" t="s">
        <v>91</v>
      </c>
      <c r="C98" s="4">
        <f>VLOOKUP($A98,AA0!$C$2:$K$199,3,FALSE)</f>
        <v>607570</v>
      </c>
      <c r="D98" s="4">
        <f>IFERROR(VLOOKUP($A98,'DH1'!$C$2:$J$20,3,FALSE),0)+IFERROR(VLOOKUP($A98,'DF1'!$C$2:$J$22,3,FALSE),0)</f>
        <v>0</v>
      </c>
      <c r="E98" s="14">
        <f t="shared" si="15"/>
        <v>607570</v>
      </c>
      <c r="F98" s="4">
        <f>VLOOKUP($A98,AA0!$C$2:$K$199,4,FALSE)</f>
        <v>0</v>
      </c>
      <c r="G98" s="4">
        <f>IFERROR(VLOOKUP($A98,'DH1'!$C$2:$J$20,4,FALSE),0)+IFERROR(VLOOKUP($A98,'DF1'!$C$2:$J$22,4,FALSE),0)</f>
        <v>0</v>
      </c>
      <c r="H98" s="14">
        <f t="shared" si="16"/>
        <v>0</v>
      </c>
      <c r="I98" s="4">
        <f>VLOOKUP($A98,AA0!$C$2:$K$199,5,FALSE)</f>
        <v>0</v>
      </c>
      <c r="J98" s="4">
        <f>IFERROR(VLOOKUP($A98,'DH1'!$C$2:$J$20,5,FALSE),0)+IFERROR(VLOOKUP($A98,'DF1'!$C$2:$J$22,5,FALSE),0)</f>
        <v>0</v>
      </c>
      <c r="K98" s="14">
        <f t="shared" si="17"/>
        <v>0</v>
      </c>
      <c r="L98" s="4">
        <f>VLOOKUP($A98,AA0!$C$2:$K$199,6,FALSE)</f>
        <v>0</v>
      </c>
      <c r="M98" s="4">
        <f>IFERROR(VLOOKUP($A98,'DH1'!$C$2:$J$20,6,FALSE),0)+IFERROR(VLOOKUP($A98,'DF1'!$C$2:$J$22,6,FALSE),0)</f>
        <v>0</v>
      </c>
      <c r="N98" s="14">
        <f t="shared" si="18"/>
        <v>0</v>
      </c>
      <c r="O98" s="4">
        <f>VLOOKUP($A98,AA0!$C$2:$K$199,7,FALSE)</f>
        <v>282597</v>
      </c>
      <c r="P98" s="4">
        <f>IFERROR(VLOOKUP($A98,'DH1'!$C$2:$J$20,7,FALSE),0)+IFERROR(VLOOKUP($A98,'DF1'!$C$2:$J$22,7,FALSE),0)</f>
        <v>0</v>
      </c>
      <c r="Q98" s="14">
        <f t="shared" si="19"/>
        <v>282597</v>
      </c>
      <c r="R98" s="4">
        <f>VLOOKUP($A98,AA0!$C$2:$K$199,8,FALSE)</f>
        <v>324974</v>
      </c>
      <c r="S98" s="4">
        <f>IFERROR(VLOOKUP($A98,'DH1'!$C$2:$J$20,8,FALSE),0)+IFERROR(VLOOKUP($A98,'DF1'!$C$2:$J$22,8,FALSE),0)</f>
        <v>0</v>
      </c>
      <c r="T98" s="14">
        <f t="shared" si="20"/>
        <v>324974</v>
      </c>
      <c r="U98" s="5">
        <f t="shared" si="21"/>
        <v>0</v>
      </c>
      <c r="V98" s="4">
        <f>VLOOKUP($A98,AA0!$C$2:$K$199,9,FALSE)</f>
        <v>1215141</v>
      </c>
      <c r="W98" s="4">
        <f>IFERROR(VLOOKUP($A98,'DH1'!$C$2:$K$20,9,FALSE),0)+IFERROR(VLOOKUP($A98,'DF1'!$C$2:$K$22,9,FALSE),0)</f>
        <v>0</v>
      </c>
      <c r="X98" s="14">
        <f t="shared" si="22"/>
        <v>1215141</v>
      </c>
      <c r="Y98" s="4">
        <f t="shared" si="23"/>
        <v>1215141</v>
      </c>
      <c r="Z98" s="4">
        <f t="shared" si="24"/>
        <v>0</v>
      </c>
      <c r="AA98" s="14">
        <f t="shared" si="25"/>
        <v>1215141</v>
      </c>
      <c r="AB98" s="4" t="b">
        <f t="shared" si="26"/>
        <v>1</v>
      </c>
      <c r="AC98" s="4" t="b">
        <f t="shared" si="27"/>
        <v>1</v>
      </c>
      <c r="AD98" s="14" t="b">
        <f t="shared" si="28"/>
        <v>1</v>
      </c>
    </row>
    <row r="99" spans="1:30" ht="15" x14ac:dyDescent="0.25">
      <c r="A99" s="19" t="s">
        <v>335</v>
      </c>
      <c r="B99" s="20" t="s">
        <v>336</v>
      </c>
      <c r="C99" s="4">
        <f>VLOOKUP($A99,AA0!$C$2:$K$199,3,FALSE)</f>
        <v>-7596</v>
      </c>
      <c r="D99" s="4">
        <f>IFERROR(VLOOKUP($A99,'DH1'!$C$2:$J$20,3,FALSE),0)+IFERROR(VLOOKUP($A99,'DF1'!$C$2:$J$22,3,FALSE),0)</f>
        <v>0</v>
      </c>
      <c r="E99" s="14">
        <f t="shared" si="15"/>
        <v>-7596</v>
      </c>
      <c r="F99" s="4">
        <f>VLOOKUP($A99,AA0!$C$2:$K$199,4,FALSE)</f>
        <v>0</v>
      </c>
      <c r="G99" s="4">
        <f>IFERROR(VLOOKUP($A99,'DH1'!$C$2:$J$20,4,FALSE),0)+IFERROR(VLOOKUP($A99,'DF1'!$C$2:$J$22,4,FALSE),0)</f>
        <v>0</v>
      </c>
      <c r="H99" s="14">
        <f t="shared" si="16"/>
        <v>0</v>
      </c>
      <c r="I99" s="4">
        <f>VLOOKUP($A99,AA0!$C$2:$K$199,5,FALSE)</f>
        <v>0</v>
      </c>
      <c r="J99" s="4">
        <f>IFERROR(VLOOKUP($A99,'DH1'!$C$2:$J$20,5,FALSE),0)+IFERROR(VLOOKUP($A99,'DF1'!$C$2:$J$22,5,FALSE),0)</f>
        <v>0</v>
      </c>
      <c r="K99" s="14">
        <f t="shared" si="17"/>
        <v>0</v>
      </c>
      <c r="L99" s="4">
        <f>VLOOKUP($A99,AA0!$C$2:$K$199,6,FALSE)</f>
        <v>0</v>
      </c>
      <c r="M99" s="4">
        <f>IFERROR(VLOOKUP($A99,'DH1'!$C$2:$J$20,6,FALSE),0)+IFERROR(VLOOKUP($A99,'DF1'!$C$2:$J$22,6,FALSE),0)</f>
        <v>0</v>
      </c>
      <c r="N99" s="14">
        <f t="shared" si="18"/>
        <v>0</v>
      </c>
      <c r="O99" s="4">
        <f>VLOOKUP($A99,AA0!$C$2:$K$199,7,FALSE)</f>
        <v>0</v>
      </c>
      <c r="P99" s="4">
        <f>IFERROR(VLOOKUP($A99,'DH1'!$C$2:$J$20,7,FALSE),0)+IFERROR(VLOOKUP($A99,'DF1'!$C$2:$J$22,7,FALSE),0)</f>
        <v>0</v>
      </c>
      <c r="Q99" s="14">
        <f t="shared" si="19"/>
        <v>0</v>
      </c>
      <c r="R99" s="4">
        <f>VLOOKUP($A99,AA0!$C$2:$K$199,8,FALSE)</f>
        <v>-7596</v>
      </c>
      <c r="S99" s="4">
        <f>IFERROR(VLOOKUP($A99,'DH1'!$C$2:$J$20,8,FALSE),0)+IFERROR(VLOOKUP($A99,'DF1'!$C$2:$J$22,8,FALSE),0)</f>
        <v>0</v>
      </c>
      <c r="T99" s="14">
        <f t="shared" si="20"/>
        <v>-7596</v>
      </c>
      <c r="U99" s="5">
        <f t="shared" si="21"/>
        <v>0</v>
      </c>
      <c r="V99" s="4">
        <f>VLOOKUP($A99,AA0!$C$2:$K$199,9,FALSE)</f>
        <v>-15192</v>
      </c>
      <c r="W99" s="4">
        <f>IFERROR(VLOOKUP($A99,'DH1'!$C$2:$K$20,9,FALSE),0)+IFERROR(VLOOKUP($A99,'DF1'!$C$2:$K$22,9,FALSE),0)</f>
        <v>0</v>
      </c>
      <c r="X99" s="14">
        <f t="shared" si="22"/>
        <v>-15192</v>
      </c>
      <c r="Y99" s="4">
        <f t="shared" si="23"/>
        <v>-15192</v>
      </c>
      <c r="Z99" s="4">
        <f t="shared" si="24"/>
        <v>0</v>
      </c>
      <c r="AA99" s="14">
        <f t="shared" si="25"/>
        <v>-15192</v>
      </c>
      <c r="AB99" s="4" t="b">
        <f t="shared" si="26"/>
        <v>1</v>
      </c>
      <c r="AC99" s="4" t="b">
        <f t="shared" si="27"/>
        <v>1</v>
      </c>
      <c r="AD99" s="14" t="b">
        <f t="shared" si="28"/>
        <v>1</v>
      </c>
    </row>
    <row r="100" spans="1:30" ht="15" x14ac:dyDescent="0.25">
      <c r="A100" s="19" t="s">
        <v>146</v>
      </c>
      <c r="B100" s="20" t="s">
        <v>280</v>
      </c>
      <c r="C100" s="4">
        <f>VLOOKUP($A100,AA0!$C$2:$K$199,3,FALSE)</f>
        <v>484677</v>
      </c>
      <c r="D100" s="4">
        <f>IFERROR(VLOOKUP($A100,'DH1'!$C$2:$J$20,3,FALSE),0)+IFERROR(VLOOKUP($A100,'DF1'!$C$2:$J$22,3,FALSE),0)</f>
        <v>0</v>
      </c>
      <c r="E100" s="14">
        <f t="shared" si="15"/>
        <v>484677</v>
      </c>
      <c r="F100" s="4">
        <f>VLOOKUP($A100,AA0!$C$2:$K$199,4,FALSE)</f>
        <v>0</v>
      </c>
      <c r="G100" s="4">
        <f>IFERROR(VLOOKUP($A100,'DH1'!$C$2:$J$20,4,FALSE),0)+IFERROR(VLOOKUP($A100,'DF1'!$C$2:$J$22,4,FALSE),0)</f>
        <v>0</v>
      </c>
      <c r="H100" s="14">
        <f t="shared" si="16"/>
        <v>0</v>
      </c>
      <c r="I100" s="4">
        <f>VLOOKUP($A100,AA0!$C$2:$K$199,5,FALSE)</f>
        <v>0</v>
      </c>
      <c r="J100" s="4">
        <f>IFERROR(VLOOKUP($A100,'DH1'!$C$2:$J$20,5,FALSE),0)+IFERROR(VLOOKUP($A100,'DF1'!$C$2:$J$22,5,FALSE),0)</f>
        <v>0</v>
      </c>
      <c r="K100" s="14">
        <f t="shared" si="17"/>
        <v>0</v>
      </c>
      <c r="L100" s="4">
        <f>VLOOKUP($A100,AA0!$C$2:$K$199,6,FALSE)</f>
        <v>0</v>
      </c>
      <c r="M100" s="4">
        <f>IFERROR(VLOOKUP($A100,'DH1'!$C$2:$J$20,6,FALSE),0)+IFERROR(VLOOKUP($A100,'DF1'!$C$2:$J$22,6,FALSE),0)</f>
        <v>0</v>
      </c>
      <c r="N100" s="14">
        <f t="shared" si="18"/>
        <v>0</v>
      </c>
      <c r="O100" s="4">
        <f>VLOOKUP($A100,AA0!$C$2:$K$199,7,FALSE)</f>
        <v>0</v>
      </c>
      <c r="P100" s="4">
        <f>IFERROR(VLOOKUP($A100,'DH1'!$C$2:$J$20,7,FALSE),0)+IFERROR(VLOOKUP($A100,'DF1'!$C$2:$J$22,7,FALSE),0)</f>
        <v>0</v>
      </c>
      <c r="Q100" s="14">
        <f t="shared" si="19"/>
        <v>0</v>
      </c>
      <c r="R100" s="4">
        <f>VLOOKUP($A100,AA0!$C$2:$K$199,8,FALSE)</f>
        <v>484677</v>
      </c>
      <c r="S100" s="4">
        <f>IFERROR(VLOOKUP($A100,'DH1'!$C$2:$J$20,8,FALSE),0)+IFERROR(VLOOKUP($A100,'DF1'!$C$2:$J$22,8,FALSE),0)</f>
        <v>0</v>
      </c>
      <c r="T100" s="14">
        <f t="shared" si="20"/>
        <v>484677</v>
      </c>
      <c r="U100" s="5">
        <f t="shared" si="21"/>
        <v>0</v>
      </c>
      <c r="V100" s="4">
        <f>VLOOKUP($A100,AA0!$C$2:$K$199,9,FALSE)</f>
        <v>969354</v>
      </c>
      <c r="W100" s="4">
        <f>IFERROR(VLOOKUP($A100,'DH1'!$C$2:$K$20,9,FALSE),0)+IFERROR(VLOOKUP($A100,'DF1'!$C$2:$K$22,9,FALSE),0)</f>
        <v>0</v>
      </c>
      <c r="X100" s="14">
        <f t="shared" si="22"/>
        <v>969354</v>
      </c>
      <c r="Y100" s="4">
        <f t="shared" si="23"/>
        <v>969354</v>
      </c>
      <c r="Z100" s="4">
        <f t="shared" si="24"/>
        <v>0</v>
      </c>
      <c r="AA100" s="14">
        <f t="shared" si="25"/>
        <v>969354</v>
      </c>
      <c r="AB100" s="4" t="b">
        <f t="shared" si="26"/>
        <v>1</v>
      </c>
      <c r="AC100" s="4" t="b">
        <f t="shared" si="27"/>
        <v>1</v>
      </c>
      <c r="AD100" s="14" t="b">
        <f t="shared" si="28"/>
        <v>1</v>
      </c>
    </row>
    <row r="101" spans="1:30" ht="15" x14ac:dyDescent="0.25">
      <c r="A101" s="19" t="s">
        <v>92</v>
      </c>
      <c r="B101" s="20" t="s">
        <v>93</v>
      </c>
      <c r="C101" s="4">
        <f>VLOOKUP($A101,AA0!$C$2:$K$199,3,FALSE)</f>
        <v>3672660</v>
      </c>
      <c r="D101" s="4">
        <f>IFERROR(VLOOKUP($A101,'DH1'!$C$2:$J$20,3,FALSE),0)+IFERROR(VLOOKUP($A101,'DF1'!$C$2:$J$22,3,FALSE),0)</f>
        <v>0</v>
      </c>
      <c r="E101" s="14">
        <f t="shared" si="15"/>
        <v>3672660</v>
      </c>
      <c r="F101" s="4">
        <f>VLOOKUP($A101,AA0!$C$2:$K$199,4,FALSE)</f>
        <v>0</v>
      </c>
      <c r="G101" s="4">
        <f>IFERROR(VLOOKUP($A101,'DH1'!$C$2:$J$20,4,FALSE),0)+IFERROR(VLOOKUP($A101,'DF1'!$C$2:$J$22,4,FALSE),0)</f>
        <v>0</v>
      </c>
      <c r="H101" s="14">
        <f t="shared" si="16"/>
        <v>0</v>
      </c>
      <c r="I101" s="4">
        <f>VLOOKUP($A101,AA0!$C$2:$K$199,5,FALSE)</f>
        <v>3216</v>
      </c>
      <c r="J101" s="4">
        <f>IFERROR(VLOOKUP($A101,'DH1'!$C$2:$J$20,5,FALSE),0)+IFERROR(VLOOKUP($A101,'DF1'!$C$2:$J$22,5,FALSE),0)</f>
        <v>0</v>
      </c>
      <c r="K101" s="14">
        <f t="shared" si="17"/>
        <v>3216</v>
      </c>
      <c r="L101" s="4">
        <f>VLOOKUP($A101,AA0!$C$2:$K$199,6,FALSE)</f>
        <v>0</v>
      </c>
      <c r="M101" s="4">
        <f>IFERROR(VLOOKUP($A101,'DH1'!$C$2:$J$20,6,FALSE),0)+IFERROR(VLOOKUP($A101,'DF1'!$C$2:$J$22,6,FALSE),0)</f>
        <v>0</v>
      </c>
      <c r="N101" s="14">
        <f t="shared" si="18"/>
        <v>0</v>
      </c>
      <c r="O101" s="4">
        <f>VLOOKUP($A101,AA0!$C$2:$K$199,7,FALSE)</f>
        <v>0</v>
      </c>
      <c r="P101" s="4">
        <f>IFERROR(VLOOKUP($A101,'DH1'!$C$2:$J$20,7,FALSE),0)+IFERROR(VLOOKUP($A101,'DF1'!$C$2:$J$22,7,FALSE),0)</f>
        <v>0</v>
      </c>
      <c r="Q101" s="14">
        <f t="shared" si="19"/>
        <v>0</v>
      </c>
      <c r="R101" s="4">
        <f>VLOOKUP($A101,AA0!$C$2:$K$199,8,FALSE)</f>
        <v>3669444</v>
      </c>
      <c r="S101" s="4">
        <f>IFERROR(VLOOKUP($A101,'DH1'!$C$2:$J$20,8,FALSE),0)+IFERROR(VLOOKUP($A101,'DF1'!$C$2:$J$22,8,FALSE),0)</f>
        <v>0</v>
      </c>
      <c r="T101" s="14">
        <f t="shared" si="20"/>
        <v>3669444</v>
      </c>
      <c r="U101" s="5">
        <f t="shared" si="21"/>
        <v>0</v>
      </c>
      <c r="V101" s="4">
        <f>VLOOKUP($A101,AA0!$C$2:$K$199,9,FALSE)</f>
        <v>7345320</v>
      </c>
      <c r="W101" s="4">
        <f>IFERROR(VLOOKUP($A101,'DH1'!$C$2:$K$20,9,FALSE),0)+IFERROR(VLOOKUP($A101,'DF1'!$C$2:$K$22,9,FALSE),0)</f>
        <v>0</v>
      </c>
      <c r="X101" s="14">
        <f t="shared" si="22"/>
        <v>7345320</v>
      </c>
      <c r="Y101" s="4">
        <f t="shared" si="23"/>
        <v>7345320</v>
      </c>
      <c r="Z101" s="4">
        <f t="shared" si="24"/>
        <v>0</v>
      </c>
      <c r="AA101" s="14">
        <f t="shared" si="25"/>
        <v>7345320</v>
      </c>
      <c r="AB101" s="4" t="b">
        <f t="shared" si="26"/>
        <v>1</v>
      </c>
      <c r="AC101" s="4" t="b">
        <f t="shared" si="27"/>
        <v>1</v>
      </c>
      <c r="AD101" s="14" t="b">
        <f t="shared" si="28"/>
        <v>1</v>
      </c>
    </row>
    <row r="102" spans="1:30" ht="15" x14ac:dyDescent="0.25">
      <c r="A102" s="19" t="s">
        <v>94</v>
      </c>
      <c r="B102" s="20" t="s">
        <v>95</v>
      </c>
      <c r="C102" s="4">
        <f>VLOOKUP($A102,AA0!$C$2:$K$199,3,FALSE)</f>
        <v>608048</v>
      </c>
      <c r="D102" s="4">
        <f>IFERROR(VLOOKUP($A102,'DH1'!$C$2:$J$20,3,FALSE),0)+IFERROR(VLOOKUP($A102,'DF1'!$C$2:$J$22,3,FALSE),0)</f>
        <v>0</v>
      </c>
      <c r="E102" s="14">
        <f t="shared" si="15"/>
        <v>608048</v>
      </c>
      <c r="F102" s="4">
        <f>VLOOKUP($A102,AA0!$C$2:$K$199,4,FALSE)</f>
        <v>0</v>
      </c>
      <c r="G102" s="4">
        <f>IFERROR(VLOOKUP($A102,'DH1'!$C$2:$J$20,4,FALSE),0)+IFERROR(VLOOKUP($A102,'DF1'!$C$2:$J$22,4,FALSE),0)</f>
        <v>0</v>
      </c>
      <c r="H102" s="14">
        <f t="shared" si="16"/>
        <v>0</v>
      </c>
      <c r="I102" s="4">
        <f>VLOOKUP($A102,AA0!$C$2:$K$199,5,FALSE)</f>
        <v>0</v>
      </c>
      <c r="J102" s="4">
        <f>IFERROR(VLOOKUP($A102,'DH1'!$C$2:$J$20,5,FALSE),0)+IFERROR(VLOOKUP($A102,'DF1'!$C$2:$J$22,5,FALSE),0)</f>
        <v>0</v>
      </c>
      <c r="K102" s="14">
        <f t="shared" si="17"/>
        <v>0</v>
      </c>
      <c r="L102" s="4">
        <f>VLOOKUP($A102,AA0!$C$2:$K$199,6,FALSE)</f>
        <v>0</v>
      </c>
      <c r="M102" s="4">
        <f>IFERROR(VLOOKUP($A102,'DH1'!$C$2:$J$20,6,FALSE),0)+IFERROR(VLOOKUP($A102,'DF1'!$C$2:$J$22,6,FALSE),0)</f>
        <v>0</v>
      </c>
      <c r="N102" s="14">
        <f t="shared" si="18"/>
        <v>0</v>
      </c>
      <c r="O102" s="4">
        <f>VLOOKUP($A102,AA0!$C$2:$K$199,7,FALSE)</f>
        <v>285675</v>
      </c>
      <c r="P102" s="4">
        <f>IFERROR(VLOOKUP($A102,'DH1'!$C$2:$J$20,7,FALSE),0)+IFERROR(VLOOKUP($A102,'DF1'!$C$2:$J$22,7,FALSE),0)</f>
        <v>0</v>
      </c>
      <c r="Q102" s="14">
        <f t="shared" si="19"/>
        <v>285675</v>
      </c>
      <c r="R102" s="4">
        <f>VLOOKUP($A102,AA0!$C$2:$K$199,8,FALSE)</f>
        <v>322373</v>
      </c>
      <c r="S102" s="4">
        <f>IFERROR(VLOOKUP($A102,'DH1'!$C$2:$J$20,8,FALSE),0)+IFERROR(VLOOKUP($A102,'DF1'!$C$2:$J$22,8,FALSE),0)</f>
        <v>0</v>
      </c>
      <c r="T102" s="14">
        <f t="shared" si="20"/>
        <v>322373</v>
      </c>
      <c r="U102" s="5">
        <f t="shared" si="21"/>
        <v>0</v>
      </c>
      <c r="V102" s="4">
        <f>VLOOKUP($A102,AA0!$C$2:$K$199,9,FALSE)</f>
        <v>1216096</v>
      </c>
      <c r="W102" s="4">
        <f>IFERROR(VLOOKUP($A102,'DH1'!$C$2:$K$20,9,FALSE),0)+IFERROR(VLOOKUP($A102,'DF1'!$C$2:$K$22,9,FALSE),0)</f>
        <v>0</v>
      </c>
      <c r="X102" s="14">
        <f t="shared" si="22"/>
        <v>1216096</v>
      </c>
      <c r="Y102" s="4">
        <f t="shared" si="23"/>
        <v>1216096</v>
      </c>
      <c r="Z102" s="4">
        <f t="shared" si="24"/>
        <v>0</v>
      </c>
      <c r="AA102" s="14">
        <f t="shared" si="25"/>
        <v>1216096</v>
      </c>
      <c r="AB102" s="4" t="b">
        <f t="shared" si="26"/>
        <v>1</v>
      </c>
      <c r="AC102" s="4" t="b">
        <f t="shared" si="27"/>
        <v>1</v>
      </c>
      <c r="AD102" s="14" t="b">
        <f t="shared" si="28"/>
        <v>1</v>
      </c>
    </row>
    <row r="103" spans="1:30" ht="15" x14ac:dyDescent="0.25">
      <c r="A103" s="19" t="s">
        <v>96</v>
      </c>
      <c r="B103" s="20" t="s">
        <v>97</v>
      </c>
      <c r="C103" s="4">
        <f>VLOOKUP($A103,AA0!$C$2:$K$199,3,FALSE)</f>
        <v>6924344</v>
      </c>
      <c r="D103" s="4">
        <f>IFERROR(VLOOKUP($A103,'DH1'!$C$2:$J$20,3,FALSE),0)+IFERROR(VLOOKUP($A103,'DF1'!$C$2:$J$22,3,FALSE),0)</f>
        <v>0</v>
      </c>
      <c r="E103" s="14">
        <f t="shared" si="15"/>
        <v>6924344</v>
      </c>
      <c r="F103" s="4">
        <f>VLOOKUP($A103,AA0!$C$2:$K$199,4,FALSE)</f>
        <v>0</v>
      </c>
      <c r="G103" s="4">
        <f>IFERROR(VLOOKUP($A103,'DH1'!$C$2:$J$20,4,FALSE),0)+IFERROR(VLOOKUP($A103,'DF1'!$C$2:$J$22,4,FALSE),0)</f>
        <v>0</v>
      </c>
      <c r="H103" s="14">
        <f t="shared" si="16"/>
        <v>0</v>
      </c>
      <c r="I103" s="4">
        <f>VLOOKUP($A103,AA0!$C$2:$K$199,5,FALSE)</f>
        <v>0</v>
      </c>
      <c r="J103" s="4">
        <f>IFERROR(VLOOKUP($A103,'DH1'!$C$2:$J$20,5,FALSE),0)+IFERROR(VLOOKUP($A103,'DF1'!$C$2:$J$22,5,FALSE),0)</f>
        <v>0</v>
      </c>
      <c r="K103" s="14">
        <f t="shared" si="17"/>
        <v>0</v>
      </c>
      <c r="L103" s="4">
        <f>VLOOKUP($A103,AA0!$C$2:$K$199,6,FALSE)</f>
        <v>0</v>
      </c>
      <c r="M103" s="4">
        <f>IFERROR(VLOOKUP($A103,'DH1'!$C$2:$J$20,6,FALSE),0)+IFERROR(VLOOKUP($A103,'DF1'!$C$2:$J$22,6,FALSE),0)</f>
        <v>0</v>
      </c>
      <c r="N103" s="14">
        <f t="shared" si="18"/>
        <v>0</v>
      </c>
      <c r="O103" s="4">
        <f>VLOOKUP($A103,AA0!$C$2:$K$199,7,FALSE)</f>
        <v>0</v>
      </c>
      <c r="P103" s="4">
        <f>IFERROR(VLOOKUP($A103,'DH1'!$C$2:$J$20,7,FALSE),0)+IFERROR(VLOOKUP($A103,'DF1'!$C$2:$J$22,7,FALSE),0)</f>
        <v>0</v>
      </c>
      <c r="Q103" s="14">
        <f t="shared" si="19"/>
        <v>0</v>
      </c>
      <c r="R103" s="4">
        <f>VLOOKUP($A103,AA0!$C$2:$K$199,8,FALSE)</f>
        <v>6924344</v>
      </c>
      <c r="S103" s="4">
        <f>IFERROR(VLOOKUP($A103,'DH1'!$C$2:$J$20,8,FALSE),0)+IFERROR(VLOOKUP($A103,'DF1'!$C$2:$J$22,8,FALSE),0)</f>
        <v>0</v>
      </c>
      <c r="T103" s="14">
        <f t="shared" si="20"/>
        <v>6924344</v>
      </c>
      <c r="U103" s="5">
        <f t="shared" si="21"/>
        <v>0</v>
      </c>
      <c r="V103" s="4">
        <f>VLOOKUP($A103,AA0!$C$2:$K$199,9,FALSE)</f>
        <v>13848688</v>
      </c>
      <c r="W103" s="4">
        <f>IFERROR(VLOOKUP($A103,'DH1'!$C$2:$K$20,9,FALSE),0)+IFERROR(VLOOKUP($A103,'DF1'!$C$2:$K$22,9,FALSE),0)</f>
        <v>0</v>
      </c>
      <c r="X103" s="14">
        <f t="shared" si="22"/>
        <v>13848688</v>
      </c>
      <c r="Y103" s="4">
        <f t="shared" si="23"/>
        <v>13848688</v>
      </c>
      <c r="Z103" s="4">
        <f t="shared" si="24"/>
        <v>0</v>
      </c>
      <c r="AA103" s="14">
        <f t="shared" si="25"/>
        <v>13848688</v>
      </c>
      <c r="AB103" s="4" t="b">
        <f t="shared" si="26"/>
        <v>1</v>
      </c>
      <c r="AC103" s="4" t="b">
        <f t="shared" si="27"/>
        <v>1</v>
      </c>
      <c r="AD103" s="14" t="b">
        <f t="shared" si="28"/>
        <v>1</v>
      </c>
    </row>
    <row r="104" spans="1:30" ht="15" x14ac:dyDescent="0.25">
      <c r="A104" s="19" t="s">
        <v>147</v>
      </c>
      <c r="B104" s="20" t="s">
        <v>281</v>
      </c>
      <c r="C104" s="4">
        <f>VLOOKUP($A104,AA0!$C$2:$K$199,3,FALSE)</f>
        <v>274507</v>
      </c>
      <c r="D104" s="4">
        <f>IFERROR(VLOOKUP($A104,'DH1'!$C$2:$J$20,3,FALSE),0)+IFERROR(VLOOKUP($A104,'DF1'!$C$2:$J$22,3,FALSE),0)</f>
        <v>0</v>
      </c>
      <c r="E104" s="14">
        <f t="shared" si="15"/>
        <v>274507</v>
      </c>
      <c r="F104" s="4">
        <f>VLOOKUP($A104,AA0!$C$2:$K$199,4,FALSE)</f>
        <v>0</v>
      </c>
      <c r="G104" s="4">
        <f>IFERROR(VLOOKUP($A104,'DH1'!$C$2:$J$20,4,FALSE),0)+IFERROR(VLOOKUP($A104,'DF1'!$C$2:$J$22,4,FALSE),0)</f>
        <v>0</v>
      </c>
      <c r="H104" s="14">
        <f t="shared" si="16"/>
        <v>0</v>
      </c>
      <c r="I104" s="4">
        <f>VLOOKUP($A104,AA0!$C$2:$K$199,5,FALSE)</f>
        <v>0</v>
      </c>
      <c r="J104" s="4">
        <f>IFERROR(VLOOKUP($A104,'DH1'!$C$2:$J$20,5,FALSE),0)+IFERROR(VLOOKUP($A104,'DF1'!$C$2:$J$22,5,FALSE),0)</f>
        <v>0</v>
      </c>
      <c r="K104" s="14">
        <f t="shared" si="17"/>
        <v>0</v>
      </c>
      <c r="L104" s="4">
        <f>VLOOKUP($A104,AA0!$C$2:$K$199,6,FALSE)</f>
        <v>0</v>
      </c>
      <c r="M104" s="4">
        <f>IFERROR(VLOOKUP($A104,'DH1'!$C$2:$J$20,6,FALSE),0)+IFERROR(VLOOKUP($A104,'DF1'!$C$2:$J$22,6,FALSE),0)</f>
        <v>0</v>
      </c>
      <c r="N104" s="14">
        <f t="shared" si="18"/>
        <v>0</v>
      </c>
      <c r="O104" s="4">
        <f>VLOOKUP($A104,AA0!$C$2:$K$199,7,FALSE)</f>
        <v>0</v>
      </c>
      <c r="P104" s="4">
        <f>IFERROR(VLOOKUP($A104,'DH1'!$C$2:$J$20,7,FALSE),0)+IFERROR(VLOOKUP($A104,'DF1'!$C$2:$J$22,7,FALSE),0)</f>
        <v>0</v>
      </c>
      <c r="Q104" s="14">
        <f t="shared" si="19"/>
        <v>0</v>
      </c>
      <c r="R104" s="4">
        <f>VLOOKUP($A104,AA0!$C$2:$K$199,8,FALSE)</f>
        <v>274507</v>
      </c>
      <c r="S104" s="4">
        <f>IFERROR(VLOOKUP($A104,'DH1'!$C$2:$J$20,8,FALSE),0)+IFERROR(VLOOKUP($A104,'DF1'!$C$2:$J$22,8,FALSE),0)</f>
        <v>0</v>
      </c>
      <c r="T104" s="14">
        <f t="shared" si="20"/>
        <v>274507</v>
      </c>
      <c r="U104" s="5">
        <f t="shared" si="21"/>
        <v>0</v>
      </c>
      <c r="V104" s="4">
        <f>VLOOKUP($A104,AA0!$C$2:$K$199,9,FALSE)</f>
        <v>549014</v>
      </c>
      <c r="W104" s="4">
        <f>IFERROR(VLOOKUP($A104,'DH1'!$C$2:$K$20,9,FALSE),0)+IFERROR(VLOOKUP($A104,'DF1'!$C$2:$K$22,9,FALSE),0)</f>
        <v>0</v>
      </c>
      <c r="X104" s="14">
        <f t="shared" si="22"/>
        <v>549014</v>
      </c>
      <c r="Y104" s="4">
        <f t="shared" si="23"/>
        <v>549014</v>
      </c>
      <c r="Z104" s="4">
        <f t="shared" si="24"/>
        <v>0</v>
      </c>
      <c r="AA104" s="14">
        <f t="shared" si="25"/>
        <v>549014</v>
      </c>
      <c r="AB104" s="4" t="b">
        <f t="shared" si="26"/>
        <v>1</v>
      </c>
      <c r="AC104" s="4" t="b">
        <f t="shared" si="27"/>
        <v>1</v>
      </c>
      <c r="AD104" s="14" t="b">
        <f t="shared" si="28"/>
        <v>1</v>
      </c>
    </row>
    <row r="105" spans="1:30" ht="15" x14ac:dyDescent="0.25">
      <c r="A105" s="19" t="s">
        <v>98</v>
      </c>
      <c r="B105" s="20" t="s">
        <v>203</v>
      </c>
      <c r="C105" s="4">
        <f>VLOOKUP($A105,AA0!$C$2:$K$199,3,FALSE)</f>
        <v>142036</v>
      </c>
      <c r="D105" s="4">
        <f>IFERROR(VLOOKUP($A105,'DH1'!$C$2:$J$20,3,FALSE),0)+IFERROR(VLOOKUP($A105,'DF1'!$C$2:$J$22,3,FALSE),0)</f>
        <v>0</v>
      </c>
      <c r="E105" s="14">
        <f t="shared" si="15"/>
        <v>142036</v>
      </c>
      <c r="F105" s="4">
        <f>VLOOKUP($A105,AA0!$C$2:$K$199,4,FALSE)</f>
        <v>0</v>
      </c>
      <c r="G105" s="4">
        <f>IFERROR(VLOOKUP($A105,'DH1'!$C$2:$J$20,4,FALSE),0)+IFERROR(VLOOKUP($A105,'DF1'!$C$2:$J$22,4,FALSE),0)</f>
        <v>0</v>
      </c>
      <c r="H105" s="14">
        <f t="shared" si="16"/>
        <v>0</v>
      </c>
      <c r="I105" s="4">
        <f>VLOOKUP($A105,AA0!$C$2:$K$199,5,FALSE)</f>
        <v>0</v>
      </c>
      <c r="J105" s="4">
        <f>IFERROR(VLOOKUP($A105,'DH1'!$C$2:$J$20,5,FALSE),0)+IFERROR(VLOOKUP($A105,'DF1'!$C$2:$J$22,5,FALSE),0)</f>
        <v>0</v>
      </c>
      <c r="K105" s="14">
        <f t="shared" si="17"/>
        <v>0</v>
      </c>
      <c r="L105" s="4">
        <f>VLOOKUP($A105,AA0!$C$2:$K$199,6,FALSE)</f>
        <v>0</v>
      </c>
      <c r="M105" s="4">
        <f>IFERROR(VLOOKUP($A105,'DH1'!$C$2:$J$20,6,FALSE),0)+IFERROR(VLOOKUP($A105,'DF1'!$C$2:$J$22,6,FALSE),0)</f>
        <v>0</v>
      </c>
      <c r="N105" s="14">
        <f t="shared" si="18"/>
        <v>0</v>
      </c>
      <c r="O105" s="4">
        <f>VLOOKUP($A105,AA0!$C$2:$K$199,7,FALSE)</f>
        <v>0</v>
      </c>
      <c r="P105" s="4">
        <f>IFERROR(VLOOKUP($A105,'DH1'!$C$2:$J$20,7,FALSE),0)+IFERROR(VLOOKUP($A105,'DF1'!$C$2:$J$22,7,FALSE),0)</f>
        <v>0</v>
      </c>
      <c r="Q105" s="14">
        <f t="shared" si="19"/>
        <v>0</v>
      </c>
      <c r="R105" s="4">
        <f>VLOOKUP($A105,AA0!$C$2:$K$199,8,FALSE)</f>
        <v>142036</v>
      </c>
      <c r="S105" s="4">
        <f>IFERROR(VLOOKUP($A105,'DH1'!$C$2:$J$20,8,FALSE),0)+IFERROR(VLOOKUP($A105,'DF1'!$C$2:$J$22,8,FALSE),0)</f>
        <v>0</v>
      </c>
      <c r="T105" s="14">
        <f t="shared" si="20"/>
        <v>142036</v>
      </c>
      <c r="U105" s="5">
        <f t="shared" si="21"/>
        <v>0</v>
      </c>
      <c r="V105" s="4">
        <f>VLOOKUP($A105,AA0!$C$2:$K$199,9,FALSE)</f>
        <v>284072</v>
      </c>
      <c r="W105" s="4">
        <f>IFERROR(VLOOKUP($A105,'DH1'!$C$2:$K$20,9,FALSE),0)+IFERROR(VLOOKUP($A105,'DF1'!$C$2:$K$22,9,FALSE),0)</f>
        <v>0</v>
      </c>
      <c r="X105" s="14">
        <f t="shared" si="22"/>
        <v>284072</v>
      </c>
      <c r="Y105" s="4">
        <f t="shared" si="23"/>
        <v>284072</v>
      </c>
      <c r="Z105" s="4">
        <f t="shared" si="24"/>
        <v>0</v>
      </c>
      <c r="AA105" s="14">
        <f t="shared" si="25"/>
        <v>284072</v>
      </c>
      <c r="AB105" s="4" t="b">
        <f t="shared" si="26"/>
        <v>1</v>
      </c>
      <c r="AC105" s="4" t="b">
        <f t="shared" si="27"/>
        <v>1</v>
      </c>
      <c r="AD105" s="14" t="b">
        <f t="shared" si="28"/>
        <v>1</v>
      </c>
    </row>
    <row r="106" spans="1:30" ht="15" x14ac:dyDescent="0.25">
      <c r="A106" s="19" t="s">
        <v>99</v>
      </c>
      <c r="B106" s="20" t="s">
        <v>100</v>
      </c>
      <c r="C106" s="4">
        <f>VLOOKUP($A106,AA0!$C$2:$K$199,3,FALSE)</f>
        <v>-161385</v>
      </c>
      <c r="D106" s="4">
        <f>IFERROR(VLOOKUP($A106,'DH1'!$C$2:$J$20,3,FALSE),0)+IFERROR(VLOOKUP($A106,'DF1'!$C$2:$J$22,3,FALSE),0)</f>
        <v>0</v>
      </c>
      <c r="E106" s="14">
        <f t="shared" si="15"/>
        <v>-161385</v>
      </c>
      <c r="F106" s="4">
        <f>VLOOKUP($A106,AA0!$C$2:$K$199,4,FALSE)</f>
        <v>0</v>
      </c>
      <c r="G106" s="4">
        <f>IFERROR(VLOOKUP($A106,'DH1'!$C$2:$J$20,4,FALSE),0)+IFERROR(VLOOKUP($A106,'DF1'!$C$2:$J$22,4,FALSE),0)</f>
        <v>0</v>
      </c>
      <c r="H106" s="14">
        <f t="shared" si="16"/>
        <v>0</v>
      </c>
      <c r="I106" s="4">
        <f>VLOOKUP($A106,AA0!$C$2:$K$199,5,FALSE)</f>
        <v>0</v>
      </c>
      <c r="J106" s="4">
        <f>IFERROR(VLOOKUP($A106,'DH1'!$C$2:$J$20,5,FALSE),0)+IFERROR(VLOOKUP($A106,'DF1'!$C$2:$J$22,5,FALSE),0)</f>
        <v>0</v>
      </c>
      <c r="K106" s="14">
        <f t="shared" si="17"/>
        <v>0</v>
      </c>
      <c r="L106" s="4">
        <f>VLOOKUP($A106,AA0!$C$2:$K$199,6,FALSE)</f>
        <v>0</v>
      </c>
      <c r="M106" s="4">
        <f>IFERROR(VLOOKUP($A106,'DH1'!$C$2:$J$20,6,FALSE),0)+IFERROR(VLOOKUP($A106,'DF1'!$C$2:$J$22,6,FALSE),0)</f>
        <v>0</v>
      </c>
      <c r="N106" s="14">
        <f t="shared" si="18"/>
        <v>0</v>
      </c>
      <c r="O106" s="4">
        <f>VLOOKUP($A106,AA0!$C$2:$K$199,7,FALSE)</f>
        <v>0</v>
      </c>
      <c r="P106" s="4">
        <f>IFERROR(VLOOKUP($A106,'DH1'!$C$2:$J$20,7,FALSE),0)+IFERROR(VLOOKUP($A106,'DF1'!$C$2:$J$22,7,FALSE),0)</f>
        <v>0</v>
      </c>
      <c r="Q106" s="14">
        <f t="shared" si="19"/>
        <v>0</v>
      </c>
      <c r="R106" s="4">
        <f>VLOOKUP($A106,AA0!$C$2:$K$199,8,FALSE)</f>
        <v>-161385</v>
      </c>
      <c r="S106" s="4">
        <f>IFERROR(VLOOKUP($A106,'DH1'!$C$2:$J$20,8,FALSE),0)+IFERROR(VLOOKUP($A106,'DF1'!$C$2:$J$22,8,FALSE),0)</f>
        <v>0</v>
      </c>
      <c r="T106" s="14">
        <f t="shared" si="20"/>
        <v>-161385</v>
      </c>
      <c r="U106" s="5">
        <f t="shared" si="21"/>
        <v>0</v>
      </c>
      <c r="V106" s="4">
        <f>VLOOKUP($A106,AA0!$C$2:$K$199,9,FALSE)</f>
        <v>-322770</v>
      </c>
      <c r="W106" s="4">
        <f>IFERROR(VLOOKUP($A106,'DH1'!$C$2:$K$20,9,FALSE),0)+IFERROR(VLOOKUP($A106,'DF1'!$C$2:$K$22,9,FALSE),0)</f>
        <v>0</v>
      </c>
      <c r="X106" s="14">
        <f t="shared" si="22"/>
        <v>-322770</v>
      </c>
      <c r="Y106" s="4">
        <f t="shared" si="23"/>
        <v>-322770</v>
      </c>
      <c r="Z106" s="4">
        <f t="shared" si="24"/>
        <v>0</v>
      </c>
      <c r="AA106" s="14">
        <f t="shared" si="25"/>
        <v>-322770</v>
      </c>
      <c r="AB106" s="4" t="b">
        <f t="shared" si="26"/>
        <v>1</v>
      </c>
      <c r="AC106" s="4" t="b">
        <f t="shared" si="27"/>
        <v>1</v>
      </c>
      <c r="AD106" s="14" t="b">
        <f t="shared" si="28"/>
        <v>1</v>
      </c>
    </row>
    <row r="107" spans="1:30" ht="15" x14ac:dyDescent="0.25">
      <c r="A107" s="19" t="s">
        <v>101</v>
      </c>
      <c r="B107" s="20" t="s">
        <v>380</v>
      </c>
      <c r="C107" s="4">
        <f>VLOOKUP($A107,AA0!$C$2:$K$199,3,FALSE)</f>
        <v>-214821</v>
      </c>
      <c r="D107" s="4">
        <f>IFERROR(VLOOKUP($A107,'DH1'!$C$2:$J$20,3,FALSE),0)+IFERROR(VLOOKUP($A107,'DF1'!$C$2:$J$22,3,FALSE),0)</f>
        <v>0</v>
      </c>
      <c r="E107" s="14">
        <f t="shared" si="15"/>
        <v>-214821</v>
      </c>
      <c r="F107" s="4">
        <f>VLOOKUP($A107,AA0!$C$2:$K$199,4,FALSE)</f>
        <v>0</v>
      </c>
      <c r="G107" s="4">
        <f>IFERROR(VLOOKUP($A107,'DH1'!$C$2:$J$20,4,FALSE),0)+IFERROR(VLOOKUP($A107,'DF1'!$C$2:$J$22,4,FALSE),0)</f>
        <v>0</v>
      </c>
      <c r="H107" s="14">
        <f t="shared" si="16"/>
        <v>0</v>
      </c>
      <c r="I107" s="4">
        <f>VLOOKUP($A107,AA0!$C$2:$K$199,5,FALSE)</f>
        <v>0</v>
      </c>
      <c r="J107" s="4">
        <f>IFERROR(VLOOKUP($A107,'DH1'!$C$2:$J$20,5,FALSE),0)+IFERROR(VLOOKUP($A107,'DF1'!$C$2:$J$22,5,FALSE),0)</f>
        <v>0</v>
      </c>
      <c r="K107" s="14">
        <f t="shared" si="17"/>
        <v>0</v>
      </c>
      <c r="L107" s="4">
        <f>VLOOKUP($A107,AA0!$C$2:$K$199,6,FALSE)</f>
        <v>0</v>
      </c>
      <c r="M107" s="4">
        <f>IFERROR(VLOOKUP($A107,'DH1'!$C$2:$J$20,6,FALSE),0)+IFERROR(VLOOKUP($A107,'DF1'!$C$2:$J$22,6,FALSE),0)</f>
        <v>0</v>
      </c>
      <c r="N107" s="14">
        <f t="shared" si="18"/>
        <v>0</v>
      </c>
      <c r="O107" s="4">
        <f>VLOOKUP($A107,AA0!$C$2:$K$199,7,FALSE)</f>
        <v>0</v>
      </c>
      <c r="P107" s="4">
        <f>IFERROR(VLOOKUP($A107,'DH1'!$C$2:$J$20,7,FALSE),0)+IFERROR(VLOOKUP($A107,'DF1'!$C$2:$J$22,7,FALSE),0)</f>
        <v>0</v>
      </c>
      <c r="Q107" s="14">
        <f t="shared" si="19"/>
        <v>0</v>
      </c>
      <c r="R107" s="4">
        <f>VLOOKUP($A107,AA0!$C$2:$K$199,8,FALSE)</f>
        <v>-214821</v>
      </c>
      <c r="S107" s="4">
        <f>IFERROR(VLOOKUP($A107,'DH1'!$C$2:$J$20,8,FALSE),0)+IFERROR(VLOOKUP($A107,'DF1'!$C$2:$J$22,8,FALSE),0)</f>
        <v>0</v>
      </c>
      <c r="T107" s="14">
        <f t="shared" si="20"/>
        <v>-214821</v>
      </c>
      <c r="U107" s="5">
        <f t="shared" si="21"/>
        <v>0</v>
      </c>
      <c r="V107" s="4">
        <f>VLOOKUP($A107,AA0!$C$2:$K$199,9,FALSE)</f>
        <v>-429642</v>
      </c>
      <c r="W107" s="4">
        <f>IFERROR(VLOOKUP($A107,'DH1'!$C$2:$K$20,9,FALSE),0)+IFERROR(VLOOKUP($A107,'DF1'!$C$2:$K$22,9,FALSE),0)</f>
        <v>0</v>
      </c>
      <c r="X107" s="14">
        <f t="shared" si="22"/>
        <v>-429642</v>
      </c>
      <c r="Y107" s="4">
        <f t="shared" si="23"/>
        <v>-429642</v>
      </c>
      <c r="Z107" s="4">
        <f t="shared" si="24"/>
        <v>0</v>
      </c>
      <c r="AA107" s="14">
        <f t="shared" si="25"/>
        <v>-429642</v>
      </c>
      <c r="AB107" s="4" t="b">
        <f t="shared" si="26"/>
        <v>1</v>
      </c>
      <c r="AC107" s="4" t="b">
        <f t="shared" si="27"/>
        <v>1</v>
      </c>
      <c r="AD107" s="14" t="b">
        <f t="shared" si="28"/>
        <v>1</v>
      </c>
    </row>
    <row r="108" spans="1:30" ht="15" x14ac:dyDescent="0.25">
      <c r="A108" s="19" t="s">
        <v>103</v>
      </c>
      <c r="B108" s="20" t="s">
        <v>104</v>
      </c>
      <c r="C108" s="4">
        <f>VLOOKUP($A108,AA0!$C$2:$K$199,3,FALSE)</f>
        <v>204687</v>
      </c>
      <c r="D108" s="4">
        <f>IFERROR(VLOOKUP($A108,'DH1'!$C$2:$J$20,3,FALSE),0)+IFERROR(VLOOKUP($A108,'DF1'!$C$2:$J$22,3,FALSE),0)</f>
        <v>0</v>
      </c>
      <c r="E108" s="14">
        <f t="shared" si="15"/>
        <v>204687</v>
      </c>
      <c r="F108" s="4">
        <f>VLOOKUP($A108,AA0!$C$2:$K$199,4,FALSE)</f>
        <v>0</v>
      </c>
      <c r="G108" s="4">
        <f>IFERROR(VLOOKUP($A108,'DH1'!$C$2:$J$20,4,FALSE),0)+IFERROR(VLOOKUP($A108,'DF1'!$C$2:$J$22,4,FALSE),0)</f>
        <v>0</v>
      </c>
      <c r="H108" s="14">
        <f t="shared" si="16"/>
        <v>0</v>
      </c>
      <c r="I108" s="4">
        <f>VLOOKUP($A108,AA0!$C$2:$K$199,5,FALSE)</f>
        <v>204687</v>
      </c>
      <c r="J108" s="4">
        <f>IFERROR(VLOOKUP($A108,'DH1'!$C$2:$J$20,5,FALSE),0)+IFERROR(VLOOKUP($A108,'DF1'!$C$2:$J$22,5,FALSE),0)</f>
        <v>0</v>
      </c>
      <c r="K108" s="14">
        <f t="shared" si="17"/>
        <v>204687</v>
      </c>
      <c r="L108" s="4">
        <f>VLOOKUP($A108,AA0!$C$2:$K$199,6,FALSE)</f>
        <v>0</v>
      </c>
      <c r="M108" s="4">
        <f>IFERROR(VLOOKUP($A108,'DH1'!$C$2:$J$20,6,FALSE),0)+IFERROR(VLOOKUP($A108,'DF1'!$C$2:$J$22,6,FALSE),0)</f>
        <v>0</v>
      </c>
      <c r="N108" s="14">
        <f t="shared" si="18"/>
        <v>0</v>
      </c>
      <c r="O108" s="4">
        <f>VLOOKUP($A108,AA0!$C$2:$K$199,7,FALSE)</f>
        <v>0</v>
      </c>
      <c r="P108" s="4">
        <f>IFERROR(VLOOKUP($A108,'DH1'!$C$2:$J$20,7,FALSE),0)+IFERROR(VLOOKUP($A108,'DF1'!$C$2:$J$22,7,FALSE),0)</f>
        <v>0</v>
      </c>
      <c r="Q108" s="14">
        <f t="shared" si="19"/>
        <v>0</v>
      </c>
      <c r="R108" s="4">
        <f>VLOOKUP($A108,AA0!$C$2:$K$199,8,FALSE)</f>
        <v>0</v>
      </c>
      <c r="S108" s="4">
        <f>IFERROR(VLOOKUP($A108,'DH1'!$C$2:$J$20,8,FALSE),0)+IFERROR(VLOOKUP($A108,'DF1'!$C$2:$J$22,8,FALSE),0)</f>
        <v>0</v>
      </c>
      <c r="T108" s="14">
        <f t="shared" si="20"/>
        <v>0</v>
      </c>
      <c r="U108" s="5">
        <f t="shared" si="21"/>
        <v>0</v>
      </c>
      <c r="V108" s="4">
        <f>VLOOKUP($A108,AA0!$C$2:$K$199,9,FALSE)</f>
        <v>409374</v>
      </c>
      <c r="W108" s="4">
        <f>IFERROR(VLOOKUP($A108,'DH1'!$C$2:$K$20,9,FALSE),0)+IFERROR(VLOOKUP($A108,'DF1'!$C$2:$K$22,9,FALSE),0)</f>
        <v>0</v>
      </c>
      <c r="X108" s="14">
        <f t="shared" si="22"/>
        <v>409374</v>
      </c>
      <c r="Y108" s="4">
        <f t="shared" si="23"/>
        <v>409374</v>
      </c>
      <c r="Z108" s="4">
        <f t="shared" si="24"/>
        <v>0</v>
      </c>
      <c r="AA108" s="14">
        <f t="shared" si="25"/>
        <v>409374</v>
      </c>
      <c r="AB108" s="4" t="b">
        <f t="shared" si="26"/>
        <v>1</v>
      </c>
      <c r="AC108" s="4" t="b">
        <f t="shared" si="27"/>
        <v>1</v>
      </c>
      <c r="AD108" s="14" t="b">
        <f t="shared" si="28"/>
        <v>1</v>
      </c>
    </row>
    <row r="109" spans="1:30" ht="15" x14ac:dyDescent="0.25">
      <c r="A109" s="19" t="s">
        <v>105</v>
      </c>
      <c r="B109" s="20" t="s">
        <v>106</v>
      </c>
      <c r="C109" s="4">
        <f>VLOOKUP($A109,AA0!$C$2:$K$199,3,FALSE)</f>
        <v>66296</v>
      </c>
      <c r="D109" s="4">
        <f>IFERROR(VLOOKUP($A109,'DH1'!$C$2:$J$20,3,FALSE),0)+IFERROR(VLOOKUP($A109,'DF1'!$C$2:$J$22,3,FALSE),0)</f>
        <v>0</v>
      </c>
      <c r="E109" s="14">
        <f t="shared" si="15"/>
        <v>66296</v>
      </c>
      <c r="F109" s="4">
        <f>VLOOKUP($A109,AA0!$C$2:$K$199,4,FALSE)</f>
        <v>0</v>
      </c>
      <c r="G109" s="4">
        <f>IFERROR(VLOOKUP($A109,'DH1'!$C$2:$J$20,4,FALSE),0)+IFERROR(VLOOKUP($A109,'DF1'!$C$2:$J$22,4,FALSE),0)</f>
        <v>0</v>
      </c>
      <c r="H109" s="14">
        <f t="shared" si="16"/>
        <v>0</v>
      </c>
      <c r="I109" s="4">
        <f>VLOOKUP($A109,AA0!$C$2:$K$199,5,FALSE)</f>
        <v>0</v>
      </c>
      <c r="J109" s="4">
        <f>IFERROR(VLOOKUP($A109,'DH1'!$C$2:$J$20,5,FALSE),0)+IFERROR(VLOOKUP($A109,'DF1'!$C$2:$J$22,5,FALSE),0)</f>
        <v>0</v>
      </c>
      <c r="K109" s="14">
        <f t="shared" si="17"/>
        <v>0</v>
      </c>
      <c r="L109" s="4">
        <f>VLOOKUP($A109,AA0!$C$2:$K$199,6,FALSE)</f>
        <v>0</v>
      </c>
      <c r="M109" s="4">
        <f>IFERROR(VLOOKUP($A109,'DH1'!$C$2:$J$20,6,FALSE),0)+IFERROR(VLOOKUP($A109,'DF1'!$C$2:$J$22,6,FALSE),0)</f>
        <v>0</v>
      </c>
      <c r="N109" s="14">
        <f t="shared" si="18"/>
        <v>0</v>
      </c>
      <c r="O109" s="4">
        <f>VLOOKUP($A109,AA0!$C$2:$K$199,7,FALSE)</f>
        <v>0</v>
      </c>
      <c r="P109" s="4">
        <f>IFERROR(VLOOKUP($A109,'DH1'!$C$2:$J$20,7,FALSE),0)+IFERROR(VLOOKUP($A109,'DF1'!$C$2:$J$22,7,FALSE),0)</f>
        <v>0</v>
      </c>
      <c r="Q109" s="14">
        <f t="shared" si="19"/>
        <v>0</v>
      </c>
      <c r="R109" s="4">
        <f>VLOOKUP($A109,AA0!$C$2:$K$199,8,FALSE)</f>
        <v>66296</v>
      </c>
      <c r="S109" s="4">
        <f>IFERROR(VLOOKUP($A109,'DH1'!$C$2:$J$20,8,FALSE),0)+IFERROR(VLOOKUP($A109,'DF1'!$C$2:$J$22,8,FALSE),0)</f>
        <v>0</v>
      </c>
      <c r="T109" s="14">
        <f t="shared" si="20"/>
        <v>66296</v>
      </c>
      <c r="U109" s="5">
        <f t="shared" si="21"/>
        <v>0</v>
      </c>
      <c r="V109" s="4">
        <f>VLOOKUP($A109,AA0!$C$2:$K$199,9,FALSE)</f>
        <v>132592</v>
      </c>
      <c r="W109" s="4">
        <f>IFERROR(VLOOKUP($A109,'DH1'!$C$2:$K$20,9,FALSE),0)+IFERROR(VLOOKUP($A109,'DF1'!$C$2:$K$22,9,FALSE),0)</f>
        <v>0</v>
      </c>
      <c r="X109" s="14">
        <f t="shared" si="22"/>
        <v>132592</v>
      </c>
      <c r="Y109" s="4">
        <f t="shared" si="23"/>
        <v>132592</v>
      </c>
      <c r="Z109" s="4">
        <f t="shared" si="24"/>
        <v>0</v>
      </c>
      <c r="AA109" s="14">
        <f t="shared" si="25"/>
        <v>132592</v>
      </c>
      <c r="AB109" s="4" t="b">
        <f t="shared" si="26"/>
        <v>1</v>
      </c>
      <c r="AC109" s="4" t="b">
        <f t="shared" si="27"/>
        <v>1</v>
      </c>
      <c r="AD109" s="14" t="b">
        <f t="shared" si="28"/>
        <v>1</v>
      </c>
    </row>
    <row r="110" spans="1:30" ht="15" x14ac:dyDescent="0.25">
      <c r="A110" s="19" t="s">
        <v>107</v>
      </c>
      <c r="B110" s="20" t="s">
        <v>108</v>
      </c>
      <c r="C110" s="4">
        <f>VLOOKUP($A110,AA0!$C$2:$K$199,3,FALSE)</f>
        <v>59225</v>
      </c>
      <c r="D110" s="4">
        <f>IFERROR(VLOOKUP($A110,'DH1'!$C$2:$J$20,3,FALSE),0)+IFERROR(VLOOKUP($A110,'DF1'!$C$2:$J$22,3,FALSE),0)</f>
        <v>0</v>
      </c>
      <c r="E110" s="14">
        <f t="shared" si="15"/>
        <v>59225</v>
      </c>
      <c r="F110" s="4">
        <f>VLOOKUP($A110,AA0!$C$2:$K$199,4,FALSE)</f>
        <v>21629</v>
      </c>
      <c r="G110" s="4">
        <f>IFERROR(VLOOKUP($A110,'DH1'!$C$2:$J$20,4,FALSE),0)+IFERROR(VLOOKUP($A110,'DF1'!$C$2:$J$22,4,FALSE),0)</f>
        <v>0</v>
      </c>
      <c r="H110" s="14">
        <f t="shared" si="16"/>
        <v>21629</v>
      </c>
      <c r="I110" s="4">
        <f>VLOOKUP($A110,AA0!$C$2:$K$199,5,FALSE)</f>
        <v>0</v>
      </c>
      <c r="J110" s="4">
        <f>IFERROR(VLOOKUP($A110,'DH1'!$C$2:$J$20,5,FALSE),0)+IFERROR(VLOOKUP($A110,'DF1'!$C$2:$J$22,5,FALSE),0)</f>
        <v>0</v>
      </c>
      <c r="K110" s="14">
        <f t="shared" si="17"/>
        <v>0</v>
      </c>
      <c r="L110" s="4">
        <f>VLOOKUP($A110,AA0!$C$2:$K$199,6,FALSE)</f>
        <v>0</v>
      </c>
      <c r="M110" s="4">
        <f>IFERROR(VLOOKUP($A110,'DH1'!$C$2:$J$20,6,FALSE),0)+IFERROR(VLOOKUP($A110,'DF1'!$C$2:$J$22,6,FALSE),0)</f>
        <v>0</v>
      </c>
      <c r="N110" s="14">
        <f t="shared" si="18"/>
        <v>0</v>
      </c>
      <c r="O110" s="4">
        <f>VLOOKUP($A110,AA0!$C$2:$K$199,7,FALSE)</f>
        <v>0</v>
      </c>
      <c r="P110" s="4">
        <f>IFERROR(VLOOKUP($A110,'DH1'!$C$2:$J$20,7,FALSE),0)+IFERROR(VLOOKUP($A110,'DF1'!$C$2:$J$22,7,FALSE),0)</f>
        <v>0</v>
      </c>
      <c r="Q110" s="14">
        <f t="shared" si="19"/>
        <v>0</v>
      </c>
      <c r="R110" s="4">
        <f>VLOOKUP($A110,AA0!$C$2:$K$199,8,FALSE)</f>
        <v>37596</v>
      </c>
      <c r="S110" s="4">
        <f>IFERROR(VLOOKUP($A110,'DH1'!$C$2:$J$20,8,FALSE),0)+IFERROR(VLOOKUP($A110,'DF1'!$C$2:$J$22,8,FALSE),0)</f>
        <v>0</v>
      </c>
      <c r="T110" s="14">
        <f t="shared" si="20"/>
        <v>37596</v>
      </c>
      <c r="U110" s="5">
        <f t="shared" si="21"/>
        <v>0</v>
      </c>
      <c r="V110" s="4">
        <f>VLOOKUP($A110,AA0!$C$2:$K$199,9,FALSE)</f>
        <v>118450</v>
      </c>
      <c r="W110" s="4">
        <f>IFERROR(VLOOKUP($A110,'DH1'!$C$2:$K$20,9,FALSE),0)+IFERROR(VLOOKUP($A110,'DF1'!$C$2:$K$22,9,FALSE),0)</f>
        <v>0</v>
      </c>
      <c r="X110" s="14">
        <f t="shared" si="22"/>
        <v>118450</v>
      </c>
      <c r="Y110" s="4">
        <f t="shared" si="23"/>
        <v>118450</v>
      </c>
      <c r="Z110" s="4">
        <f t="shared" si="24"/>
        <v>0</v>
      </c>
      <c r="AA110" s="14">
        <f t="shared" si="25"/>
        <v>118450</v>
      </c>
      <c r="AB110" s="4" t="b">
        <f t="shared" si="26"/>
        <v>1</v>
      </c>
      <c r="AC110" s="4" t="b">
        <f t="shared" si="27"/>
        <v>1</v>
      </c>
      <c r="AD110" s="14" t="b">
        <f t="shared" si="28"/>
        <v>1</v>
      </c>
    </row>
    <row r="111" spans="1:30" ht="15" x14ac:dyDescent="0.25">
      <c r="A111" s="19" t="s">
        <v>109</v>
      </c>
      <c r="B111" s="20" t="s">
        <v>110</v>
      </c>
      <c r="C111" s="4">
        <f>VLOOKUP($A111,AA0!$C$2:$K$199,3,FALSE)</f>
        <v>1101471</v>
      </c>
      <c r="D111" s="4">
        <f>IFERROR(VLOOKUP($A111,'DH1'!$C$2:$J$20,3,FALSE),0)+IFERROR(VLOOKUP($A111,'DF1'!$C$2:$J$22,3,FALSE),0)</f>
        <v>0</v>
      </c>
      <c r="E111" s="14">
        <f t="shared" si="15"/>
        <v>1101471</v>
      </c>
      <c r="F111" s="4">
        <f>VLOOKUP($A111,AA0!$C$2:$K$199,4,FALSE)</f>
        <v>0</v>
      </c>
      <c r="G111" s="4">
        <f>IFERROR(VLOOKUP($A111,'DH1'!$C$2:$J$20,4,FALSE),0)+IFERROR(VLOOKUP($A111,'DF1'!$C$2:$J$22,4,FALSE),0)</f>
        <v>0</v>
      </c>
      <c r="H111" s="14">
        <f t="shared" si="16"/>
        <v>0</v>
      </c>
      <c r="I111" s="4">
        <f>VLOOKUP($A111,AA0!$C$2:$K$199,5,FALSE)</f>
        <v>13250</v>
      </c>
      <c r="J111" s="4">
        <f>IFERROR(VLOOKUP($A111,'DH1'!$C$2:$J$20,5,FALSE),0)+IFERROR(VLOOKUP($A111,'DF1'!$C$2:$J$22,5,FALSE),0)</f>
        <v>0</v>
      </c>
      <c r="K111" s="14">
        <f t="shared" si="17"/>
        <v>13250</v>
      </c>
      <c r="L111" s="4">
        <f>VLOOKUP($A111,AA0!$C$2:$K$199,6,FALSE)</f>
        <v>0</v>
      </c>
      <c r="M111" s="4">
        <f>IFERROR(VLOOKUP($A111,'DH1'!$C$2:$J$20,6,FALSE),0)+IFERROR(VLOOKUP($A111,'DF1'!$C$2:$J$22,6,FALSE),0)</f>
        <v>0</v>
      </c>
      <c r="N111" s="14">
        <f t="shared" si="18"/>
        <v>0</v>
      </c>
      <c r="O111" s="4">
        <f>VLOOKUP($A111,AA0!$C$2:$K$199,7,FALSE)</f>
        <v>0</v>
      </c>
      <c r="P111" s="4">
        <f>IFERROR(VLOOKUP($A111,'DH1'!$C$2:$J$20,7,FALSE),0)+IFERROR(VLOOKUP($A111,'DF1'!$C$2:$J$22,7,FALSE),0)</f>
        <v>0</v>
      </c>
      <c r="Q111" s="14">
        <f t="shared" si="19"/>
        <v>0</v>
      </c>
      <c r="R111" s="4">
        <f>VLOOKUP($A111,AA0!$C$2:$K$199,8,FALSE)</f>
        <v>1088221</v>
      </c>
      <c r="S111" s="4">
        <f>IFERROR(VLOOKUP($A111,'DH1'!$C$2:$J$20,8,FALSE),0)+IFERROR(VLOOKUP($A111,'DF1'!$C$2:$J$22,8,FALSE),0)</f>
        <v>0</v>
      </c>
      <c r="T111" s="14">
        <f t="shared" si="20"/>
        <v>1088221</v>
      </c>
      <c r="U111" s="5">
        <f t="shared" si="21"/>
        <v>0</v>
      </c>
      <c r="V111" s="4">
        <f>VLOOKUP($A111,AA0!$C$2:$K$199,9,FALSE)</f>
        <v>2202942</v>
      </c>
      <c r="W111" s="4">
        <f>IFERROR(VLOOKUP($A111,'DH1'!$C$2:$K$20,9,FALSE),0)+IFERROR(VLOOKUP($A111,'DF1'!$C$2:$K$22,9,FALSE),0)</f>
        <v>0</v>
      </c>
      <c r="X111" s="14">
        <f t="shared" si="22"/>
        <v>2202942</v>
      </c>
      <c r="Y111" s="4">
        <f t="shared" si="23"/>
        <v>2202942</v>
      </c>
      <c r="Z111" s="4">
        <f t="shared" si="24"/>
        <v>0</v>
      </c>
      <c r="AA111" s="14">
        <f t="shared" si="25"/>
        <v>2202942</v>
      </c>
      <c r="AB111" s="4" t="b">
        <f t="shared" si="26"/>
        <v>1</v>
      </c>
      <c r="AC111" s="4" t="b">
        <f t="shared" si="27"/>
        <v>1</v>
      </c>
      <c r="AD111" s="14" t="b">
        <f t="shared" si="28"/>
        <v>1</v>
      </c>
    </row>
    <row r="112" spans="1:30" ht="15" x14ac:dyDescent="0.25">
      <c r="A112" s="19" t="s">
        <v>111</v>
      </c>
      <c r="B112" s="20" t="s">
        <v>112</v>
      </c>
      <c r="C112" s="4">
        <f>VLOOKUP($A112,AA0!$C$2:$K$199,3,FALSE)</f>
        <v>-194540</v>
      </c>
      <c r="D112" s="4">
        <f>IFERROR(VLOOKUP($A112,'DH1'!$C$2:$J$20,3,FALSE),0)+IFERROR(VLOOKUP($A112,'DF1'!$C$2:$J$22,3,FALSE),0)</f>
        <v>0</v>
      </c>
      <c r="E112" s="14">
        <f t="shared" si="15"/>
        <v>-194540</v>
      </c>
      <c r="F112" s="4">
        <f>VLOOKUP($A112,AA0!$C$2:$K$199,4,FALSE)</f>
        <v>10000</v>
      </c>
      <c r="G112" s="4">
        <f>IFERROR(VLOOKUP($A112,'DH1'!$C$2:$J$20,4,FALSE),0)+IFERROR(VLOOKUP($A112,'DF1'!$C$2:$J$22,4,FALSE),0)</f>
        <v>0</v>
      </c>
      <c r="H112" s="14">
        <f t="shared" si="16"/>
        <v>10000</v>
      </c>
      <c r="I112" s="4">
        <f>VLOOKUP($A112,AA0!$C$2:$K$199,5,FALSE)</f>
        <v>0</v>
      </c>
      <c r="J112" s="4">
        <f>IFERROR(VLOOKUP($A112,'DH1'!$C$2:$J$20,5,FALSE),0)+IFERROR(VLOOKUP($A112,'DF1'!$C$2:$J$22,5,FALSE),0)</f>
        <v>0</v>
      </c>
      <c r="K112" s="14">
        <f t="shared" si="17"/>
        <v>0</v>
      </c>
      <c r="L112" s="4">
        <f>VLOOKUP($A112,AA0!$C$2:$K$199,6,FALSE)</f>
        <v>0</v>
      </c>
      <c r="M112" s="4">
        <f>IFERROR(VLOOKUP($A112,'DH1'!$C$2:$J$20,6,FALSE),0)+IFERROR(VLOOKUP($A112,'DF1'!$C$2:$J$22,6,FALSE),0)</f>
        <v>0</v>
      </c>
      <c r="N112" s="14">
        <f t="shared" si="18"/>
        <v>0</v>
      </c>
      <c r="O112" s="4">
        <f>VLOOKUP($A112,AA0!$C$2:$K$199,7,FALSE)</f>
        <v>0</v>
      </c>
      <c r="P112" s="4">
        <f>IFERROR(VLOOKUP($A112,'DH1'!$C$2:$J$20,7,FALSE),0)+IFERROR(VLOOKUP($A112,'DF1'!$C$2:$J$22,7,FALSE),0)</f>
        <v>0</v>
      </c>
      <c r="Q112" s="14">
        <f t="shared" si="19"/>
        <v>0</v>
      </c>
      <c r="R112" s="4">
        <f>VLOOKUP($A112,AA0!$C$2:$K$199,8,FALSE)</f>
        <v>-204540</v>
      </c>
      <c r="S112" s="4">
        <f>IFERROR(VLOOKUP($A112,'DH1'!$C$2:$J$20,8,FALSE),0)+IFERROR(VLOOKUP($A112,'DF1'!$C$2:$J$22,8,FALSE),0)</f>
        <v>0</v>
      </c>
      <c r="T112" s="14">
        <f t="shared" si="20"/>
        <v>-204540</v>
      </c>
      <c r="U112" s="5">
        <f t="shared" si="21"/>
        <v>0</v>
      </c>
      <c r="V112" s="4">
        <f>VLOOKUP($A112,AA0!$C$2:$K$199,9,FALSE)</f>
        <v>-389080</v>
      </c>
      <c r="W112" s="4">
        <f>IFERROR(VLOOKUP($A112,'DH1'!$C$2:$K$20,9,FALSE),0)+IFERROR(VLOOKUP($A112,'DF1'!$C$2:$K$22,9,FALSE),0)</f>
        <v>0</v>
      </c>
      <c r="X112" s="14">
        <f t="shared" si="22"/>
        <v>-389080</v>
      </c>
      <c r="Y112" s="4">
        <f t="shared" si="23"/>
        <v>-389080</v>
      </c>
      <c r="Z112" s="4">
        <f t="shared" si="24"/>
        <v>0</v>
      </c>
      <c r="AA112" s="14">
        <f t="shared" si="25"/>
        <v>-389080</v>
      </c>
      <c r="AB112" s="4" t="b">
        <f t="shared" si="26"/>
        <v>1</v>
      </c>
      <c r="AC112" s="4" t="b">
        <f t="shared" si="27"/>
        <v>1</v>
      </c>
      <c r="AD112" s="14" t="b">
        <f t="shared" si="28"/>
        <v>1</v>
      </c>
    </row>
    <row r="113" spans="1:30" ht="15" x14ac:dyDescent="0.25">
      <c r="A113" s="19" t="s">
        <v>148</v>
      </c>
      <c r="B113" s="20" t="s">
        <v>282</v>
      </c>
      <c r="C113" s="4">
        <f>VLOOKUP($A113,AA0!$C$2:$K$199,3,FALSE)</f>
        <v>482234</v>
      </c>
      <c r="D113" s="4">
        <f>IFERROR(VLOOKUP($A113,'DH1'!$C$2:$J$20,3,FALSE),0)+IFERROR(VLOOKUP($A113,'DF1'!$C$2:$J$22,3,FALSE),0)</f>
        <v>0</v>
      </c>
      <c r="E113" s="14">
        <f t="shared" si="15"/>
        <v>482234</v>
      </c>
      <c r="F113" s="4">
        <f>VLOOKUP($A113,AA0!$C$2:$K$199,4,FALSE)</f>
        <v>0</v>
      </c>
      <c r="G113" s="4">
        <f>IFERROR(VLOOKUP($A113,'DH1'!$C$2:$J$20,4,FALSE),0)+IFERROR(VLOOKUP($A113,'DF1'!$C$2:$J$22,4,FALSE),0)</f>
        <v>0</v>
      </c>
      <c r="H113" s="14">
        <f t="shared" si="16"/>
        <v>0</v>
      </c>
      <c r="I113" s="4">
        <f>VLOOKUP($A113,AA0!$C$2:$K$199,5,FALSE)</f>
        <v>0</v>
      </c>
      <c r="J113" s="4">
        <f>IFERROR(VLOOKUP($A113,'DH1'!$C$2:$J$20,5,FALSE),0)+IFERROR(VLOOKUP($A113,'DF1'!$C$2:$J$22,5,FALSE),0)</f>
        <v>0</v>
      </c>
      <c r="K113" s="14">
        <f t="shared" si="17"/>
        <v>0</v>
      </c>
      <c r="L113" s="4">
        <f>VLOOKUP($A113,AA0!$C$2:$K$199,6,FALSE)</f>
        <v>0</v>
      </c>
      <c r="M113" s="4">
        <f>IFERROR(VLOOKUP($A113,'DH1'!$C$2:$J$20,6,FALSE),0)+IFERROR(VLOOKUP($A113,'DF1'!$C$2:$J$22,6,FALSE),0)</f>
        <v>0</v>
      </c>
      <c r="N113" s="14">
        <f t="shared" si="18"/>
        <v>0</v>
      </c>
      <c r="O113" s="4">
        <f>VLOOKUP($A113,AA0!$C$2:$K$199,7,FALSE)</f>
        <v>0</v>
      </c>
      <c r="P113" s="4">
        <f>IFERROR(VLOOKUP($A113,'DH1'!$C$2:$J$20,7,FALSE),0)+IFERROR(VLOOKUP($A113,'DF1'!$C$2:$J$22,7,FALSE),0)</f>
        <v>0</v>
      </c>
      <c r="Q113" s="14">
        <f t="shared" si="19"/>
        <v>0</v>
      </c>
      <c r="R113" s="4">
        <f>VLOOKUP($A113,AA0!$C$2:$K$199,8,FALSE)</f>
        <v>482234</v>
      </c>
      <c r="S113" s="4">
        <f>IFERROR(VLOOKUP($A113,'DH1'!$C$2:$J$20,8,FALSE),0)+IFERROR(VLOOKUP($A113,'DF1'!$C$2:$J$22,8,FALSE),0)</f>
        <v>0</v>
      </c>
      <c r="T113" s="14">
        <f t="shared" si="20"/>
        <v>482234</v>
      </c>
      <c r="U113" s="5">
        <f t="shared" si="21"/>
        <v>0</v>
      </c>
      <c r="V113" s="4">
        <f>VLOOKUP($A113,AA0!$C$2:$K$199,9,FALSE)</f>
        <v>964468</v>
      </c>
      <c r="W113" s="4">
        <f>IFERROR(VLOOKUP($A113,'DH1'!$C$2:$K$20,9,FALSE),0)+IFERROR(VLOOKUP($A113,'DF1'!$C$2:$K$22,9,FALSE),0)</f>
        <v>0</v>
      </c>
      <c r="X113" s="14">
        <f t="shared" si="22"/>
        <v>964468</v>
      </c>
      <c r="Y113" s="4">
        <f t="shared" si="23"/>
        <v>964468</v>
      </c>
      <c r="Z113" s="4">
        <f t="shared" si="24"/>
        <v>0</v>
      </c>
      <c r="AA113" s="14">
        <f t="shared" si="25"/>
        <v>964468</v>
      </c>
      <c r="AB113" s="4" t="b">
        <f t="shared" si="26"/>
        <v>1</v>
      </c>
      <c r="AC113" s="4" t="b">
        <f t="shared" si="27"/>
        <v>1</v>
      </c>
      <c r="AD113" s="14" t="b">
        <f t="shared" si="28"/>
        <v>1</v>
      </c>
    </row>
    <row r="114" spans="1:30" ht="15" x14ac:dyDescent="0.25">
      <c r="A114" s="19" t="s">
        <v>149</v>
      </c>
      <c r="B114" s="20" t="s">
        <v>283</v>
      </c>
      <c r="C114" s="4">
        <f>VLOOKUP($A114,AA0!$C$2:$K$199,3,FALSE)</f>
        <v>1495345</v>
      </c>
      <c r="D114" s="4">
        <f>IFERROR(VLOOKUP($A114,'DH1'!$C$2:$J$20,3,FALSE),0)+IFERROR(VLOOKUP($A114,'DF1'!$C$2:$J$22,3,FALSE),0)</f>
        <v>0</v>
      </c>
      <c r="E114" s="14">
        <f t="shared" si="15"/>
        <v>1495345</v>
      </c>
      <c r="F114" s="4">
        <f>VLOOKUP($A114,AA0!$C$2:$K$199,4,FALSE)</f>
        <v>0</v>
      </c>
      <c r="G114" s="4">
        <f>IFERROR(VLOOKUP($A114,'DH1'!$C$2:$J$20,4,FALSE),0)+IFERROR(VLOOKUP($A114,'DF1'!$C$2:$J$22,4,FALSE),0)</f>
        <v>0</v>
      </c>
      <c r="H114" s="14">
        <f t="shared" si="16"/>
        <v>0</v>
      </c>
      <c r="I114" s="4">
        <f>VLOOKUP($A114,AA0!$C$2:$K$199,5,FALSE)</f>
        <v>0</v>
      </c>
      <c r="J114" s="4">
        <f>IFERROR(VLOOKUP($A114,'DH1'!$C$2:$J$20,5,FALSE),0)+IFERROR(VLOOKUP($A114,'DF1'!$C$2:$J$22,5,FALSE),0)</f>
        <v>0</v>
      </c>
      <c r="K114" s="14">
        <f t="shared" si="17"/>
        <v>0</v>
      </c>
      <c r="L114" s="4">
        <f>VLOOKUP($A114,AA0!$C$2:$K$199,6,FALSE)</f>
        <v>0</v>
      </c>
      <c r="M114" s="4">
        <f>IFERROR(VLOOKUP($A114,'DH1'!$C$2:$J$20,6,FALSE),0)+IFERROR(VLOOKUP($A114,'DF1'!$C$2:$J$22,6,FALSE),0)</f>
        <v>0</v>
      </c>
      <c r="N114" s="14">
        <f t="shared" si="18"/>
        <v>0</v>
      </c>
      <c r="O114" s="4">
        <f>VLOOKUP($A114,AA0!$C$2:$K$199,7,FALSE)</f>
        <v>0</v>
      </c>
      <c r="P114" s="4">
        <f>IFERROR(VLOOKUP($A114,'DH1'!$C$2:$J$20,7,FALSE),0)+IFERROR(VLOOKUP($A114,'DF1'!$C$2:$J$22,7,FALSE),0)</f>
        <v>0</v>
      </c>
      <c r="Q114" s="14">
        <f t="shared" si="19"/>
        <v>0</v>
      </c>
      <c r="R114" s="4">
        <f>VLOOKUP($A114,AA0!$C$2:$K$199,8,FALSE)</f>
        <v>1495345</v>
      </c>
      <c r="S114" s="4">
        <f>IFERROR(VLOOKUP($A114,'DH1'!$C$2:$J$20,8,FALSE),0)+IFERROR(VLOOKUP($A114,'DF1'!$C$2:$J$22,8,FALSE),0)</f>
        <v>0</v>
      </c>
      <c r="T114" s="14">
        <f t="shared" si="20"/>
        <v>1495345</v>
      </c>
      <c r="U114" s="5">
        <f t="shared" si="21"/>
        <v>0</v>
      </c>
      <c r="V114" s="4">
        <f>VLOOKUP($A114,AA0!$C$2:$K$199,9,FALSE)</f>
        <v>2990690</v>
      </c>
      <c r="W114" s="4">
        <f>IFERROR(VLOOKUP($A114,'DH1'!$C$2:$K$20,9,FALSE),0)+IFERROR(VLOOKUP($A114,'DF1'!$C$2:$K$22,9,FALSE),0)</f>
        <v>0</v>
      </c>
      <c r="X114" s="14">
        <f t="shared" si="22"/>
        <v>2990690</v>
      </c>
      <c r="Y114" s="4">
        <f t="shared" si="23"/>
        <v>2990690</v>
      </c>
      <c r="Z114" s="4">
        <f t="shared" si="24"/>
        <v>0</v>
      </c>
      <c r="AA114" s="14">
        <f t="shared" si="25"/>
        <v>2990690</v>
      </c>
      <c r="AB114" s="4" t="b">
        <f t="shared" si="26"/>
        <v>1</v>
      </c>
      <c r="AC114" s="4" t="b">
        <f t="shared" si="27"/>
        <v>1</v>
      </c>
      <c r="AD114" s="14" t="b">
        <f t="shared" si="28"/>
        <v>1</v>
      </c>
    </row>
    <row r="115" spans="1:30" ht="15" x14ac:dyDescent="0.25">
      <c r="A115" s="19" t="s">
        <v>113</v>
      </c>
      <c r="B115" s="20" t="s">
        <v>114</v>
      </c>
      <c r="C115" s="4">
        <f>VLOOKUP($A115,AA0!$C$2:$K$199,3,FALSE)</f>
        <v>1792952</v>
      </c>
      <c r="D115" s="4">
        <f>IFERROR(VLOOKUP($A115,'DH1'!$C$2:$J$20,3,FALSE),0)+IFERROR(VLOOKUP($A115,'DF1'!$C$2:$J$22,3,FALSE),0)</f>
        <v>0</v>
      </c>
      <c r="E115" s="14">
        <f t="shared" si="15"/>
        <v>1792952</v>
      </c>
      <c r="F115" s="4">
        <f>VLOOKUP($A115,AA0!$C$2:$K$199,4,FALSE)</f>
        <v>0</v>
      </c>
      <c r="G115" s="4">
        <f>IFERROR(VLOOKUP($A115,'DH1'!$C$2:$J$20,4,FALSE),0)+IFERROR(VLOOKUP($A115,'DF1'!$C$2:$J$22,4,FALSE),0)</f>
        <v>0</v>
      </c>
      <c r="H115" s="14">
        <f t="shared" si="16"/>
        <v>0</v>
      </c>
      <c r="I115" s="4">
        <f>VLOOKUP($A115,AA0!$C$2:$K$199,5,FALSE)</f>
        <v>0</v>
      </c>
      <c r="J115" s="4">
        <f>IFERROR(VLOOKUP($A115,'DH1'!$C$2:$J$20,5,FALSE),0)+IFERROR(VLOOKUP($A115,'DF1'!$C$2:$J$22,5,FALSE),0)</f>
        <v>0</v>
      </c>
      <c r="K115" s="14">
        <f t="shared" si="17"/>
        <v>0</v>
      </c>
      <c r="L115" s="4">
        <f>VLOOKUP($A115,AA0!$C$2:$K$199,6,FALSE)</f>
        <v>0</v>
      </c>
      <c r="M115" s="4">
        <f>IFERROR(VLOOKUP($A115,'DH1'!$C$2:$J$20,6,FALSE),0)+IFERROR(VLOOKUP($A115,'DF1'!$C$2:$J$22,6,FALSE),0)</f>
        <v>0</v>
      </c>
      <c r="N115" s="14">
        <f t="shared" si="18"/>
        <v>0</v>
      </c>
      <c r="O115" s="4">
        <f>VLOOKUP($A115,AA0!$C$2:$K$199,7,FALSE)</f>
        <v>494244</v>
      </c>
      <c r="P115" s="4">
        <f>IFERROR(VLOOKUP($A115,'DH1'!$C$2:$J$20,7,FALSE),0)+IFERROR(VLOOKUP($A115,'DF1'!$C$2:$J$22,7,FALSE),0)</f>
        <v>0</v>
      </c>
      <c r="Q115" s="14">
        <f t="shared" si="19"/>
        <v>494244</v>
      </c>
      <c r="R115" s="4">
        <f>VLOOKUP($A115,AA0!$C$2:$K$199,8,FALSE)</f>
        <v>1298708</v>
      </c>
      <c r="S115" s="4">
        <f>IFERROR(VLOOKUP($A115,'DH1'!$C$2:$J$20,8,FALSE),0)+IFERROR(VLOOKUP($A115,'DF1'!$C$2:$J$22,8,FALSE),0)</f>
        <v>0</v>
      </c>
      <c r="T115" s="14">
        <f t="shared" si="20"/>
        <v>1298708</v>
      </c>
      <c r="U115" s="5">
        <f t="shared" si="21"/>
        <v>0</v>
      </c>
      <c r="V115" s="4">
        <f>VLOOKUP($A115,AA0!$C$2:$K$199,9,FALSE)</f>
        <v>3585904</v>
      </c>
      <c r="W115" s="4">
        <f>IFERROR(VLOOKUP($A115,'DH1'!$C$2:$K$20,9,FALSE),0)+IFERROR(VLOOKUP($A115,'DF1'!$C$2:$K$22,9,FALSE),0)</f>
        <v>0</v>
      </c>
      <c r="X115" s="14">
        <f t="shared" si="22"/>
        <v>3585904</v>
      </c>
      <c r="Y115" s="4">
        <f t="shared" si="23"/>
        <v>3585904</v>
      </c>
      <c r="Z115" s="4">
        <f t="shared" si="24"/>
        <v>0</v>
      </c>
      <c r="AA115" s="14">
        <f t="shared" si="25"/>
        <v>3585904</v>
      </c>
      <c r="AB115" s="4" t="b">
        <f t="shared" si="26"/>
        <v>1</v>
      </c>
      <c r="AC115" s="4" t="b">
        <f t="shared" si="27"/>
        <v>1</v>
      </c>
      <c r="AD115" s="14" t="b">
        <f t="shared" si="28"/>
        <v>1</v>
      </c>
    </row>
    <row r="116" spans="1:30" ht="15" x14ac:dyDescent="0.25">
      <c r="A116" s="19" t="s">
        <v>115</v>
      </c>
      <c r="B116" s="20" t="s">
        <v>116</v>
      </c>
      <c r="C116" s="4">
        <f>VLOOKUP($A116,AA0!$C$2:$K$199,3,FALSE)</f>
        <v>178264</v>
      </c>
      <c r="D116" s="4">
        <f>IFERROR(VLOOKUP($A116,'DH1'!$C$2:$J$20,3,FALSE),0)+IFERROR(VLOOKUP($A116,'DF1'!$C$2:$J$22,3,FALSE),0)</f>
        <v>0</v>
      </c>
      <c r="E116" s="14">
        <f t="shared" si="15"/>
        <v>178264</v>
      </c>
      <c r="F116" s="4">
        <f>VLOOKUP($A116,AA0!$C$2:$K$199,4,FALSE)</f>
        <v>0</v>
      </c>
      <c r="G116" s="4">
        <f>IFERROR(VLOOKUP($A116,'DH1'!$C$2:$J$20,4,FALSE),0)+IFERROR(VLOOKUP($A116,'DF1'!$C$2:$J$22,4,FALSE),0)</f>
        <v>0</v>
      </c>
      <c r="H116" s="14">
        <f t="shared" si="16"/>
        <v>0</v>
      </c>
      <c r="I116" s="4">
        <f>VLOOKUP($A116,AA0!$C$2:$K$199,5,FALSE)</f>
        <v>0</v>
      </c>
      <c r="J116" s="4">
        <f>IFERROR(VLOOKUP($A116,'DH1'!$C$2:$J$20,5,FALSE),0)+IFERROR(VLOOKUP($A116,'DF1'!$C$2:$J$22,5,FALSE),0)</f>
        <v>0</v>
      </c>
      <c r="K116" s="14">
        <f t="shared" si="17"/>
        <v>0</v>
      </c>
      <c r="L116" s="4">
        <f>VLOOKUP($A116,AA0!$C$2:$K$199,6,FALSE)</f>
        <v>0</v>
      </c>
      <c r="M116" s="4">
        <f>IFERROR(VLOOKUP($A116,'DH1'!$C$2:$J$20,6,FALSE),0)+IFERROR(VLOOKUP($A116,'DF1'!$C$2:$J$22,6,FALSE),0)</f>
        <v>0</v>
      </c>
      <c r="N116" s="14">
        <f t="shared" si="18"/>
        <v>0</v>
      </c>
      <c r="O116" s="4">
        <f>VLOOKUP($A116,AA0!$C$2:$K$199,7,FALSE)</f>
        <v>0</v>
      </c>
      <c r="P116" s="4">
        <f>IFERROR(VLOOKUP($A116,'DH1'!$C$2:$J$20,7,FALSE),0)+IFERROR(VLOOKUP($A116,'DF1'!$C$2:$J$22,7,FALSE),0)</f>
        <v>0</v>
      </c>
      <c r="Q116" s="14">
        <f t="shared" si="19"/>
        <v>0</v>
      </c>
      <c r="R116" s="4">
        <f>VLOOKUP($A116,AA0!$C$2:$K$199,8,FALSE)</f>
        <v>178264</v>
      </c>
      <c r="S116" s="4">
        <f>IFERROR(VLOOKUP($A116,'DH1'!$C$2:$J$20,8,FALSE),0)+IFERROR(VLOOKUP($A116,'DF1'!$C$2:$J$22,8,FALSE),0)</f>
        <v>0</v>
      </c>
      <c r="T116" s="14">
        <f t="shared" si="20"/>
        <v>178264</v>
      </c>
      <c r="U116" s="5">
        <f t="shared" si="21"/>
        <v>0</v>
      </c>
      <c r="V116" s="4">
        <f>VLOOKUP($A116,AA0!$C$2:$K$199,9,FALSE)</f>
        <v>356528</v>
      </c>
      <c r="W116" s="4">
        <f>IFERROR(VLOOKUP($A116,'DH1'!$C$2:$K$20,9,FALSE),0)+IFERROR(VLOOKUP($A116,'DF1'!$C$2:$K$22,9,FALSE),0)</f>
        <v>0</v>
      </c>
      <c r="X116" s="14">
        <f t="shared" si="22"/>
        <v>356528</v>
      </c>
      <c r="Y116" s="4">
        <f t="shared" si="23"/>
        <v>356528</v>
      </c>
      <c r="Z116" s="4">
        <f t="shared" si="24"/>
        <v>0</v>
      </c>
      <c r="AA116" s="14">
        <f t="shared" si="25"/>
        <v>356528</v>
      </c>
      <c r="AB116" s="4" t="b">
        <f t="shared" si="26"/>
        <v>1</v>
      </c>
      <c r="AC116" s="4" t="b">
        <f t="shared" si="27"/>
        <v>1</v>
      </c>
      <c r="AD116" s="14" t="b">
        <f t="shared" si="28"/>
        <v>1</v>
      </c>
    </row>
    <row r="117" spans="1:30" ht="15" x14ac:dyDescent="0.25">
      <c r="A117" s="19" t="s">
        <v>150</v>
      </c>
      <c r="B117" s="20" t="s">
        <v>285</v>
      </c>
      <c r="C117" s="4">
        <f>VLOOKUP($A117,AA0!$C$2:$K$199,3,FALSE)</f>
        <v>4916183</v>
      </c>
      <c r="D117" s="4">
        <f>IFERROR(VLOOKUP($A117,'DH1'!$C$2:$J$20,3,FALSE),0)+IFERROR(VLOOKUP($A117,'DF1'!$C$2:$J$22,3,FALSE),0)</f>
        <v>0</v>
      </c>
      <c r="E117" s="14">
        <f t="shared" si="15"/>
        <v>4916183</v>
      </c>
      <c r="F117" s="4">
        <f>VLOOKUP($A117,AA0!$C$2:$K$199,4,FALSE)</f>
        <v>0</v>
      </c>
      <c r="G117" s="4">
        <f>IFERROR(VLOOKUP($A117,'DH1'!$C$2:$J$20,4,FALSE),0)+IFERROR(VLOOKUP($A117,'DF1'!$C$2:$J$22,4,FALSE),0)</f>
        <v>0</v>
      </c>
      <c r="H117" s="14">
        <f t="shared" si="16"/>
        <v>0</v>
      </c>
      <c r="I117" s="4">
        <f>VLOOKUP($A117,AA0!$C$2:$K$199,5,FALSE)</f>
        <v>0</v>
      </c>
      <c r="J117" s="4">
        <f>IFERROR(VLOOKUP($A117,'DH1'!$C$2:$J$20,5,FALSE),0)+IFERROR(VLOOKUP($A117,'DF1'!$C$2:$J$22,5,FALSE),0)</f>
        <v>0</v>
      </c>
      <c r="K117" s="14">
        <f t="shared" si="17"/>
        <v>0</v>
      </c>
      <c r="L117" s="4">
        <f>VLOOKUP($A117,AA0!$C$2:$K$199,6,FALSE)</f>
        <v>0</v>
      </c>
      <c r="M117" s="4">
        <f>IFERROR(VLOOKUP($A117,'DH1'!$C$2:$J$20,6,FALSE),0)+IFERROR(VLOOKUP($A117,'DF1'!$C$2:$J$22,6,FALSE),0)</f>
        <v>0</v>
      </c>
      <c r="N117" s="14">
        <f t="shared" si="18"/>
        <v>0</v>
      </c>
      <c r="O117" s="4">
        <f>VLOOKUP($A117,AA0!$C$2:$K$199,7,FALSE)</f>
        <v>0</v>
      </c>
      <c r="P117" s="4">
        <f>IFERROR(VLOOKUP($A117,'DH1'!$C$2:$J$20,7,FALSE),0)+IFERROR(VLOOKUP($A117,'DF1'!$C$2:$J$22,7,FALSE),0)</f>
        <v>0</v>
      </c>
      <c r="Q117" s="14">
        <f t="shared" si="19"/>
        <v>0</v>
      </c>
      <c r="R117" s="4">
        <f>VLOOKUP($A117,AA0!$C$2:$K$199,8,FALSE)</f>
        <v>4916183</v>
      </c>
      <c r="S117" s="4">
        <f>IFERROR(VLOOKUP($A117,'DH1'!$C$2:$J$20,8,FALSE),0)+IFERROR(VLOOKUP($A117,'DF1'!$C$2:$J$22,8,FALSE),0)</f>
        <v>0</v>
      </c>
      <c r="T117" s="14">
        <f t="shared" si="20"/>
        <v>4916183</v>
      </c>
      <c r="U117" s="5">
        <f t="shared" si="21"/>
        <v>0</v>
      </c>
      <c r="V117" s="4">
        <f>VLOOKUP($A117,AA0!$C$2:$K$199,9,FALSE)</f>
        <v>9832366</v>
      </c>
      <c r="W117" s="4">
        <f>IFERROR(VLOOKUP($A117,'DH1'!$C$2:$K$20,9,FALSE),0)+IFERROR(VLOOKUP($A117,'DF1'!$C$2:$K$22,9,FALSE),0)</f>
        <v>0</v>
      </c>
      <c r="X117" s="14">
        <f t="shared" si="22"/>
        <v>9832366</v>
      </c>
      <c r="Y117" s="4">
        <f t="shared" si="23"/>
        <v>9832366</v>
      </c>
      <c r="Z117" s="4">
        <f t="shared" si="24"/>
        <v>0</v>
      </c>
      <c r="AA117" s="14">
        <f t="shared" si="25"/>
        <v>9832366</v>
      </c>
      <c r="AB117" s="4" t="b">
        <f t="shared" si="26"/>
        <v>1</v>
      </c>
      <c r="AC117" s="4" t="b">
        <f t="shared" si="27"/>
        <v>1</v>
      </c>
      <c r="AD117" s="14" t="b">
        <f t="shared" si="28"/>
        <v>1</v>
      </c>
    </row>
    <row r="118" spans="1:30" ht="15" x14ac:dyDescent="0.25">
      <c r="A118" s="19" t="s">
        <v>151</v>
      </c>
      <c r="B118" s="20" t="s">
        <v>286</v>
      </c>
      <c r="C118" s="4">
        <f>VLOOKUP($A118,AA0!$C$2:$K$199,3,FALSE)</f>
        <v>304012</v>
      </c>
      <c r="D118" s="4">
        <f>IFERROR(VLOOKUP($A118,'DH1'!$C$2:$J$20,3,FALSE),0)+IFERROR(VLOOKUP($A118,'DF1'!$C$2:$J$22,3,FALSE),0)</f>
        <v>0</v>
      </c>
      <c r="E118" s="14">
        <f t="shared" si="15"/>
        <v>304012</v>
      </c>
      <c r="F118" s="4">
        <f>VLOOKUP($A118,AA0!$C$2:$K$199,4,FALSE)</f>
        <v>0</v>
      </c>
      <c r="G118" s="4">
        <f>IFERROR(VLOOKUP($A118,'DH1'!$C$2:$J$20,4,FALSE),0)+IFERROR(VLOOKUP($A118,'DF1'!$C$2:$J$22,4,FALSE),0)</f>
        <v>0</v>
      </c>
      <c r="H118" s="14">
        <f t="shared" si="16"/>
        <v>0</v>
      </c>
      <c r="I118" s="4">
        <f>VLOOKUP($A118,AA0!$C$2:$K$199,5,FALSE)</f>
        <v>0</v>
      </c>
      <c r="J118" s="4">
        <f>IFERROR(VLOOKUP($A118,'DH1'!$C$2:$J$20,5,FALSE),0)+IFERROR(VLOOKUP($A118,'DF1'!$C$2:$J$22,5,FALSE),0)</f>
        <v>0</v>
      </c>
      <c r="K118" s="14">
        <f t="shared" si="17"/>
        <v>0</v>
      </c>
      <c r="L118" s="4">
        <f>VLOOKUP($A118,AA0!$C$2:$K$199,6,FALSE)</f>
        <v>0</v>
      </c>
      <c r="M118" s="4">
        <f>IFERROR(VLOOKUP($A118,'DH1'!$C$2:$J$20,6,FALSE),0)+IFERROR(VLOOKUP($A118,'DF1'!$C$2:$J$22,6,FALSE),0)</f>
        <v>0</v>
      </c>
      <c r="N118" s="14">
        <f t="shared" si="18"/>
        <v>0</v>
      </c>
      <c r="O118" s="4">
        <f>VLOOKUP($A118,AA0!$C$2:$K$199,7,FALSE)</f>
        <v>0</v>
      </c>
      <c r="P118" s="4">
        <f>IFERROR(VLOOKUP($A118,'DH1'!$C$2:$J$20,7,FALSE),0)+IFERROR(VLOOKUP($A118,'DF1'!$C$2:$J$22,7,FALSE),0)</f>
        <v>0</v>
      </c>
      <c r="Q118" s="14">
        <f t="shared" si="19"/>
        <v>0</v>
      </c>
      <c r="R118" s="4">
        <f>VLOOKUP($A118,AA0!$C$2:$K$199,8,FALSE)</f>
        <v>304012</v>
      </c>
      <c r="S118" s="4">
        <f>IFERROR(VLOOKUP($A118,'DH1'!$C$2:$J$20,8,FALSE),0)+IFERROR(VLOOKUP($A118,'DF1'!$C$2:$J$22,8,FALSE),0)</f>
        <v>0</v>
      </c>
      <c r="T118" s="14">
        <f t="shared" si="20"/>
        <v>304012</v>
      </c>
      <c r="U118" s="5">
        <f t="shared" si="21"/>
        <v>0</v>
      </c>
      <c r="V118" s="4">
        <f>VLOOKUP($A118,AA0!$C$2:$K$199,9,FALSE)</f>
        <v>608024</v>
      </c>
      <c r="W118" s="4">
        <f>IFERROR(VLOOKUP($A118,'DH1'!$C$2:$K$20,9,FALSE),0)+IFERROR(VLOOKUP($A118,'DF1'!$C$2:$K$22,9,FALSE),0)</f>
        <v>0</v>
      </c>
      <c r="X118" s="14">
        <f t="shared" si="22"/>
        <v>608024</v>
      </c>
      <c r="Y118" s="4">
        <f t="shared" si="23"/>
        <v>608024</v>
      </c>
      <c r="Z118" s="4">
        <f t="shared" si="24"/>
        <v>0</v>
      </c>
      <c r="AA118" s="14">
        <f t="shared" si="25"/>
        <v>608024</v>
      </c>
      <c r="AB118" s="4" t="b">
        <f t="shared" si="26"/>
        <v>1</v>
      </c>
      <c r="AC118" s="4" t="b">
        <f t="shared" si="27"/>
        <v>1</v>
      </c>
      <c r="AD118" s="14" t="b">
        <f t="shared" si="28"/>
        <v>1</v>
      </c>
    </row>
    <row r="119" spans="1:30" ht="15" x14ac:dyDescent="0.25">
      <c r="A119" s="19" t="s">
        <v>152</v>
      </c>
      <c r="B119" s="20" t="s">
        <v>287</v>
      </c>
      <c r="C119" s="4">
        <f>VLOOKUP($A119,AA0!$C$2:$K$199,3,FALSE)</f>
        <v>854594</v>
      </c>
      <c r="D119" s="4">
        <f>IFERROR(VLOOKUP($A119,'DH1'!$C$2:$J$20,3,FALSE),0)+IFERROR(VLOOKUP($A119,'DF1'!$C$2:$J$22,3,FALSE),0)</f>
        <v>0</v>
      </c>
      <c r="E119" s="14">
        <f t="shared" si="15"/>
        <v>854594</v>
      </c>
      <c r="F119" s="4">
        <f>VLOOKUP($A119,AA0!$C$2:$K$199,4,FALSE)</f>
        <v>0</v>
      </c>
      <c r="G119" s="4">
        <f>IFERROR(VLOOKUP($A119,'DH1'!$C$2:$J$20,4,FALSE),0)+IFERROR(VLOOKUP($A119,'DF1'!$C$2:$J$22,4,FALSE),0)</f>
        <v>0</v>
      </c>
      <c r="H119" s="14">
        <f t="shared" si="16"/>
        <v>0</v>
      </c>
      <c r="I119" s="4">
        <f>VLOOKUP($A119,AA0!$C$2:$K$199,5,FALSE)</f>
        <v>0</v>
      </c>
      <c r="J119" s="4">
        <f>IFERROR(VLOOKUP($A119,'DH1'!$C$2:$J$20,5,FALSE),0)+IFERROR(VLOOKUP($A119,'DF1'!$C$2:$J$22,5,FALSE),0)</f>
        <v>0</v>
      </c>
      <c r="K119" s="14">
        <f t="shared" si="17"/>
        <v>0</v>
      </c>
      <c r="L119" s="4">
        <f>VLOOKUP($A119,AA0!$C$2:$K$199,6,FALSE)</f>
        <v>0</v>
      </c>
      <c r="M119" s="4">
        <f>IFERROR(VLOOKUP($A119,'DH1'!$C$2:$J$20,6,FALSE),0)+IFERROR(VLOOKUP($A119,'DF1'!$C$2:$J$22,6,FALSE),0)</f>
        <v>0</v>
      </c>
      <c r="N119" s="14">
        <f t="shared" si="18"/>
        <v>0</v>
      </c>
      <c r="O119" s="4">
        <f>VLOOKUP($A119,AA0!$C$2:$K$199,7,FALSE)</f>
        <v>0</v>
      </c>
      <c r="P119" s="4">
        <f>IFERROR(VLOOKUP($A119,'DH1'!$C$2:$J$20,7,FALSE),0)+IFERROR(VLOOKUP($A119,'DF1'!$C$2:$J$22,7,FALSE),0)</f>
        <v>0</v>
      </c>
      <c r="Q119" s="14">
        <f t="shared" si="19"/>
        <v>0</v>
      </c>
      <c r="R119" s="4">
        <f>VLOOKUP($A119,AA0!$C$2:$K$199,8,FALSE)</f>
        <v>854594</v>
      </c>
      <c r="S119" s="4">
        <f>IFERROR(VLOOKUP($A119,'DH1'!$C$2:$J$20,8,FALSE),0)+IFERROR(VLOOKUP($A119,'DF1'!$C$2:$J$22,8,FALSE),0)</f>
        <v>0</v>
      </c>
      <c r="T119" s="14">
        <f t="shared" si="20"/>
        <v>854594</v>
      </c>
      <c r="U119" s="5">
        <f t="shared" si="21"/>
        <v>0</v>
      </c>
      <c r="V119" s="4">
        <f>VLOOKUP($A119,AA0!$C$2:$K$199,9,FALSE)</f>
        <v>1709188</v>
      </c>
      <c r="W119" s="4">
        <f>IFERROR(VLOOKUP($A119,'DH1'!$C$2:$K$20,9,FALSE),0)+IFERROR(VLOOKUP($A119,'DF1'!$C$2:$K$22,9,FALSE),0)</f>
        <v>0</v>
      </c>
      <c r="X119" s="14">
        <f t="shared" si="22"/>
        <v>1709188</v>
      </c>
      <c r="Y119" s="4">
        <f t="shared" si="23"/>
        <v>1709188</v>
      </c>
      <c r="Z119" s="4">
        <f t="shared" si="24"/>
        <v>0</v>
      </c>
      <c r="AA119" s="14">
        <f t="shared" si="25"/>
        <v>1709188</v>
      </c>
      <c r="AB119" s="4" t="b">
        <f t="shared" si="26"/>
        <v>1</v>
      </c>
      <c r="AC119" s="4" t="b">
        <f t="shared" si="27"/>
        <v>1</v>
      </c>
      <c r="AD119" s="14" t="b">
        <f t="shared" si="28"/>
        <v>1</v>
      </c>
    </row>
    <row r="120" spans="1:30" ht="15" x14ac:dyDescent="0.25">
      <c r="A120" s="19" t="s">
        <v>153</v>
      </c>
      <c r="B120" s="20" t="s">
        <v>288</v>
      </c>
      <c r="C120" s="4">
        <f>VLOOKUP($A120,AA0!$C$2:$K$199,3,FALSE)</f>
        <v>-24928</v>
      </c>
      <c r="D120" s="4">
        <f>IFERROR(VLOOKUP($A120,'DH1'!$C$2:$J$20,3,FALSE),0)+IFERROR(VLOOKUP($A120,'DF1'!$C$2:$J$22,3,FALSE),0)</f>
        <v>0</v>
      </c>
      <c r="E120" s="14">
        <f t="shared" si="15"/>
        <v>-24928</v>
      </c>
      <c r="F120" s="4">
        <f>VLOOKUP($A120,AA0!$C$2:$K$199,4,FALSE)</f>
        <v>0</v>
      </c>
      <c r="G120" s="4">
        <f>IFERROR(VLOOKUP($A120,'DH1'!$C$2:$J$20,4,FALSE),0)+IFERROR(VLOOKUP($A120,'DF1'!$C$2:$J$22,4,FALSE),0)</f>
        <v>0</v>
      </c>
      <c r="H120" s="14">
        <f t="shared" si="16"/>
        <v>0</v>
      </c>
      <c r="I120" s="4">
        <f>VLOOKUP($A120,AA0!$C$2:$K$199,5,FALSE)</f>
        <v>0</v>
      </c>
      <c r="J120" s="4">
        <f>IFERROR(VLOOKUP($A120,'DH1'!$C$2:$J$20,5,FALSE),0)+IFERROR(VLOOKUP($A120,'DF1'!$C$2:$J$22,5,FALSE),0)</f>
        <v>0</v>
      </c>
      <c r="K120" s="14">
        <f t="shared" si="17"/>
        <v>0</v>
      </c>
      <c r="L120" s="4">
        <f>VLOOKUP($A120,AA0!$C$2:$K$199,6,FALSE)</f>
        <v>0</v>
      </c>
      <c r="M120" s="4">
        <f>IFERROR(VLOOKUP($A120,'DH1'!$C$2:$J$20,6,FALSE),0)+IFERROR(VLOOKUP($A120,'DF1'!$C$2:$J$22,6,FALSE),0)</f>
        <v>0</v>
      </c>
      <c r="N120" s="14">
        <f t="shared" si="18"/>
        <v>0</v>
      </c>
      <c r="O120" s="4">
        <f>VLOOKUP($A120,AA0!$C$2:$K$199,7,FALSE)</f>
        <v>0</v>
      </c>
      <c r="P120" s="4">
        <f>IFERROR(VLOOKUP($A120,'DH1'!$C$2:$J$20,7,FALSE),0)+IFERROR(VLOOKUP($A120,'DF1'!$C$2:$J$22,7,FALSE),0)</f>
        <v>0</v>
      </c>
      <c r="Q120" s="14">
        <f t="shared" si="19"/>
        <v>0</v>
      </c>
      <c r="R120" s="4">
        <f>VLOOKUP($A120,AA0!$C$2:$K$199,8,FALSE)</f>
        <v>-24928</v>
      </c>
      <c r="S120" s="4">
        <f>IFERROR(VLOOKUP($A120,'DH1'!$C$2:$J$20,8,FALSE),0)+IFERROR(VLOOKUP($A120,'DF1'!$C$2:$J$22,8,FALSE),0)</f>
        <v>0</v>
      </c>
      <c r="T120" s="14">
        <f t="shared" si="20"/>
        <v>-24928</v>
      </c>
      <c r="U120" s="5">
        <f t="shared" si="21"/>
        <v>0</v>
      </c>
      <c r="V120" s="4">
        <f>VLOOKUP($A120,AA0!$C$2:$K$199,9,FALSE)</f>
        <v>-49856</v>
      </c>
      <c r="W120" s="4">
        <f>IFERROR(VLOOKUP($A120,'DH1'!$C$2:$K$20,9,FALSE),0)+IFERROR(VLOOKUP($A120,'DF1'!$C$2:$K$22,9,FALSE),0)</f>
        <v>0</v>
      </c>
      <c r="X120" s="14">
        <f t="shared" si="22"/>
        <v>-49856</v>
      </c>
      <c r="Y120" s="4">
        <f t="shared" si="23"/>
        <v>-49856</v>
      </c>
      <c r="Z120" s="4">
        <f t="shared" si="24"/>
        <v>0</v>
      </c>
      <c r="AA120" s="14">
        <f t="shared" si="25"/>
        <v>-49856</v>
      </c>
      <c r="AB120" s="4" t="b">
        <f t="shared" si="26"/>
        <v>1</v>
      </c>
      <c r="AC120" s="4" t="b">
        <f t="shared" si="27"/>
        <v>1</v>
      </c>
      <c r="AD120" s="14" t="b">
        <f t="shared" si="28"/>
        <v>1</v>
      </c>
    </row>
    <row r="121" spans="1:30" ht="15" x14ac:dyDescent="0.25">
      <c r="A121" s="19" t="s">
        <v>154</v>
      </c>
      <c r="B121" s="20" t="s">
        <v>289</v>
      </c>
      <c r="C121" s="4">
        <f>VLOOKUP($A121,AA0!$C$2:$K$199,3,FALSE)</f>
        <v>2493659</v>
      </c>
      <c r="D121" s="4">
        <f>IFERROR(VLOOKUP($A121,'DH1'!$C$2:$J$20,3,FALSE),0)+IFERROR(VLOOKUP($A121,'DF1'!$C$2:$J$22,3,FALSE),0)</f>
        <v>0</v>
      </c>
      <c r="E121" s="14">
        <f t="shared" si="15"/>
        <v>2493659</v>
      </c>
      <c r="F121" s="4">
        <f>VLOOKUP($A121,AA0!$C$2:$K$199,4,FALSE)</f>
        <v>0</v>
      </c>
      <c r="G121" s="4">
        <f>IFERROR(VLOOKUP($A121,'DH1'!$C$2:$J$20,4,FALSE),0)+IFERROR(VLOOKUP($A121,'DF1'!$C$2:$J$22,4,FALSE),0)</f>
        <v>0</v>
      </c>
      <c r="H121" s="14">
        <f t="shared" si="16"/>
        <v>0</v>
      </c>
      <c r="I121" s="4">
        <f>VLOOKUP($A121,AA0!$C$2:$K$199,5,FALSE)</f>
        <v>0</v>
      </c>
      <c r="J121" s="4">
        <f>IFERROR(VLOOKUP($A121,'DH1'!$C$2:$J$20,5,FALSE),0)+IFERROR(VLOOKUP($A121,'DF1'!$C$2:$J$22,5,FALSE),0)</f>
        <v>0</v>
      </c>
      <c r="K121" s="14">
        <f t="shared" si="17"/>
        <v>0</v>
      </c>
      <c r="L121" s="4">
        <f>VLOOKUP($A121,AA0!$C$2:$K$199,6,FALSE)</f>
        <v>0</v>
      </c>
      <c r="M121" s="4">
        <f>IFERROR(VLOOKUP($A121,'DH1'!$C$2:$J$20,6,FALSE),0)+IFERROR(VLOOKUP($A121,'DF1'!$C$2:$J$22,6,FALSE),0)</f>
        <v>0</v>
      </c>
      <c r="N121" s="14">
        <f t="shared" si="18"/>
        <v>0</v>
      </c>
      <c r="O121" s="4">
        <f>VLOOKUP($A121,AA0!$C$2:$K$199,7,FALSE)</f>
        <v>0</v>
      </c>
      <c r="P121" s="4">
        <f>IFERROR(VLOOKUP($A121,'DH1'!$C$2:$J$20,7,FALSE),0)+IFERROR(VLOOKUP($A121,'DF1'!$C$2:$J$22,7,FALSE),0)</f>
        <v>0</v>
      </c>
      <c r="Q121" s="14">
        <f t="shared" si="19"/>
        <v>0</v>
      </c>
      <c r="R121" s="4">
        <f>VLOOKUP($A121,AA0!$C$2:$K$199,8,FALSE)</f>
        <v>2493659</v>
      </c>
      <c r="S121" s="4">
        <f>IFERROR(VLOOKUP($A121,'DH1'!$C$2:$J$20,8,FALSE),0)+IFERROR(VLOOKUP($A121,'DF1'!$C$2:$J$22,8,FALSE),0)</f>
        <v>0</v>
      </c>
      <c r="T121" s="14">
        <f t="shared" si="20"/>
        <v>2493659</v>
      </c>
      <c r="U121" s="5">
        <f t="shared" si="21"/>
        <v>0</v>
      </c>
      <c r="V121" s="4">
        <f>VLOOKUP($A121,AA0!$C$2:$K$199,9,FALSE)</f>
        <v>4987318</v>
      </c>
      <c r="W121" s="4">
        <f>IFERROR(VLOOKUP($A121,'DH1'!$C$2:$K$20,9,FALSE),0)+IFERROR(VLOOKUP($A121,'DF1'!$C$2:$K$22,9,FALSE),0)</f>
        <v>0</v>
      </c>
      <c r="X121" s="14">
        <f t="shared" si="22"/>
        <v>4987318</v>
      </c>
      <c r="Y121" s="4">
        <f t="shared" si="23"/>
        <v>4987318</v>
      </c>
      <c r="Z121" s="4">
        <f t="shared" si="24"/>
        <v>0</v>
      </c>
      <c r="AA121" s="14">
        <f t="shared" si="25"/>
        <v>4987318</v>
      </c>
      <c r="AB121" s="4" t="b">
        <f t="shared" si="26"/>
        <v>1</v>
      </c>
      <c r="AC121" s="4" t="b">
        <f t="shared" si="27"/>
        <v>1</v>
      </c>
      <c r="AD121" s="14" t="b">
        <f t="shared" si="28"/>
        <v>1</v>
      </c>
    </row>
    <row r="122" spans="1:30" ht="15" x14ac:dyDescent="0.25">
      <c r="A122" s="19" t="s">
        <v>117</v>
      </c>
      <c r="B122" s="20" t="s">
        <v>118</v>
      </c>
      <c r="C122" s="4">
        <f>VLOOKUP($A122,AA0!$C$2:$K$199,3,FALSE)</f>
        <v>774223</v>
      </c>
      <c r="D122" s="4">
        <f>IFERROR(VLOOKUP($A122,'DH1'!$C$2:$J$20,3,FALSE),0)+IFERROR(VLOOKUP($A122,'DF1'!$C$2:$J$22,3,FALSE),0)</f>
        <v>0</v>
      </c>
      <c r="E122" s="14">
        <f t="shared" si="15"/>
        <v>774223</v>
      </c>
      <c r="F122" s="4">
        <f>VLOOKUP($A122,AA0!$C$2:$K$199,4,FALSE)</f>
        <v>12525</v>
      </c>
      <c r="G122" s="4">
        <f>IFERROR(VLOOKUP($A122,'DH1'!$C$2:$J$20,4,FALSE),0)+IFERROR(VLOOKUP($A122,'DF1'!$C$2:$J$22,4,FALSE),0)</f>
        <v>0</v>
      </c>
      <c r="H122" s="14">
        <f t="shared" si="16"/>
        <v>12525</v>
      </c>
      <c r="I122" s="4">
        <f>VLOOKUP($A122,AA0!$C$2:$K$199,5,FALSE)</f>
        <v>0</v>
      </c>
      <c r="J122" s="4">
        <f>IFERROR(VLOOKUP($A122,'DH1'!$C$2:$J$20,5,FALSE),0)+IFERROR(VLOOKUP($A122,'DF1'!$C$2:$J$22,5,FALSE),0)</f>
        <v>0</v>
      </c>
      <c r="K122" s="14">
        <f t="shared" si="17"/>
        <v>0</v>
      </c>
      <c r="L122" s="4">
        <f>VLOOKUP($A122,AA0!$C$2:$K$199,6,FALSE)</f>
        <v>0</v>
      </c>
      <c r="M122" s="4">
        <f>IFERROR(VLOOKUP($A122,'DH1'!$C$2:$J$20,6,FALSE),0)+IFERROR(VLOOKUP($A122,'DF1'!$C$2:$J$22,6,FALSE),0)</f>
        <v>0</v>
      </c>
      <c r="N122" s="14">
        <f t="shared" si="18"/>
        <v>0</v>
      </c>
      <c r="O122" s="4">
        <f>VLOOKUP($A122,AA0!$C$2:$K$199,7,FALSE)</f>
        <v>0</v>
      </c>
      <c r="P122" s="4">
        <f>IFERROR(VLOOKUP($A122,'DH1'!$C$2:$J$20,7,FALSE),0)+IFERROR(VLOOKUP($A122,'DF1'!$C$2:$J$22,7,FALSE),0)</f>
        <v>0</v>
      </c>
      <c r="Q122" s="14">
        <f t="shared" si="19"/>
        <v>0</v>
      </c>
      <c r="R122" s="4">
        <f>VLOOKUP($A122,AA0!$C$2:$K$199,8,FALSE)</f>
        <v>761698</v>
      </c>
      <c r="S122" s="4">
        <f>IFERROR(VLOOKUP($A122,'DH1'!$C$2:$J$20,8,FALSE),0)+IFERROR(VLOOKUP($A122,'DF1'!$C$2:$J$22,8,FALSE),0)</f>
        <v>0</v>
      </c>
      <c r="T122" s="14">
        <f t="shared" si="20"/>
        <v>761698</v>
      </c>
      <c r="U122" s="5">
        <f t="shared" si="21"/>
        <v>0</v>
      </c>
      <c r="V122" s="4">
        <f>VLOOKUP($A122,AA0!$C$2:$K$199,9,FALSE)</f>
        <v>1548446</v>
      </c>
      <c r="W122" s="4">
        <f>IFERROR(VLOOKUP($A122,'DH1'!$C$2:$K$20,9,FALSE),0)+IFERROR(VLOOKUP($A122,'DF1'!$C$2:$K$22,9,FALSE),0)</f>
        <v>0</v>
      </c>
      <c r="X122" s="14">
        <f t="shared" si="22"/>
        <v>1548446</v>
      </c>
      <c r="Y122" s="4">
        <f t="shared" si="23"/>
        <v>1548446</v>
      </c>
      <c r="Z122" s="4">
        <f t="shared" si="24"/>
        <v>0</v>
      </c>
      <c r="AA122" s="14">
        <f t="shared" si="25"/>
        <v>1548446</v>
      </c>
      <c r="AB122" s="4" t="b">
        <f t="shared" si="26"/>
        <v>1</v>
      </c>
      <c r="AC122" s="4" t="b">
        <f t="shared" si="27"/>
        <v>1</v>
      </c>
      <c r="AD122" s="14" t="b">
        <f t="shared" si="28"/>
        <v>1</v>
      </c>
    </row>
    <row r="123" spans="1:30" ht="15" x14ac:dyDescent="0.25">
      <c r="A123" s="19" t="s">
        <v>155</v>
      </c>
      <c r="B123" s="20" t="s">
        <v>290</v>
      </c>
      <c r="C123" s="4">
        <f>VLOOKUP($A123,AA0!$C$2:$K$199,3,FALSE)</f>
        <v>4702186</v>
      </c>
      <c r="D123" s="4">
        <f>IFERROR(VLOOKUP($A123,'DH1'!$C$2:$J$20,3,FALSE),0)+IFERROR(VLOOKUP($A123,'DF1'!$C$2:$J$22,3,FALSE),0)</f>
        <v>0</v>
      </c>
      <c r="E123" s="14">
        <f t="shared" si="15"/>
        <v>4702186</v>
      </c>
      <c r="F123" s="4">
        <f>VLOOKUP($A123,AA0!$C$2:$K$199,4,FALSE)</f>
        <v>0</v>
      </c>
      <c r="G123" s="4">
        <f>IFERROR(VLOOKUP($A123,'DH1'!$C$2:$J$20,4,FALSE),0)+IFERROR(VLOOKUP($A123,'DF1'!$C$2:$J$22,4,FALSE),0)</f>
        <v>0</v>
      </c>
      <c r="H123" s="14">
        <f t="shared" si="16"/>
        <v>0</v>
      </c>
      <c r="I123" s="4">
        <f>VLOOKUP($A123,AA0!$C$2:$K$199,5,FALSE)</f>
        <v>0</v>
      </c>
      <c r="J123" s="4">
        <f>IFERROR(VLOOKUP($A123,'DH1'!$C$2:$J$20,5,FALSE),0)+IFERROR(VLOOKUP($A123,'DF1'!$C$2:$J$22,5,FALSE),0)</f>
        <v>0</v>
      </c>
      <c r="K123" s="14">
        <f t="shared" si="17"/>
        <v>0</v>
      </c>
      <c r="L123" s="4">
        <f>VLOOKUP($A123,AA0!$C$2:$K$199,6,FALSE)</f>
        <v>0</v>
      </c>
      <c r="M123" s="4">
        <f>IFERROR(VLOOKUP($A123,'DH1'!$C$2:$J$20,6,FALSE),0)+IFERROR(VLOOKUP($A123,'DF1'!$C$2:$J$22,6,FALSE),0)</f>
        <v>0</v>
      </c>
      <c r="N123" s="14">
        <f t="shared" si="18"/>
        <v>0</v>
      </c>
      <c r="O123" s="4">
        <f>VLOOKUP($A123,AA0!$C$2:$K$199,7,FALSE)</f>
        <v>0</v>
      </c>
      <c r="P123" s="4">
        <f>IFERROR(VLOOKUP($A123,'DH1'!$C$2:$J$20,7,FALSE),0)+IFERROR(VLOOKUP($A123,'DF1'!$C$2:$J$22,7,FALSE),0)</f>
        <v>0</v>
      </c>
      <c r="Q123" s="14">
        <f t="shared" si="19"/>
        <v>0</v>
      </c>
      <c r="R123" s="4">
        <f>VLOOKUP($A123,AA0!$C$2:$K$199,8,FALSE)</f>
        <v>4702186</v>
      </c>
      <c r="S123" s="4">
        <f>IFERROR(VLOOKUP($A123,'DH1'!$C$2:$J$20,8,FALSE),0)+IFERROR(VLOOKUP($A123,'DF1'!$C$2:$J$22,8,FALSE),0)</f>
        <v>0</v>
      </c>
      <c r="T123" s="14">
        <f t="shared" si="20"/>
        <v>4702186</v>
      </c>
      <c r="U123" s="5">
        <f t="shared" si="21"/>
        <v>0</v>
      </c>
      <c r="V123" s="4">
        <f>VLOOKUP($A123,AA0!$C$2:$K$199,9,FALSE)</f>
        <v>9404372</v>
      </c>
      <c r="W123" s="4">
        <f>IFERROR(VLOOKUP($A123,'DH1'!$C$2:$K$20,9,FALSE),0)+IFERROR(VLOOKUP($A123,'DF1'!$C$2:$K$22,9,FALSE),0)</f>
        <v>0</v>
      </c>
      <c r="X123" s="14">
        <f t="shared" si="22"/>
        <v>9404372</v>
      </c>
      <c r="Y123" s="4">
        <f t="shared" si="23"/>
        <v>9404372</v>
      </c>
      <c r="Z123" s="4">
        <f t="shared" si="24"/>
        <v>0</v>
      </c>
      <c r="AA123" s="14">
        <f t="shared" si="25"/>
        <v>9404372</v>
      </c>
      <c r="AB123" s="4" t="b">
        <f t="shared" si="26"/>
        <v>1</v>
      </c>
      <c r="AC123" s="4" t="b">
        <f t="shared" si="27"/>
        <v>1</v>
      </c>
      <c r="AD123" s="14" t="b">
        <f t="shared" si="28"/>
        <v>1</v>
      </c>
    </row>
    <row r="124" spans="1:30" ht="15" x14ac:dyDescent="0.25">
      <c r="A124" s="19" t="s">
        <v>119</v>
      </c>
      <c r="B124" s="20" t="s">
        <v>120</v>
      </c>
      <c r="C124" s="4">
        <f>VLOOKUP($A124,AA0!$C$2:$K$199,3,FALSE)</f>
        <v>2066977</v>
      </c>
      <c r="D124" s="4">
        <f>IFERROR(VLOOKUP($A124,'DH1'!$C$2:$J$20,3,FALSE),0)+IFERROR(VLOOKUP($A124,'DF1'!$C$2:$J$22,3,FALSE),0)</f>
        <v>0</v>
      </c>
      <c r="E124" s="14">
        <f t="shared" si="15"/>
        <v>2066977</v>
      </c>
      <c r="F124" s="4">
        <f>VLOOKUP($A124,AA0!$C$2:$K$199,4,FALSE)</f>
        <v>0</v>
      </c>
      <c r="G124" s="4">
        <f>IFERROR(VLOOKUP($A124,'DH1'!$C$2:$J$20,4,FALSE),0)+IFERROR(VLOOKUP($A124,'DF1'!$C$2:$J$22,4,FALSE),0)</f>
        <v>0</v>
      </c>
      <c r="H124" s="14">
        <f t="shared" si="16"/>
        <v>0</v>
      </c>
      <c r="I124" s="4">
        <f>VLOOKUP($A124,AA0!$C$2:$K$199,5,FALSE)</f>
        <v>0</v>
      </c>
      <c r="J124" s="4">
        <f>IFERROR(VLOOKUP($A124,'DH1'!$C$2:$J$20,5,FALSE),0)+IFERROR(VLOOKUP($A124,'DF1'!$C$2:$J$22,5,FALSE),0)</f>
        <v>0</v>
      </c>
      <c r="K124" s="14">
        <f t="shared" si="17"/>
        <v>0</v>
      </c>
      <c r="L124" s="4">
        <f>VLOOKUP($A124,AA0!$C$2:$K$199,6,FALSE)</f>
        <v>0</v>
      </c>
      <c r="M124" s="4">
        <f>IFERROR(VLOOKUP($A124,'DH1'!$C$2:$J$20,6,FALSE),0)+IFERROR(VLOOKUP($A124,'DF1'!$C$2:$J$22,6,FALSE),0)</f>
        <v>0</v>
      </c>
      <c r="N124" s="14">
        <f t="shared" si="18"/>
        <v>0</v>
      </c>
      <c r="O124" s="4">
        <f>VLOOKUP($A124,AA0!$C$2:$K$199,7,FALSE)</f>
        <v>0</v>
      </c>
      <c r="P124" s="4">
        <f>IFERROR(VLOOKUP($A124,'DH1'!$C$2:$J$20,7,FALSE),0)+IFERROR(VLOOKUP($A124,'DF1'!$C$2:$J$22,7,FALSE),0)</f>
        <v>0</v>
      </c>
      <c r="Q124" s="14">
        <f t="shared" si="19"/>
        <v>0</v>
      </c>
      <c r="R124" s="4">
        <f>VLOOKUP($A124,AA0!$C$2:$K$199,8,FALSE)</f>
        <v>2066977</v>
      </c>
      <c r="S124" s="4">
        <f>IFERROR(VLOOKUP($A124,'DH1'!$C$2:$J$20,8,FALSE),0)+IFERROR(VLOOKUP($A124,'DF1'!$C$2:$J$22,8,FALSE),0)</f>
        <v>0</v>
      </c>
      <c r="T124" s="14">
        <f t="shared" si="20"/>
        <v>2066977</v>
      </c>
      <c r="U124" s="5">
        <f t="shared" si="21"/>
        <v>0</v>
      </c>
      <c r="V124" s="4">
        <f>VLOOKUP($A124,AA0!$C$2:$K$199,9,FALSE)</f>
        <v>4133954</v>
      </c>
      <c r="W124" s="4">
        <f>IFERROR(VLOOKUP($A124,'DH1'!$C$2:$K$20,9,FALSE),0)+IFERROR(VLOOKUP($A124,'DF1'!$C$2:$K$22,9,FALSE),0)</f>
        <v>0</v>
      </c>
      <c r="X124" s="14">
        <f t="shared" si="22"/>
        <v>4133954</v>
      </c>
      <c r="Y124" s="4">
        <f t="shared" si="23"/>
        <v>4133954</v>
      </c>
      <c r="Z124" s="4">
        <f t="shared" si="24"/>
        <v>0</v>
      </c>
      <c r="AA124" s="14">
        <f t="shared" si="25"/>
        <v>4133954</v>
      </c>
      <c r="AB124" s="4" t="b">
        <f t="shared" si="26"/>
        <v>1</v>
      </c>
      <c r="AC124" s="4" t="b">
        <f t="shared" si="27"/>
        <v>1</v>
      </c>
      <c r="AD124" s="14" t="b">
        <f t="shared" si="28"/>
        <v>1</v>
      </c>
    </row>
    <row r="125" spans="1:30" ht="15" x14ac:dyDescent="0.25">
      <c r="A125" s="19" t="s">
        <v>121</v>
      </c>
      <c r="B125" s="20" t="s">
        <v>122</v>
      </c>
      <c r="C125" s="4">
        <f>VLOOKUP($A125,AA0!$C$2:$K$199,3,FALSE)</f>
        <v>103226</v>
      </c>
      <c r="D125" s="4">
        <f>IFERROR(VLOOKUP($A125,'DH1'!$C$2:$J$20,3,FALSE),0)+IFERROR(VLOOKUP($A125,'DF1'!$C$2:$J$22,3,FALSE),0)</f>
        <v>0</v>
      </c>
      <c r="E125" s="14">
        <f t="shared" si="15"/>
        <v>103226</v>
      </c>
      <c r="F125" s="4">
        <f>VLOOKUP($A125,AA0!$C$2:$K$199,4,FALSE)</f>
        <v>27933</v>
      </c>
      <c r="G125" s="4">
        <f>IFERROR(VLOOKUP($A125,'DH1'!$C$2:$J$20,4,FALSE),0)+IFERROR(VLOOKUP($A125,'DF1'!$C$2:$J$22,4,FALSE),0)</f>
        <v>0</v>
      </c>
      <c r="H125" s="14">
        <f t="shared" si="16"/>
        <v>27933</v>
      </c>
      <c r="I125" s="4">
        <f>VLOOKUP($A125,AA0!$C$2:$K$199,5,FALSE)</f>
        <v>0</v>
      </c>
      <c r="J125" s="4">
        <f>IFERROR(VLOOKUP($A125,'DH1'!$C$2:$J$20,5,FALSE),0)+IFERROR(VLOOKUP($A125,'DF1'!$C$2:$J$22,5,FALSE),0)</f>
        <v>0</v>
      </c>
      <c r="K125" s="14">
        <f t="shared" si="17"/>
        <v>0</v>
      </c>
      <c r="L125" s="4">
        <f>VLOOKUP($A125,AA0!$C$2:$K$199,6,FALSE)</f>
        <v>0</v>
      </c>
      <c r="M125" s="4">
        <f>IFERROR(VLOOKUP($A125,'DH1'!$C$2:$J$20,6,FALSE),0)+IFERROR(VLOOKUP($A125,'DF1'!$C$2:$J$22,6,FALSE),0)</f>
        <v>0</v>
      </c>
      <c r="N125" s="14">
        <f t="shared" si="18"/>
        <v>0</v>
      </c>
      <c r="O125" s="4">
        <f>VLOOKUP($A125,AA0!$C$2:$K$199,7,FALSE)</f>
        <v>0</v>
      </c>
      <c r="P125" s="4">
        <f>IFERROR(VLOOKUP($A125,'DH1'!$C$2:$J$20,7,FALSE),0)+IFERROR(VLOOKUP($A125,'DF1'!$C$2:$J$22,7,FALSE),0)</f>
        <v>0</v>
      </c>
      <c r="Q125" s="14">
        <f t="shared" si="19"/>
        <v>0</v>
      </c>
      <c r="R125" s="4">
        <f>VLOOKUP($A125,AA0!$C$2:$K$199,8,FALSE)</f>
        <v>75293</v>
      </c>
      <c r="S125" s="4">
        <f>IFERROR(VLOOKUP($A125,'DH1'!$C$2:$J$20,8,FALSE),0)+IFERROR(VLOOKUP($A125,'DF1'!$C$2:$J$22,8,FALSE),0)</f>
        <v>0</v>
      </c>
      <c r="T125" s="14">
        <f t="shared" si="20"/>
        <v>75293</v>
      </c>
      <c r="U125" s="5">
        <f t="shared" si="21"/>
        <v>0</v>
      </c>
      <c r="V125" s="4">
        <f>VLOOKUP($A125,AA0!$C$2:$K$199,9,FALSE)</f>
        <v>206452</v>
      </c>
      <c r="W125" s="4">
        <f>IFERROR(VLOOKUP($A125,'DH1'!$C$2:$K$20,9,FALSE),0)+IFERROR(VLOOKUP($A125,'DF1'!$C$2:$K$22,9,FALSE),0)</f>
        <v>0</v>
      </c>
      <c r="X125" s="14">
        <f t="shared" si="22"/>
        <v>206452</v>
      </c>
      <c r="Y125" s="4">
        <f t="shared" si="23"/>
        <v>206452</v>
      </c>
      <c r="Z125" s="4">
        <f t="shared" si="24"/>
        <v>0</v>
      </c>
      <c r="AA125" s="14">
        <f t="shared" si="25"/>
        <v>206452</v>
      </c>
      <c r="AB125" s="4" t="b">
        <f t="shared" si="26"/>
        <v>1</v>
      </c>
      <c r="AC125" s="4" t="b">
        <f t="shared" si="27"/>
        <v>1</v>
      </c>
      <c r="AD125" s="14" t="b">
        <f t="shared" si="28"/>
        <v>1</v>
      </c>
    </row>
    <row r="126" spans="1:30" ht="15" x14ac:dyDescent="0.25">
      <c r="A126" s="19" t="s">
        <v>156</v>
      </c>
      <c r="B126" s="20" t="s">
        <v>381</v>
      </c>
      <c r="C126" s="4">
        <f>VLOOKUP($A126,AA0!$C$2:$K$199,3,FALSE)</f>
        <v>692787</v>
      </c>
      <c r="D126" s="4">
        <f>IFERROR(VLOOKUP($A126,'DH1'!$C$2:$J$20,3,FALSE),0)+IFERROR(VLOOKUP($A126,'DF1'!$C$2:$J$22,3,FALSE),0)</f>
        <v>0</v>
      </c>
      <c r="E126" s="14">
        <f t="shared" si="15"/>
        <v>692787</v>
      </c>
      <c r="F126" s="4">
        <f>VLOOKUP($A126,AA0!$C$2:$K$199,4,FALSE)</f>
        <v>0</v>
      </c>
      <c r="G126" s="4">
        <f>IFERROR(VLOOKUP($A126,'DH1'!$C$2:$J$20,4,FALSE),0)+IFERROR(VLOOKUP($A126,'DF1'!$C$2:$J$22,4,FALSE),0)</f>
        <v>0</v>
      </c>
      <c r="H126" s="14">
        <f t="shared" si="16"/>
        <v>0</v>
      </c>
      <c r="I126" s="4">
        <f>VLOOKUP($A126,AA0!$C$2:$K$199,5,FALSE)</f>
        <v>0</v>
      </c>
      <c r="J126" s="4">
        <f>IFERROR(VLOOKUP($A126,'DH1'!$C$2:$J$20,5,FALSE),0)+IFERROR(VLOOKUP($A126,'DF1'!$C$2:$J$22,5,FALSE),0)</f>
        <v>0</v>
      </c>
      <c r="K126" s="14">
        <f t="shared" si="17"/>
        <v>0</v>
      </c>
      <c r="L126" s="4">
        <f>VLOOKUP($A126,AA0!$C$2:$K$199,6,FALSE)</f>
        <v>0</v>
      </c>
      <c r="M126" s="4">
        <f>IFERROR(VLOOKUP($A126,'DH1'!$C$2:$J$20,6,FALSE),0)+IFERROR(VLOOKUP($A126,'DF1'!$C$2:$J$22,6,FALSE),0)</f>
        <v>0</v>
      </c>
      <c r="N126" s="14">
        <f t="shared" si="18"/>
        <v>0</v>
      </c>
      <c r="O126" s="4">
        <f>VLOOKUP($A126,AA0!$C$2:$K$199,7,FALSE)</f>
        <v>0</v>
      </c>
      <c r="P126" s="4">
        <f>IFERROR(VLOOKUP($A126,'DH1'!$C$2:$J$20,7,FALSE),0)+IFERROR(VLOOKUP($A126,'DF1'!$C$2:$J$22,7,FALSE),0)</f>
        <v>0</v>
      </c>
      <c r="Q126" s="14">
        <f t="shared" si="19"/>
        <v>0</v>
      </c>
      <c r="R126" s="4">
        <f>VLOOKUP($A126,AA0!$C$2:$K$199,8,FALSE)</f>
        <v>692787</v>
      </c>
      <c r="S126" s="4">
        <f>IFERROR(VLOOKUP($A126,'DH1'!$C$2:$J$20,8,FALSE),0)+IFERROR(VLOOKUP($A126,'DF1'!$C$2:$J$22,8,FALSE),0)</f>
        <v>0</v>
      </c>
      <c r="T126" s="14">
        <f t="shared" si="20"/>
        <v>692787</v>
      </c>
      <c r="U126" s="5">
        <f t="shared" si="21"/>
        <v>0</v>
      </c>
      <c r="V126" s="4">
        <f>VLOOKUP($A126,AA0!$C$2:$K$199,9,FALSE)</f>
        <v>1385574</v>
      </c>
      <c r="W126" s="4">
        <f>IFERROR(VLOOKUP($A126,'DH1'!$C$2:$K$20,9,FALSE),0)+IFERROR(VLOOKUP($A126,'DF1'!$C$2:$K$22,9,FALSE),0)</f>
        <v>0</v>
      </c>
      <c r="X126" s="14">
        <f t="shared" si="22"/>
        <v>1385574</v>
      </c>
      <c r="Y126" s="4">
        <f t="shared" si="23"/>
        <v>1385574</v>
      </c>
      <c r="Z126" s="4">
        <f t="shared" si="24"/>
        <v>0</v>
      </c>
      <c r="AA126" s="14">
        <f t="shared" si="25"/>
        <v>1385574</v>
      </c>
      <c r="AB126" s="4" t="b">
        <f t="shared" si="26"/>
        <v>1</v>
      </c>
      <c r="AC126" s="4" t="b">
        <f t="shared" si="27"/>
        <v>1</v>
      </c>
      <c r="AD126" s="14" t="b">
        <f t="shared" si="28"/>
        <v>1</v>
      </c>
    </row>
    <row r="127" spans="1:30" ht="15" x14ac:dyDescent="0.25">
      <c r="A127" s="19" t="s">
        <v>157</v>
      </c>
      <c r="B127" s="20" t="s">
        <v>382</v>
      </c>
      <c r="C127" s="4">
        <f>VLOOKUP($A127,AA0!$C$2:$K$199,3,FALSE)</f>
        <v>609355</v>
      </c>
      <c r="D127" s="4">
        <f>IFERROR(VLOOKUP($A127,'DH1'!$C$2:$J$20,3,FALSE),0)+IFERROR(VLOOKUP($A127,'DF1'!$C$2:$J$22,3,FALSE),0)</f>
        <v>0</v>
      </c>
      <c r="E127" s="14">
        <f t="shared" si="15"/>
        <v>609355</v>
      </c>
      <c r="F127" s="4">
        <f>VLOOKUP($A127,AA0!$C$2:$K$199,4,FALSE)</f>
        <v>0</v>
      </c>
      <c r="G127" s="4">
        <f>IFERROR(VLOOKUP($A127,'DH1'!$C$2:$J$20,4,FALSE),0)+IFERROR(VLOOKUP($A127,'DF1'!$C$2:$J$22,4,FALSE),0)</f>
        <v>0</v>
      </c>
      <c r="H127" s="14">
        <f t="shared" si="16"/>
        <v>0</v>
      </c>
      <c r="I127" s="4">
        <f>VLOOKUP($A127,AA0!$C$2:$K$199,5,FALSE)</f>
        <v>0</v>
      </c>
      <c r="J127" s="4">
        <f>IFERROR(VLOOKUP($A127,'DH1'!$C$2:$J$20,5,FALSE),0)+IFERROR(VLOOKUP($A127,'DF1'!$C$2:$J$22,5,FALSE),0)</f>
        <v>0</v>
      </c>
      <c r="K127" s="14">
        <f t="shared" si="17"/>
        <v>0</v>
      </c>
      <c r="L127" s="4">
        <f>VLOOKUP($A127,AA0!$C$2:$K$199,6,FALSE)</f>
        <v>0</v>
      </c>
      <c r="M127" s="4">
        <f>IFERROR(VLOOKUP($A127,'DH1'!$C$2:$J$20,6,FALSE),0)+IFERROR(VLOOKUP($A127,'DF1'!$C$2:$J$22,6,FALSE),0)</f>
        <v>0</v>
      </c>
      <c r="N127" s="14">
        <f t="shared" si="18"/>
        <v>0</v>
      </c>
      <c r="O127" s="4">
        <f>VLOOKUP($A127,AA0!$C$2:$K$199,7,FALSE)</f>
        <v>0</v>
      </c>
      <c r="P127" s="4">
        <f>IFERROR(VLOOKUP($A127,'DH1'!$C$2:$J$20,7,FALSE),0)+IFERROR(VLOOKUP($A127,'DF1'!$C$2:$J$22,7,FALSE),0)</f>
        <v>0</v>
      </c>
      <c r="Q127" s="14">
        <f t="shared" si="19"/>
        <v>0</v>
      </c>
      <c r="R127" s="4">
        <f>VLOOKUP($A127,AA0!$C$2:$K$199,8,FALSE)</f>
        <v>609355</v>
      </c>
      <c r="S127" s="4">
        <f>IFERROR(VLOOKUP($A127,'DH1'!$C$2:$J$20,8,FALSE),0)+IFERROR(VLOOKUP($A127,'DF1'!$C$2:$J$22,8,FALSE),0)</f>
        <v>0</v>
      </c>
      <c r="T127" s="14">
        <f t="shared" si="20"/>
        <v>609355</v>
      </c>
      <c r="U127" s="5">
        <f t="shared" si="21"/>
        <v>0</v>
      </c>
      <c r="V127" s="4">
        <f>VLOOKUP($A127,AA0!$C$2:$K$199,9,FALSE)</f>
        <v>1218710</v>
      </c>
      <c r="W127" s="4">
        <f>IFERROR(VLOOKUP($A127,'DH1'!$C$2:$K$20,9,FALSE),0)+IFERROR(VLOOKUP($A127,'DF1'!$C$2:$K$22,9,FALSE),0)</f>
        <v>0</v>
      </c>
      <c r="X127" s="14">
        <f t="shared" si="22"/>
        <v>1218710</v>
      </c>
      <c r="Y127" s="4">
        <f t="shared" si="23"/>
        <v>1218710</v>
      </c>
      <c r="Z127" s="4">
        <f t="shared" si="24"/>
        <v>0</v>
      </c>
      <c r="AA127" s="14">
        <f t="shared" si="25"/>
        <v>1218710</v>
      </c>
      <c r="AB127" s="4" t="b">
        <f t="shared" si="26"/>
        <v>1</v>
      </c>
      <c r="AC127" s="4" t="b">
        <f t="shared" si="27"/>
        <v>1</v>
      </c>
      <c r="AD127" s="14" t="b">
        <f t="shared" si="28"/>
        <v>1</v>
      </c>
    </row>
    <row r="128" spans="1:30" ht="15" x14ac:dyDescent="0.25">
      <c r="A128" s="19" t="s">
        <v>123</v>
      </c>
      <c r="B128" s="20" t="s">
        <v>383</v>
      </c>
      <c r="C128" s="4">
        <f>VLOOKUP($A128,AA0!$C$2:$K$199,3,FALSE)</f>
        <v>456799</v>
      </c>
      <c r="D128" s="4">
        <f>IFERROR(VLOOKUP($A128,'DH1'!$C$2:$J$20,3,FALSE),0)+IFERROR(VLOOKUP($A128,'DF1'!$C$2:$J$22,3,FALSE),0)</f>
        <v>0</v>
      </c>
      <c r="E128" s="14">
        <f t="shared" si="15"/>
        <v>456799</v>
      </c>
      <c r="F128" s="4">
        <f>VLOOKUP($A128,AA0!$C$2:$K$199,4,FALSE)</f>
        <v>0</v>
      </c>
      <c r="G128" s="4">
        <f>IFERROR(VLOOKUP($A128,'DH1'!$C$2:$J$20,4,FALSE),0)+IFERROR(VLOOKUP($A128,'DF1'!$C$2:$J$22,4,FALSE),0)</f>
        <v>0</v>
      </c>
      <c r="H128" s="14">
        <f t="shared" si="16"/>
        <v>0</v>
      </c>
      <c r="I128" s="4">
        <f>VLOOKUP($A128,AA0!$C$2:$K$199,5,FALSE)</f>
        <v>0</v>
      </c>
      <c r="J128" s="4">
        <f>IFERROR(VLOOKUP($A128,'DH1'!$C$2:$J$20,5,FALSE),0)+IFERROR(VLOOKUP($A128,'DF1'!$C$2:$J$22,5,FALSE),0)</f>
        <v>0</v>
      </c>
      <c r="K128" s="14">
        <f t="shared" si="17"/>
        <v>0</v>
      </c>
      <c r="L128" s="4">
        <f>VLOOKUP($A128,AA0!$C$2:$K$199,6,FALSE)</f>
        <v>0</v>
      </c>
      <c r="M128" s="4">
        <f>IFERROR(VLOOKUP($A128,'DH1'!$C$2:$J$20,6,FALSE),0)+IFERROR(VLOOKUP($A128,'DF1'!$C$2:$J$22,6,FALSE),0)</f>
        <v>0</v>
      </c>
      <c r="N128" s="14">
        <f t="shared" si="18"/>
        <v>0</v>
      </c>
      <c r="O128" s="4">
        <f>VLOOKUP($A128,AA0!$C$2:$K$199,7,FALSE)</f>
        <v>0</v>
      </c>
      <c r="P128" s="4">
        <f>IFERROR(VLOOKUP($A128,'DH1'!$C$2:$J$20,7,FALSE),0)+IFERROR(VLOOKUP($A128,'DF1'!$C$2:$J$22,7,FALSE),0)</f>
        <v>0</v>
      </c>
      <c r="Q128" s="14">
        <f t="shared" si="19"/>
        <v>0</v>
      </c>
      <c r="R128" s="4">
        <f>VLOOKUP($A128,AA0!$C$2:$K$199,8,FALSE)</f>
        <v>456799</v>
      </c>
      <c r="S128" s="4">
        <f>IFERROR(VLOOKUP($A128,'DH1'!$C$2:$J$20,8,FALSE),0)+IFERROR(VLOOKUP($A128,'DF1'!$C$2:$J$22,8,FALSE),0)</f>
        <v>0</v>
      </c>
      <c r="T128" s="14">
        <f t="shared" si="20"/>
        <v>456799</v>
      </c>
      <c r="U128" s="5">
        <f t="shared" si="21"/>
        <v>0</v>
      </c>
      <c r="V128" s="4">
        <f>VLOOKUP($A128,AA0!$C$2:$K$199,9,FALSE)</f>
        <v>913598</v>
      </c>
      <c r="W128" s="4">
        <f>IFERROR(VLOOKUP($A128,'DH1'!$C$2:$K$20,9,FALSE),0)+IFERROR(VLOOKUP($A128,'DF1'!$C$2:$K$22,9,FALSE),0)</f>
        <v>0</v>
      </c>
      <c r="X128" s="14">
        <f t="shared" si="22"/>
        <v>913598</v>
      </c>
      <c r="Y128" s="4">
        <f t="shared" si="23"/>
        <v>913598</v>
      </c>
      <c r="Z128" s="4">
        <f t="shared" si="24"/>
        <v>0</v>
      </c>
      <c r="AA128" s="14">
        <f t="shared" si="25"/>
        <v>913598</v>
      </c>
      <c r="AB128" s="4" t="b">
        <f t="shared" si="26"/>
        <v>1</v>
      </c>
      <c r="AC128" s="4" t="b">
        <f t="shared" si="27"/>
        <v>1</v>
      </c>
      <c r="AD128" s="14" t="b">
        <f t="shared" si="28"/>
        <v>1</v>
      </c>
    </row>
    <row r="129" spans="1:30" ht="15" x14ac:dyDescent="0.25">
      <c r="A129" s="19" t="s">
        <v>158</v>
      </c>
      <c r="B129" s="20" t="s">
        <v>384</v>
      </c>
      <c r="C129" s="4">
        <f>VLOOKUP($A129,AA0!$C$2:$K$199,3,FALSE)</f>
        <v>716823</v>
      </c>
      <c r="D129" s="4">
        <f>IFERROR(VLOOKUP($A129,'DH1'!$C$2:$J$20,3,FALSE),0)+IFERROR(VLOOKUP($A129,'DF1'!$C$2:$J$22,3,FALSE),0)</f>
        <v>0</v>
      </c>
      <c r="E129" s="14">
        <f t="shared" si="15"/>
        <v>716823</v>
      </c>
      <c r="F129" s="4">
        <f>VLOOKUP($A129,AA0!$C$2:$K$199,4,FALSE)</f>
        <v>0</v>
      </c>
      <c r="G129" s="4">
        <f>IFERROR(VLOOKUP($A129,'DH1'!$C$2:$J$20,4,FALSE),0)+IFERROR(VLOOKUP($A129,'DF1'!$C$2:$J$22,4,FALSE),0)</f>
        <v>0</v>
      </c>
      <c r="H129" s="14">
        <f t="shared" si="16"/>
        <v>0</v>
      </c>
      <c r="I129" s="4">
        <f>VLOOKUP($A129,AA0!$C$2:$K$199,5,FALSE)</f>
        <v>0</v>
      </c>
      <c r="J129" s="4">
        <f>IFERROR(VLOOKUP($A129,'DH1'!$C$2:$J$20,5,FALSE),0)+IFERROR(VLOOKUP($A129,'DF1'!$C$2:$J$22,5,FALSE),0)</f>
        <v>0</v>
      </c>
      <c r="K129" s="14">
        <f t="shared" si="17"/>
        <v>0</v>
      </c>
      <c r="L129" s="4">
        <f>VLOOKUP($A129,AA0!$C$2:$K$199,6,FALSE)</f>
        <v>0</v>
      </c>
      <c r="M129" s="4">
        <f>IFERROR(VLOOKUP($A129,'DH1'!$C$2:$J$20,6,FALSE),0)+IFERROR(VLOOKUP($A129,'DF1'!$C$2:$J$22,6,FALSE),0)</f>
        <v>0</v>
      </c>
      <c r="N129" s="14">
        <f t="shared" si="18"/>
        <v>0</v>
      </c>
      <c r="O129" s="4">
        <f>VLOOKUP($A129,AA0!$C$2:$K$199,7,FALSE)</f>
        <v>0</v>
      </c>
      <c r="P129" s="4">
        <f>IFERROR(VLOOKUP($A129,'DH1'!$C$2:$J$20,7,FALSE),0)+IFERROR(VLOOKUP($A129,'DF1'!$C$2:$J$22,7,FALSE),0)</f>
        <v>0</v>
      </c>
      <c r="Q129" s="14">
        <f t="shared" si="19"/>
        <v>0</v>
      </c>
      <c r="R129" s="4">
        <f>VLOOKUP($A129,AA0!$C$2:$K$199,8,FALSE)</f>
        <v>716823</v>
      </c>
      <c r="S129" s="4">
        <f>IFERROR(VLOOKUP($A129,'DH1'!$C$2:$J$20,8,FALSE),0)+IFERROR(VLOOKUP($A129,'DF1'!$C$2:$J$22,8,FALSE),0)</f>
        <v>0</v>
      </c>
      <c r="T129" s="14">
        <f t="shared" si="20"/>
        <v>716823</v>
      </c>
      <c r="U129" s="5">
        <f t="shared" si="21"/>
        <v>0</v>
      </c>
      <c r="V129" s="4">
        <f>VLOOKUP($A129,AA0!$C$2:$K$199,9,FALSE)</f>
        <v>1433646</v>
      </c>
      <c r="W129" s="4">
        <f>IFERROR(VLOOKUP($A129,'DH1'!$C$2:$K$20,9,FALSE),0)+IFERROR(VLOOKUP($A129,'DF1'!$C$2:$K$22,9,FALSE),0)</f>
        <v>0</v>
      </c>
      <c r="X129" s="14">
        <f t="shared" si="22"/>
        <v>1433646</v>
      </c>
      <c r="Y129" s="4">
        <f t="shared" si="23"/>
        <v>1433646</v>
      </c>
      <c r="Z129" s="4">
        <f t="shared" si="24"/>
        <v>0</v>
      </c>
      <c r="AA129" s="14">
        <f t="shared" si="25"/>
        <v>1433646</v>
      </c>
      <c r="AB129" s="4" t="b">
        <f t="shared" si="26"/>
        <v>1</v>
      </c>
      <c r="AC129" s="4" t="b">
        <f t="shared" si="27"/>
        <v>1</v>
      </c>
      <c r="AD129" s="14" t="b">
        <f t="shared" si="28"/>
        <v>1</v>
      </c>
    </row>
    <row r="130" spans="1:30" ht="15" x14ac:dyDescent="0.25">
      <c r="A130" s="19" t="s">
        <v>159</v>
      </c>
      <c r="B130" s="20" t="s">
        <v>385</v>
      </c>
      <c r="C130" s="4">
        <f>VLOOKUP($A130,AA0!$C$2:$K$199,3,FALSE)</f>
        <v>235796</v>
      </c>
      <c r="D130" s="4">
        <f>IFERROR(VLOOKUP($A130,'DH1'!$C$2:$J$20,3,FALSE),0)+IFERROR(VLOOKUP($A130,'DF1'!$C$2:$J$22,3,FALSE),0)</f>
        <v>0</v>
      </c>
      <c r="E130" s="14">
        <f t="shared" si="15"/>
        <v>235796</v>
      </c>
      <c r="F130" s="4">
        <f>VLOOKUP($A130,AA0!$C$2:$K$199,4,FALSE)</f>
        <v>0</v>
      </c>
      <c r="G130" s="4">
        <f>IFERROR(VLOOKUP($A130,'DH1'!$C$2:$J$20,4,FALSE),0)+IFERROR(VLOOKUP($A130,'DF1'!$C$2:$J$22,4,FALSE),0)</f>
        <v>0</v>
      </c>
      <c r="H130" s="14">
        <f t="shared" si="16"/>
        <v>0</v>
      </c>
      <c r="I130" s="4">
        <f>VLOOKUP($A130,AA0!$C$2:$K$199,5,FALSE)</f>
        <v>0</v>
      </c>
      <c r="J130" s="4">
        <f>IFERROR(VLOOKUP($A130,'DH1'!$C$2:$J$20,5,FALSE),0)+IFERROR(VLOOKUP($A130,'DF1'!$C$2:$J$22,5,FALSE),0)</f>
        <v>0</v>
      </c>
      <c r="K130" s="14">
        <f t="shared" si="17"/>
        <v>0</v>
      </c>
      <c r="L130" s="4">
        <f>VLOOKUP($A130,AA0!$C$2:$K$199,6,FALSE)</f>
        <v>0</v>
      </c>
      <c r="M130" s="4">
        <f>IFERROR(VLOOKUP($A130,'DH1'!$C$2:$J$20,6,FALSE),0)+IFERROR(VLOOKUP($A130,'DF1'!$C$2:$J$22,6,FALSE),0)</f>
        <v>0</v>
      </c>
      <c r="N130" s="14">
        <f t="shared" si="18"/>
        <v>0</v>
      </c>
      <c r="O130" s="4">
        <f>VLOOKUP($A130,AA0!$C$2:$K$199,7,FALSE)</f>
        <v>0</v>
      </c>
      <c r="P130" s="4">
        <f>IFERROR(VLOOKUP($A130,'DH1'!$C$2:$J$20,7,FALSE),0)+IFERROR(VLOOKUP($A130,'DF1'!$C$2:$J$22,7,FALSE),0)</f>
        <v>0</v>
      </c>
      <c r="Q130" s="14">
        <f t="shared" si="19"/>
        <v>0</v>
      </c>
      <c r="R130" s="4">
        <f>VLOOKUP($A130,AA0!$C$2:$K$199,8,FALSE)</f>
        <v>235796</v>
      </c>
      <c r="S130" s="4">
        <f>IFERROR(VLOOKUP($A130,'DH1'!$C$2:$J$20,8,FALSE),0)+IFERROR(VLOOKUP($A130,'DF1'!$C$2:$J$22,8,FALSE),0)</f>
        <v>0</v>
      </c>
      <c r="T130" s="14">
        <f t="shared" si="20"/>
        <v>235796</v>
      </c>
      <c r="U130" s="5">
        <f t="shared" si="21"/>
        <v>0</v>
      </c>
      <c r="V130" s="4">
        <f>VLOOKUP($A130,AA0!$C$2:$K$199,9,FALSE)</f>
        <v>471592</v>
      </c>
      <c r="W130" s="4">
        <f>IFERROR(VLOOKUP($A130,'DH1'!$C$2:$K$20,9,FALSE),0)+IFERROR(VLOOKUP($A130,'DF1'!$C$2:$K$22,9,FALSE),0)</f>
        <v>0</v>
      </c>
      <c r="X130" s="14">
        <f t="shared" si="22"/>
        <v>471592</v>
      </c>
      <c r="Y130" s="4">
        <f t="shared" si="23"/>
        <v>471592</v>
      </c>
      <c r="Z130" s="4">
        <f t="shared" si="24"/>
        <v>0</v>
      </c>
      <c r="AA130" s="14">
        <f t="shared" si="25"/>
        <v>471592</v>
      </c>
      <c r="AB130" s="4" t="b">
        <f t="shared" si="26"/>
        <v>1</v>
      </c>
      <c r="AC130" s="4" t="b">
        <f t="shared" si="27"/>
        <v>1</v>
      </c>
      <c r="AD130" s="14" t="b">
        <f t="shared" si="28"/>
        <v>1</v>
      </c>
    </row>
    <row r="131" spans="1:30" ht="15" x14ac:dyDescent="0.25">
      <c r="A131" s="19" t="s">
        <v>291</v>
      </c>
      <c r="B131" s="20" t="s">
        <v>386</v>
      </c>
      <c r="C131" s="4">
        <f>VLOOKUP($A131,AA0!$C$2:$K$199,3,FALSE)</f>
        <v>194794</v>
      </c>
      <c r="D131" s="4">
        <f>IFERROR(VLOOKUP($A131,'DH1'!$C$2:$J$20,3,FALSE),0)+IFERROR(VLOOKUP($A131,'DF1'!$C$2:$J$22,3,FALSE),0)</f>
        <v>0</v>
      </c>
      <c r="E131" s="14">
        <f t="shared" si="15"/>
        <v>194794</v>
      </c>
      <c r="F131" s="4">
        <f>VLOOKUP($A131,AA0!$C$2:$K$199,4,FALSE)</f>
        <v>0</v>
      </c>
      <c r="G131" s="4">
        <f>IFERROR(VLOOKUP($A131,'DH1'!$C$2:$J$20,4,FALSE),0)+IFERROR(VLOOKUP($A131,'DF1'!$C$2:$J$22,4,FALSE),0)</f>
        <v>0</v>
      </c>
      <c r="H131" s="14">
        <f t="shared" si="16"/>
        <v>0</v>
      </c>
      <c r="I131" s="4">
        <f>VLOOKUP($A131,AA0!$C$2:$K$199,5,FALSE)</f>
        <v>0</v>
      </c>
      <c r="J131" s="4">
        <f>IFERROR(VLOOKUP($A131,'DH1'!$C$2:$J$20,5,FALSE),0)+IFERROR(VLOOKUP($A131,'DF1'!$C$2:$J$22,5,FALSE),0)</f>
        <v>0</v>
      </c>
      <c r="K131" s="14">
        <f t="shared" si="17"/>
        <v>0</v>
      </c>
      <c r="L131" s="4">
        <f>VLOOKUP($A131,AA0!$C$2:$K$199,6,FALSE)</f>
        <v>0</v>
      </c>
      <c r="M131" s="4">
        <f>IFERROR(VLOOKUP($A131,'DH1'!$C$2:$J$20,6,FALSE),0)+IFERROR(VLOOKUP($A131,'DF1'!$C$2:$J$22,6,FALSE),0)</f>
        <v>0</v>
      </c>
      <c r="N131" s="14">
        <f t="shared" si="18"/>
        <v>0</v>
      </c>
      <c r="O131" s="4">
        <f>VLOOKUP($A131,AA0!$C$2:$K$199,7,FALSE)</f>
        <v>0</v>
      </c>
      <c r="P131" s="4">
        <f>IFERROR(VLOOKUP($A131,'DH1'!$C$2:$J$20,7,FALSE),0)+IFERROR(VLOOKUP($A131,'DF1'!$C$2:$J$22,7,FALSE),0)</f>
        <v>0</v>
      </c>
      <c r="Q131" s="14">
        <f t="shared" si="19"/>
        <v>0</v>
      </c>
      <c r="R131" s="4">
        <f>VLOOKUP($A131,AA0!$C$2:$K$199,8,FALSE)</f>
        <v>194794</v>
      </c>
      <c r="S131" s="4">
        <f>IFERROR(VLOOKUP($A131,'DH1'!$C$2:$J$20,8,FALSE),0)+IFERROR(VLOOKUP($A131,'DF1'!$C$2:$J$22,8,FALSE),0)</f>
        <v>0</v>
      </c>
      <c r="T131" s="14">
        <f t="shared" si="20"/>
        <v>194794</v>
      </c>
      <c r="U131" s="5">
        <f t="shared" si="21"/>
        <v>0</v>
      </c>
      <c r="V131" s="4">
        <f>VLOOKUP($A131,AA0!$C$2:$K$199,9,FALSE)</f>
        <v>389588</v>
      </c>
      <c r="W131" s="4">
        <f>IFERROR(VLOOKUP($A131,'DH1'!$C$2:$K$20,9,FALSE),0)+IFERROR(VLOOKUP($A131,'DF1'!$C$2:$K$22,9,FALSE),0)</f>
        <v>0</v>
      </c>
      <c r="X131" s="14">
        <f t="shared" si="22"/>
        <v>389588</v>
      </c>
      <c r="Y131" s="4">
        <f t="shared" si="23"/>
        <v>389588</v>
      </c>
      <c r="Z131" s="4">
        <f t="shared" si="24"/>
        <v>0</v>
      </c>
      <c r="AA131" s="14">
        <f t="shared" si="25"/>
        <v>389588</v>
      </c>
      <c r="AB131" s="4" t="b">
        <f t="shared" si="26"/>
        <v>1</v>
      </c>
      <c r="AC131" s="4" t="b">
        <f t="shared" si="27"/>
        <v>1</v>
      </c>
      <c r="AD131" s="14" t="b">
        <f t="shared" si="28"/>
        <v>1</v>
      </c>
    </row>
    <row r="132" spans="1:30" ht="15" x14ac:dyDescent="0.25">
      <c r="A132" s="19" t="s">
        <v>125</v>
      </c>
      <c r="B132" s="20" t="s">
        <v>126</v>
      </c>
      <c r="C132" s="4">
        <f>VLOOKUP($A132,AA0!$C$2:$K$199,3,FALSE)</f>
        <v>2049391</v>
      </c>
      <c r="D132" s="4">
        <f>IFERROR(VLOOKUP($A132,'DH1'!$C$2:$J$20,3,FALSE),0)+IFERROR(VLOOKUP($A132,'DF1'!$C$2:$J$22,3,FALSE),0)</f>
        <v>0</v>
      </c>
      <c r="E132" s="14">
        <f t="shared" ref="E132:E179" si="29">C132-D132</f>
        <v>2049391</v>
      </c>
      <c r="F132" s="4">
        <f>VLOOKUP($A132,AA0!$C$2:$K$199,4,FALSE)</f>
        <v>0</v>
      </c>
      <c r="G132" s="4">
        <f>IFERROR(VLOOKUP($A132,'DH1'!$C$2:$J$20,4,FALSE),0)+IFERROR(VLOOKUP($A132,'DF1'!$C$2:$J$22,4,FALSE),0)</f>
        <v>0</v>
      </c>
      <c r="H132" s="14">
        <f t="shared" ref="H132:H179" si="30">F132-G132</f>
        <v>0</v>
      </c>
      <c r="I132" s="4">
        <f>VLOOKUP($A132,AA0!$C$2:$K$199,5,FALSE)</f>
        <v>0</v>
      </c>
      <c r="J132" s="4">
        <f>IFERROR(VLOOKUP($A132,'DH1'!$C$2:$J$20,5,FALSE),0)+IFERROR(VLOOKUP($A132,'DF1'!$C$2:$J$22,5,FALSE),0)</f>
        <v>0</v>
      </c>
      <c r="K132" s="14">
        <f t="shared" ref="K132:K179" si="31">I132-J132</f>
        <v>0</v>
      </c>
      <c r="L132" s="4">
        <f>VLOOKUP($A132,AA0!$C$2:$K$199,6,FALSE)</f>
        <v>0</v>
      </c>
      <c r="M132" s="4">
        <f>IFERROR(VLOOKUP($A132,'DH1'!$C$2:$J$20,6,FALSE),0)+IFERROR(VLOOKUP($A132,'DF1'!$C$2:$J$22,6,FALSE),0)</f>
        <v>0</v>
      </c>
      <c r="N132" s="14">
        <f t="shared" ref="N132:N179" si="32">L132-M132</f>
        <v>0</v>
      </c>
      <c r="O132" s="4">
        <f>VLOOKUP($A132,AA0!$C$2:$K$199,7,FALSE)</f>
        <v>0</v>
      </c>
      <c r="P132" s="4">
        <f>IFERROR(VLOOKUP($A132,'DH1'!$C$2:$J$20,7,FALSE),0)+IFERROR(VLOOKUP($A132,'DF1'!$C$2:$J$22,7,FALSE),0)</f>
        <v>0</v>
      </c>
      <c r="Q132" s="14">
        <f t="shared" ref="Q132:Q179" si="33">O132-P132</f>
        <v>0</v>
      </c>
      <c r="R132" s="4">
        <f>VLOOKUP($A132,AA0!$C$2:$K$199,8,FALSE)</f>
        <v>2049393</v>
      </c>
      <c r="S132" s="4">
        <f>IFERROR(VLOOKUP($A132,'DH1'!$C$2:$J$20,8,FALSE),0)+IFERROR(VLOOKUP($A132,'DF1'!$C$2:$J$22,8,FALSE),0)</f>
        <v>0</v>
      </c>
      <c r="T132" s="14">
        <f t="shared" ref="T132:T179" si="34">R132-S132</f>
        <v>2049393</v>
      </c>
      <c r="U132" s="5">
        <f t="shared" ref="U132:U195" si="35">ABS(D132+G132+J132+M132+P132+S132)</f>
        <v>0</v>
      </c>
      <c r="V132" s="4">
        <f>VLOOKUP($A132,AA0!$C$2:$K$199,9,FALSE)</f>
        <v>4098784</v>
      </c>
      <c r="W132" s="4">
        <f>IFERROR(VLOOKUP($A132,'DH1'!$C$2:$K$20,9,FALSE),0)+IFERROR(VLOOKUP($A132,'DF1'!$C$2:$K$22,9,FALSE),0)</f>
        <v>0</v>
      </c>
      <c r="X132" s="14">
        <f t="shared" ref="X132:X195" si="36">V132-W132</f>
        <v>4098784</v>
      </c>
      <c r="Y132" s="4">
        <f t="shared" ref="Y132:Y195" si="37">C132+F132+I132+L132+O132+R132</f>
        <v>4098784</v>
      </c>
      <c r="Z132" s="4">
        <f t="shared" ref="Z132:Z195" si="38">D132+G132+J132+M132+P132+S132</f>
        <v>0</v>
      </c>
      <c r="AA132" s="14">
        <f t="shared" ref="AA132:AA195" si="39">E132+H132+K132+N132+Q132+T132</f>
        <v>4098784</v>
      </c>
      <c r="AB132" s="4" t="b">
        <f t="shared" ref="AB132:AB195" si="40">V132=Y132</f>
        <v>1</v>
      </c>
      <c r="AC132" s="4" t="b">
        <f t="shared" ref="AC132:AC195" si="41">W132=Z132</f>
        <v>1</v>
      </c>
      <c r="AD132" s="14" t="b">
        <f t="shared" ref="AD132:AD195" si="42">X132=AA132</f>
        <v>1</v>
      </c>
    </row>
    <row r="133" spans="1:30" ht="15" x14ac:dyDescent="0.25">
      <c r="A133" s="19" t="s">
        <v>160</v>
      </c>
      <c r="B133" s="20" t="s">
        <v>292</v>
      </c>
      <c r="C133" s="4">
        <f>VLOOKUP($A133,AA0!$C$2:$K$199,3,FALSE)</f>
        <v>-119661</v>
      </c>
      <c r="D133" s="4">
        <f>IFERROR(VLOOKUP($A133,'DH1'!$C$2:$J$20,3,FALSE),0)+IFERROR(VLOOKUP($A133,'DF1'!$C$2:$J$22,3,FALSE),0)</f>
        <v>0</v>
      </c>
      <c r="E133" s="14">
        <f t="shared" si="29"/>
        <v>-119661</v>
      </c>
      <c r="F133" s="4">
        <f>VLOOKUP($A133,AA0!$C$2:$K$199,4,FALSE)</f>
        <v>0</v>
      </c>
      <c r="G133" s="4">
        <f>IFERROR(VLOOKUP($A133,'DH1'!$C$2:$J$20,4,FALSE),0)+IFERROR(VLOOKUP($A133,'DF1'!$C$2:$J$22,4,FALSE),0)</f>
        <v>0</v>
      </c>
      <c r="H133" s="14">
        <f t="shared" si="30"/>
        <v>0</v>
      </c>
      <c r="I133" s="4">
        <f>VLOOKUP($A133,AA0!$C$2:$K$199,5,FALSE)</f>
        <v>0</v>
      </c>
      <c r="J133" s="4">
        <f>IFERROR(VLOOKUP($A133,'DH1'!$C$2:$J$20,5,FALSE),0)+IFERROR(VLOOKUP($A133,'DF1'!$C$2:$J$22,5,FALSE),0)</f>
        <v>0</v>
      </c>
      <c r="K133" s="14">
        <f t="shared" si="31"/>
        <v>0</v>
      </c>
      <c r="L133" s="4">
        <f>VLOOKUP($A133,AA0!$C$2:$K$199,6,FALSE)</f>
        <v>0</v>
      </c>
      <c r="M133" s="4">
        <f>IFERROR(VLOOKUP($A133,'DH1'!$C$2:$J$20,6,FALSE),0)+IFERROR(VLOOKUP($A133,'DF1'!$C$2:$J$22,6,FALSE),0)</f>
        <v>0</v>
      </c>
      <c r="N133" s="14">
        <f t="shared" si="32"/>
        <v>0</v>
      </c>
      <c r="O133" s="4">
        <f>VLOOKUP($A133,AA0!$C$2:$K$199,7,FALSE)</f>
        <v>0</v>
      </c>
      <c r="P133" s="4">
        <f>IFERROR(VLOOKUP($A133,'DH1'!$C$2:$J$20,7,FALSE),0)+IFERROR(VLOOKUP($A133,'DF1'!$C$2:$J$22,7,FALSE),0)</f>
        <v>0</v>
      </c>
      <c r="Q133" s="14">
        <f t="shared" si="33"/>
        <v>0</v>
      </c>
      <c r="R133" s="4">
        <f>VLOOKUP($A133,AA0!$C$2:$K$199,8,FALSE)</f>
        <v>-119661</v>
      </c>
      <c r="S133" s="4">
        <f>IFERROR(VLOOKUP($A133,'DH1'!$C$2:$J$20,8,FALSE),0)+IFERROR(VLOOKUP($A133,'DF1'!$C$2:$J$22,8,FALSE),0)</f>
        <v>0</v>
      </c>
      <c r="T133" s="14">
        <f t="shared" si="34"/>
        <v>-119661</v>
      </c>
      <c r="U133" s="5">
        <f t="shared" si="35"/>
        <v>0</v>
      </c>
      <c r="V133" s="4">
        <f>VLOOKUP($A133,AA0!$C$2:$K$199,9,FALSE)</f>
        <v>-239322</v>
      </c>
      <c r="W133" s="4">
        <f>IFERROR(VLOOKUP($A133,'DH1'!$C$2:$K$20,9,FALSE),0)+IFERROR(VLOOKUP($A133,'DF1'!$C$2:$K$22,9,FALSE),0)</f>
        <v>0</v>
      </c>
      <c r="X133" s="14">
        <f t="shared" si="36"/>
        <v>-239322</v>
      </c>
      <c r="Y133" s="4">
        <f t="shared" si="37"/>
        <v>-239322</v>
      </c>
      <c r="Z133" s="4">
        <f t="shared" si="38"/>
        <v>0</v>
      </c>
      <c r="AA133" s="14">
        <f t="shared" si="39"/>
        <v>-239322</v>
      </c>
      <c r="AB133" s="4" t="b">
        <f t="shared" si="40"/>
        <v>1</v>
      </c>
      <c r="AC133" s="4" t="b">
        <f t="shared" si="41"/>
        <v>1</v>
      </c>
      <c r="AD133" s="14" t="b">
        <f t="shared" si="42"/>
        <v>1</v>
      </c>
    </row>
    <row r="134" spans="1:30" ht="15" x14ac:dyDescent="0.25">
      <c r="A134" s="19" t="s">
        <v>161</v>
      </c>
      <c r="B134" s="20" t="s">
        <v>293</v>
      </c>
      <c r="C134" s="4">
        <f>VLOOKUP($A134,AA0!$C$2:$K$199,3,FALSE)</f>
        <v>-48198</v>
      </c>
      <c r="D134" s="4">
        <f>IFERROR(VLOOKUP($A134,'DH1'!$C$2:$J$20,3,FALSE),0)+IFERROR(VLOOKUP($A134,'DF1'!$C$2:$J$22,3,FALSE),0)</f>
        <v>0</v>
      </c>
      <c r="E134" s="14">
        <f t="shared" si="29"/>
        <v>-48198</v>
      </c>
      <c r="F134" s="4">
        <f>VLOOKUP($A134,AA0!$C$2:$K$199,4,FALSE)</f>
        <v>0</v>
      </c>
      <c r="G134" s="4">
        <f>IFERROR(VLOOKUP($A134,'DH1'!$C$2:$J$20,4,FALSE),0)+IFERROR(VLOOKUP($A134,'DF1'!$C$2:$J$22,4,FALSE),0)</f>
        <v>0</v>
      </c>
      <c r="H134" s="14">
        <f t="shared" si="30"/>
        <v>0</v>
      </c>
      <c r="I134" s="4">
        <f>VLOOKUP($A134,AA0!$C$2:$K$199,5,FALSE)</f>
        <v>0</v>
      </c>
      <c r="J134" s="4">
        <f>IFERROR(VLOOKUP($A134,'DH1'!$C$2:$J$20,5,FALSE),0)+IFERROR(VLOOKUP($A134,'DF1'!$C$2:$J$22,5,FALSE),0)</f>
        <v>0</v>
      </c>
      <c r="K134" s="14">
        <f t="shared" si="31"/>
        <v>0</v>
      </c>
      <c r="L134" s="4">
        <f>VLOOKUP($A134,AA0!$C$2:$K$199,6,FALSE)</f>
        <v>0</v>
      </c>
      <c r="M134" s="4">
        <f>IFERROR(VLOOKUP($A134,'DH1'!$C$2:$J$20,6,FALSE),0)+IFERROR(VLOOKUP($A134,'DF1'!$C$2:$J$22,6,FALSE),0)</f>
        <v>0</v>
      </c>
      <c r="N134" s="14">
        <f t="shared" si="32"/>
        <v>0</v>
      </c>
      <c r="O134" s="4">
        <f>VLOOKUP($A134,AA0!$C$2:$K$199,7,FALSE)</f>
        <v>0</v>
      </c>
      <c r="P134" s="4">
        <f>IFERROR(VLOOKUP($A134,'DH1'!$C$2:$J$20,7,FALSE),0)+IFERROR(VLOOKUP($A134,'DF1'!$C$2:$J$22,7,FALSE),0)</f>
        <v>0</v>
      </c>
      <c r="Q134" s="14">
        <f t="shared" si="33"/>
        <v>0</v>
      </c>
      <c r="R134" s="4">
        <f>VLOOKUP($A134,AA0!$C$2:$K$199,8,FALSE)</f>
        <v>-48198</v>
      </c>
      <c r="S134" s="4">
        <f>IFERROR(VLOOKUP($A134,'DH1'!$C$2:$J$20,8,FALSE),0)+IFERROR(VLOOKUP($A134,'DF1'!$C$2:$J$22,8,FALSE),0)</f>
        <v>0</v>
      </c>
      <c r="T134" s="14">
        <f t="shared" si="34"/>
        <v>-48198</v>
      </c>
      <c r="U134" s="5">
        <f t="shared" si="35"/>
        <v>0</v>
      </c>
      <c r="V134" s="4">
        <f>VLOOKUP($A134,AA0!$C$2:$K$199,9,FALSE)</f>
        <v>-96396</v>
      </c>
      <c r="W134" s="4">
        <f>IFERROR(VLOOKUP($A134,'DH1'!$C$2:$K$20,9,FALSE),0)+IFERROR(VLOOKUP($A134,'DF1'!$C$2:$K$22,9,FALSE),0)</f>
        <v>0</v>
      </c>
      <c r="X134" s="14">
        <f t="shared" si="36"/>
        <v>-96396</v>
      </c>
      <c r="Y134" s="4">
        <f t="shared" si="37"/>
        <v>-96396</v>
      </c>
      <c r="Z134" s="4">
        <f t="shared" si="38"/>
        <v>0</v>
      </c>
      <c r="AA134" s="14">
        <f t="shared" si="39"/>
        <v>-96396</v>
      </c>
      <c r="AB134" s="4" t="b">
        <f t="shared" si="40"/>
        <v>1</v>
      </c>
      <c r="AC134" s="4" t="b">
        <f t="shared" si="41"/>
        <v>1</v>
      </c>
      <c r="AD134" s="14" t="b">
        <f t="shared" si="42"/>
        <v>1</v>
      </c>
    </row>
    <row r="135" spans="1:30" ht="15" x14ac:dyDescent="0.25">
      <c r="A135" s="19" t="s">
        <v>162</v>
      </c>
      <c r="B135" s="20" t="s">
        <v>294</v>
      </c>
      <c r="C135" s="4">
        <f>VLOOKUP($A135,AA0!$C$2:$K$199,3,FALSE)</f>
        <v>1622048</v>
      </c>
      <c r="D135" s="4">
        <f>IFERROR(VLOOKUP($A135,'DH1'!$C$2:$J$20,3,FALSE),0)+IFERROR(VLOOKUP($A135,'DF1'!$C$2:$J$22,3,FALSE),0)</f>
        <v>0</v>
      </c>
      <c r="E135" s="14">
        <f t="shared" si="29"/>
        <v>1622048</v>
      </c>
      <c r="F135" s="4">
        <f>VLOOKUP($A135,AA0!$C$2:$K$199,4,FALSE)</f>
        <v>0</v>
      </c>
      <c r="G135" s="4">
        <f>IFERROR(VLOOKUP($A135,'DH1'!$C$2:$J$20,4,FALSE),0)+IFERROR(VLOOKUP($A135,'DF1'!$C$2:$J$22,4,FALSE),0)</f>
        <v>0</v>
      </c>
      <c r="H135" s="14">
        <f t="shared" si="30"/>
        <v>0</v>
      </c>
      <c r="I135" s="4">
        <f>VLOOKUP($A135,AA0!$C$2:$K$199,5,FALSE)</f>
        <v>0</v>
      </c>
      <c r="J135" s="4">
        <f>IFERROR(VLOOKUP($A135,'DH1'!$C$2:$J$20,5,FALSE),0)+IFERROR(VLOOKUP($A135,'DF1'!$C$2:$J$22,5,FALSE),0)</f>
        <v>0</v>
      </c>
      <c r="K135" s="14">
        <f t="shared" si="31"/>
        <v>0</v>
      </c>
      <c r="L135" s="4">
        <f>VLOOKUP($A135,AA0!$C$2:$K$199,6,FALSE)</f>
        <v>0</v>
      </c>
      <c r="M135" s="4">
        <f>IFERROR(VLOOKUP($A135,'DH1'!$C$2:$J$20,6,FALSE),0)+IFERROR(VLOOKUP($A135,'DF1'!$C$2:$J$22,6,FALSE),0)</f>
        <v>0</v>
      </c>
      <c r="N135" s="14">
        <f t="shared" si="32"/>
        <v>0</v>
      </c>
      <c r="O135" s="4">
        <f>VLOOKUP($A135,AA0!$C$2:$K$199,7,FALSE)</f>
        <v>0</v>
      </c>
      <c r="P135" s="4">
        <f>IFERROR(VLOOKUP($A135,'DH1'!$C$2:$J$20,7,FALSE),0)+IFERROR(VLOOKUP($A135,'DF1'!$C$2:$J$22,7,FALSE),0)</f>
        <v>0</v>
      </c>
      <c r="Q135" s="14">
        <f t="shared" si="33"/>
        <v>0</v>
      </c>
      <c r="R135" s="4">
        <f>VLOOKUP($A135,AA0!$C$2:$K$199,8,FALSE)</f>
        <v>1622048</v>
      </c>
      <c r="S135" s="4">
        <f>IFERROR(VLOOKUP($A135,'DH1'!$C$2:$J$20,8,FALSE),0)+IFERROR(VLOOKUP($A135,'DF1'!$C$2:$J$22,8,FALSE),0)</f>
        <v>0</v>
      </c>
      <c r="T135" s="14">
        <f t="shared" si="34"/>
        <v>1622048</v>
      </c>
      <c r="U135" s="5">
        <f t="shared" si="35"/>
        <v>0</v>
      </c>
      <c r="V135" s="4">
        <f>VLOOKUP($A135,AA0!$C$2:$K$199,9,FALSE)</f>
        <v>3244096</v>
      </c>
      <c r="W135" s="4">
        <f>IFERROR(VLOOKUP($A135,'DH1'!$C$2:$K$20,9,FALSE),0)+IFERROR(VLOOKUP($A135,'DF1'!$C$2:$K$22,9,FALSE),0)</f>
        <v>0</v>
      </c>
      <c r="X135" s="14">
        <f t="shared" si="36"/>
        <v>3244096</v>
      </c>
      <c r="Y135" s="4">
        <f t="shared" si="37"/>
        <v>3244096</v>
      </c>
      <c r="Z135" s="4">
        <f t="shared" si="38"/>
        <v>0</v>
      </c>
      <c r="AA135" s="14">
        <f t="shared" si="39"/>
        <v>3244096</v>
      </c>
      <c r="AB135" s="4" t="b">
        <f t="shared" si="40"/>
        <v>1</v>
      </c>
      <c r="AC135" s="4" t="b">
        <f t="shared" si="41"/>
        <v>1</v>
      </c>
      <c r="AD135" s="14" t="b">
        <f t="shared" si="42"/>
        <v>1</v>
      </c>
    </row>
    <row r="136" spans="1:30" ht="15" x14ac:dyDescent="0.25">
      <c r="A136" s="19" t="s">
        <v>163</v>
      </c>
      <c r="B136" s="20" t="s">
        <v>295</v>
      </c>
      <c r="C136" s="4">
        <f>VLOOKUP($A136,AA0!$C$2:$K$199,3,FALSE)</f>
        <v>-168327</v>
      </c>
      <c r="D136" s="4">
        <f>IFERROR(VLOOKUP($A136,'DH1'!$C$2:$J$20,3,FALSE),0)+IFERROR(VLOOKUP($A136,'DF1'!$C$2:$J$22,3,FALSE),0)</f>
        <v>0</v>
      </c>
      <c r="E136" s="14">
        <f t="shared" si="29"/>
        <v>-168327</v>
      </c>
      <c r="F136" s="4">
        <f>VLOOKUP($A136,AA0!$C$2:$K$199,4,FALSE)</f>
        <v>0</v>
      </c>
      <c r="G136" s="4">
        <f>IFERROR(VLOOKUP($A136,'DH1'!$C$2:$J$20,4,FALSE),0)+IFERROR(VLOOKUP($A136,'DF1'!$C$2:$J$22,4,FALSE),0)</f>
        <v>0</v>
      </c>
      <c r="H136" s="14">
        <f t="shared" si="30"/>
        <v>0</v>
      </c>
      <c r="I136" s="4">
        <f>VLOOKUP($A136,AA0!$C$2:$K$199,5,FALSE)</f>
        <v>0</v>
      </c>
      <c r="J136" s="4">
        <f>IFERROR(VLOOKUP($A136,'DH1'!$C$2:$J$20,5,FALSE),0)+IFERROR(VLOOKUP($A136,'DF1'!$C$2:$J$22,5,FALSE),0)</f>
        <v>0</v>
      </c>
      <c r="K136" s="14">
        <f t="shared" si="31"/>
        <v>0</v>
      </c>
      <c r="L136" s="4">
        <f>VLOOKUP($A136,AA0!$C$2:$K$199,6,FALSE)</f>
        <v>0</v>
      </c>
      <c r="M136" s="4">
        <f>IFERROR(VLOOKUP($A136,'DH1'!$C$2:$J$20,6,FALSE),0)+IFERROR(VLOOKUP($A136,'DF1'!$C$2:$J$22,6,FALSE),0)</f>
        <v>0</v>
      </c>
      <c r="N136" s="14">
        <f t="shared" si="32"/>
        <v>0</v>
      </c>
      <c r="O136" s="4">
        <f>VLOOKUP($A136,AA0!$C$2:$K$199,7,FALSE)</f>
        <v>0</v>
      </c>
      <c r="P136" s="4">
        <f>IFERROR(VLOOKUP($A136,'DH1'!$C$2:$J$20,7,FALSE),0)+IFERROR(VLOOKUP($A136,'DF1'!$C$2:$J$22,7,FALSE),0)</f>
        <v>0</v>
      </c>
      <c r="Q136" s="14">
        <f t="shared" si="33"/>
        <v>0</v>
      </c>
      <c r="R136" s="4">
        <f>VLOOKUP($A136,AA0!$C$2:$K$199,8,FALSE)</f>
        <v>-168327</v>
      </c>
      <c r="S136" s="4">
        <f>IFERROR(VLOOKUP($A136,'DH1'!$C$2:$J$20,8,FALSE),0)+IFERROR(VLOOKUP($A136,'DF1'!$C$2:$J$22,8,FALSE),0)</f>
        <v>0</v>
      </c>
      <c r="T136" s="14">
        <f t="shared" si="34"/>
        <v>-168327</v>
      </c>
      <c r="U136" s="5">
        <f t="shared" si="35"/>
        <v>0</v>
      </c>
      <c r="V136" s="4">
        <f>VLOOKUP($A136,AA0!$C$2:$K$199,9,FALSE)</f>
        <v>-336654</v>
      </c>
      <c r="W136" s="4">
        <f>IFERROR(VLOOKUP($A136,'DH1'!$C$2:$K$20,9,FALSE),0)+IFERROR(VLOOKUP($A136,'DF1'!$C$2:$K$22,9,FALSE),0)</f>
        <v>0</v>
      </c>
      <c r="X136" s="14">
        <f t="shared" si="36"/>
        <v>-336654</v>
      </c>
      <c r="Y136" s="4">
        <f t="shared" si="37"/>
        <v>-336654</v>
      </c>
      <c r="Z136" s="4">
        <f t="shared" si="38"/>
        <v>0</v>
      </c>
      <c r="AA136" s="14">
        <f t="shared" si="39"/>
        <v>-336654</v>
      </c>
      <c r="AB136" s="4" t="b">
        <f t="shared" si="40"/>
        <v>1</v>
      </c>
      <c r="AC136" s="4" t="b">
        <f t="shared" si="41"/>
        <v>1</v>
      </c>
      <c r="AD136" s="14" t="b">
        <f t="shared" si="42"/>
        <v>1</v>
      </c>
    </row>
    <row r="137" spans="1:30" ht="15" x14ac:dyDescent="0.25">
      <c r="A137" s="19" t="s">
        <v>164</v>
      </c>
      <c r="B137" s="20" t="s">
        <v>165</v>
      </c>
      <c r="C137" s="4">
        <f>VLOOKUP($A137,AA0!$C$2:$K$199,3,FALSE)</f>
        <v>645295</v>
      </c>
      <c r="D137" s="4">
        <f>IFERROR(VLOOKUP($A137,'DH1'!$C$2:$J$20,3,FALSE),0)+IFERROR(VLOOKUP($A137,'DF1'!$C$2:$J$22,3,FALSE),0)</f>
        <v>0</v>
      </c>
      <c r="E137" s="14">
        <f t="shared" si="29"/>
        <v>645295</v>
      </c>
      <c r="F137" s="4">
        <f>VLOOKUP($A137,AA0!$C$2:$K$199,4,FALSE)</f>
        <v>0</v>
      </c>
      <c r="G137" s="4">
        <f>IFERROR(VLOOKUP($A137,'DH1'!$C$2:$J$20,4,FALSE),0)+IFERROR(VLOOKUP($A137,'DF1'!$C$2:$J$22,4,FALSE),0)</f>
        <v>0</v>
      </c>
      <c r="H137" s="14">
        <f t="shared" si="30"/>
        <v>0</v>
      </c>
      <c r="I137" s="4">
        <f>VLOOKUP($A137,AA0!$C$2:$K$199,5,FALSE)</f>
        <v>0</v>
      </c>
      <c r="J137" s="4">
        <f>IFERROR(VLOOKUP($A137,'DH1'!$C$2:$J$20,5,FALSE),0)+IFERROR(VLOOKUP($A137,'DF1'!$C$2:$J$22,5,FALSE),0)</f>
        <v>0</v>
      </c>
      <c r="K137" s="14">
        <f t="shared" si="31"/>
        <v>0</v>
      </c>
      <c r="L137" s="4">
        <f>VLOOKUP($A137,AA0!$C$2:$K$199,6,FALSE)</f>
        <v>0</v>
      </c>
      <c r="M137" s="4">
        <f>IFERROR(VLOOKUP($A137,'DH1'!$C$2:$J$20,6,FALSE),0)+IFERROR(VLOOKUP($A137,'DF1'!$C$2:$J$22,6,FALSE),0)</f>
        <v>0</v>
      </c>
      <c r="N137" s="14">
        <f t="shared" si="32"/>
        <v>0</v>
      </c>
      <c r="O137" s="4">
        <f>VLOOKUP($A137,AA0!$C$2:$K$199,7,FALSE)</f>
        <v>0</v>
      </c>
      <c r="P137" s="4">
        <f>IFERROR(VLOOKUP($A137,'DH1'!$C$2:$J$20,7,FALSE),0)+IFERROR(VLOOKUP($A137,'DF1'!$C$2:$J$22,7,FALSE),0)</f>
        <v>0</v>
      </c>
      <c r="Q137" s="14">
        <f t="shared" si="33"/>
        <v>0</v>
      </c>
      <c r="R137" s="4">
        <f>VLOOKUP($A137,AA0!$C$2:$K$199,8,FALSE)</f>
        <v>645295</v>
      </c>
      <c r="S137" s="4">
        <f>IFERROR(VLOOKUP($A137,'DH1'!$C$2:$J$20,8,FALSE),0)+IFERROR(VLOOKUP($A137,'DF1'!$C$2:$J$22,8,FALSE),0)</f>
        <v>0</v>
      </c>
      <c r="T137" s="14">
        <f t="shared" si="34"/>
        <v>645295</v>
      </c>
      <c r="U137" s="5">
        <f t="shared" si="35"/>
        <v>0</v>
      </c>
      <c r="V137" s="4">
        <f>VLOOKUP($A137,AA0!$C$2:$K$199,9,FALSE)</f>
        <v>1290590</v>
      </c>
      <c r="W137" s="4">
        <f>IFERROR(VLOOKUP($A137,'DH1'!$C$2:$K$20,9,FALSE),0)+IFERROR(VLOOKUP($A137,'DF1'!$C$2:$K$22,9,FALSE),0)</f>
        <v>0</v>
      </c>
      <c r="X137" s="14">
        <f t="shared" si="36"/>
        <v>1290590</v>
      </c>
      <c r="Y137" s="4">
        <f t="shared" si="37"/>
        <v>1290590</v>
      </c>
      <c r="Z137" s="4">
        <f t="shared" si="38"/>
        <v>0</v>
      </c>
      <c r="AA137" s="14">
        <f t="shared" si="39"/>
        <v>1290590</v>
      </c>
      <c r="AB137" s="4" t="b">
        <f t="shared" si="40"/>
        <v>1</v>
      </c>
      <c r="AC137" s="4" t="b">
        <f t="shared" si="41"/>
        <v>1</v>
      </c>
      <c r="AD137" s="14" t="b">
        <f t="shared" si="42"/>
        <v>1</v>
      </c>
    </row>
    <row r="138" spans="1:30" ht="15" x14ac:dyDescent="0.25">
      <c r="A138" s="19" t="s">
        <v>166</v>
      </c>
      <c r="B138" s="20" t="s">
        <v>296</v>
      </c>
      <c r="C138" s="4">
        <f>VLOOKUP($A138,AA0!$C$2:$K$199,3,FALSE)</f>
        <v>1253187</v>
      </c>
      <c r="D138" s="4">
        <f>IFERROR(VLOOKUP($A138,'DH1'!$C$2:$J$20,3,FALSE),0)+IFERROR(VLOOKUP($A138,'DF1'!$C$2:$J$22,3,FALSE),0)</f>
        <v>0</v>
      </c>
      <c r="E138" s="14">
        <f t="shared" si="29"/>
        <v>1253187</v>
      </c>
      <c r="F138" s="4">
        <f>VLOOKUP($A138,AA0!$C$2:$K$199,4,FALSE)</f>
        <v>0</v>
      </c>
      <c r="G138" s="4">
        <f>IFERROR(VLOOKUP($A138,'DH1'!$C$2:$J$20,4,FALSE),0)+IFERROR(VLOOKUP($A138,'DF1'!$C$2:$J$22,4,FALSE),0)</f>
        <v>0</v>
      </c>
      <c r="H138" s="14">
        <f t="shared" si="30"/>
        <v>0</v>
      </c>
      <c r="I138" s="4">
        <f>VLOOKUP($A138,AA0!$C$2:$K$199,5,FALSE)</f>
        <v>0</v>
      </c>
      <c r="J138" s="4">
        <f>IFERROR(VLOOKUP($A138,'DH1'!$C$2:$J$20,5,FALSE),0)+IFERROR(VLOOKUP($A138,'DF1'!$C$2:$J$22,5,FALSE),0)</f>
        <v>0</v>
      </c>
      <c r="K138" s="14">
        <f t="shared" si="31"/>
        <v>0</v>
      </c>
      <c r="L138" s="4">
        <f>VLOOKUP($A138,AA0!$C$2:$K$199,6,FALSE)</f>
        <v>0</v>
      </c>
      <c r="M138" s="4">
        <f>IFERROR(VLOOKUP($A138,'DH1'!$C$2:$J$20,6,FALSE),0)+IFERROR(VLOOKUP($A138,'DF1'!$C$2:$J$22,6,FALSE),0)</f>
        <v>0</v>
      </c>
      <c r="N138" s="14">
        <f t="shared" si="32"/>
        <v>0</v>
      </c>
      <c r="O138" s="4">
        <f>VLOOKUP($A138,AA0!$C$2:$K$199,7,FALSE)</f>
        <v>0</v>
      </c>
      <c r="P138" s="4">
        <f>IFERROR(VLOOKUP($A138,'DH1'!$C$2:$J$20,7,FALSE),0)+IFERROR(VLOOKUP($A138,'DF1'!$C$2:$J$22,7,FALSE),0)</f>
        <v>0</v>
      </c>
      <c r="Q138" s="14">
        <f t="shared" si="33"/>
        <v>0</v>
      </c>
      <c r="R138" s="4">
        <f>VLOOKUP($A138,AA0!$C$2:$K$199,8,FALSE)</f>
        <v>1253187</v>
      </c>
      <c r="S138" s="4">
        <f>IFERROR(VLOOKUP($A138,'DH1'!$C$2:$J$20,8,FALSE),0)+IFERROR(VLOOKUP($A138,'DF1'!$C$2:$J$22,8,FALSE),0)</f>
        <v>0</v>
      </c>
      <c r="T138" s="14">
        <f t="shared" si="34"/>
        <v>1253187</v>
      </c>
      <c r="U138" s="5">
        <f t="shared" si="35"/>
        <v>0</v>
      </c>
      <c r="V138" s="4">
        <f>VLOOKUP($A138,AA0!$C$2:$K$199,9,FALSE)</f>
        <v>2506374</v>
      </c>
      <c r="W138" s="4">
        <f>IFERROR(VLOOKUP($A138,'DH1'!$C$2:$K$20,9,FALSE),0)+IFERROR(VLOOKUP($A138,'DF1'!$C$2:$K$22,9,FALSE),0)</f>
        <v>0</v>
      </c>
      <c r="X138" s="14">
        <f t="shared" si="36"/>
        <v>2506374</v>
      </c>
      <c r="Y138" s="4">
        <f t="shared" si="37"/>
        <v>2506374</v>
      </c>
      <c r="Z138" s="4">
        <f t="shared" si="38"/>
        <v>0</v>
      </c>
      <c r="AA138" s="14">
        <f t="shared" si="39"/>
        <v>2506374</v>
      </c>
      <c r="AB138" s="4" t="b">
        <f t="shared" si="40"/>
        <v>1</v>
      </c>
      <c r="AC138" s="4" t="b">
        <f t="shared" si="41"/>
        <v>1</v>
      </c>
      <c r="AD138" s="14" t="b">
        <f t="shared" si="42"/>
        <v>1</v>
      </c>
    </row>
    <row r="139" spans="1:30" ht="15" x14ac:dyDescent="0.25">
      <c r="A139" s="19" t="s">
        <v>127</v>
      </c>
      <c r="B139" s="20" t="s">
        <v>128</v>
      </c>
      <c r="C139" s="4">
        <f>VLOOKUP($A139,AA0!$C$2:$K$199,3,FALSE)</f>
        <v>173969</v>
      </c>
      <c r="D139" s="4">
        <f>IFERROR(VLOOKUP($A139,'DH1'!$C$2:$J$20,3,FALSE),0)+IFERROR(VLOOKUP($A139,'DF1'!$C$2:$J$22,3,FALSE),0)</f>
        <v>0</v>
      </c>
      <c r="E139" s="14">
        <f t="shared" si="29"/>
        <v>173969</v>
      </c>
      <c r="F139" s="4">
        <f>VLOOKUP($A139,AA0!$C$2:$K$199,4,FALSE)</f>
        <v>0</v>
      </c>
      <c r="G139" s="4">
        <f>IFERROR(VLOOKUP($A139,'DH1'!$C$2:$J$20,4,FALSE),0)+IFERROR(VLOOKUP($A139,'DF1'!$C$2:$J$22,4,FALSE),0)</f>
        <v>0</v>
      </c>
      <c r="H139" s="14">
        <f t="shared" si="30"/>
        <v>0</v>
      </c>
      <c r="I139" s="4">
        <f>VLOOKUP($A139,AA0!$C$2:$K$199,5,FALSE)</f>
        <v>0</v>
      </c>
      <c r="J139" s="4">
        <f>IFERROR(VLOOKUP($A139,'DH1'!$C$2:$J$20,5,FALSE),0)+IFERROR(VLOOKUP($A139,'DF1'!$C$2:$J$22,5,FALSE),0)</f>
        <v>0</v>
      </c>
      <c r="K139" s="14">
        <f t="shared" si="31"/>
        <v>0</v>
      </c>
      <c r="L139" s="4">
        <f>VLOOKUP($A139,AA0!$C$2:$K$199,6,FALSE)</f>
        <v>0</v>
      </c>
      <c r="M139" s="4">
        <f>IFERROR(VLOOKUP($A139,'DH1'!$C$2:$J$20,6,FALSE),0)+IFERROR(VLOOKUP($A139,'DF1'!$C$2:$J$22,6,FALSE),0)</f>
        <v>0</v>
      </c>
      <c r="N139" s="14">
        <f t="shared" si="32"/>
        <v>0</v>
      </c>
      <c r="O139" s="4">
        <f>VLOOKUP($A139,AA0!$C$2:$K$199,7,FALSE)</f>
        <v>0</v>
      </c>
      <c r="P139" s="4">
        <f>IFERROR(VLOOKUP($A139,'DH1'!$C$2:$J$20,7,FALSE),0)+IFERROR(VLOOKUP($A139,'DF1'!$C$2:$J$22,7,FALSE),0)</f>
        <v>0</v>
      </c>
      <c r="Q139" s="14">
        <f t="shared" si="33"/>
        <v>0</v>
      </c>
      <c r="R139" s="4">
        <f>VLOOKUP($A139,AA0!$C$2:$K$199,8,FALSE)</f>
        <v>173969</v>
      </c>
      <c r="S139" s="4">
        <f>IFERROR(VLOOKUP($A139,'DH1'!$C$2:$J$20,8,FALSE),0)+IFERROR(VLOOKUP($A139,'DF1'!$C$2:$J$22,8,FALSE),0)</f>
        <v>0</v>
      </c>
      <c r="T139" s="14">
        <f t="shared" si="34"/>
        <v>173969</v>
      </c>
      <c r="U139" s="5">
        <f t="shared" si="35"/>
        <v>0</v>
      </c>
      <c r="V139" s="4">
        <f>VLOOKUP($A139,AA0!$C$2:$K$199,9,FALSE)</f>
        <v>347938</v>
      </c>
      <c r="W139" s="4">
        <f>IFERROR(VLOOKUP($A139,'DH1'!$C$2:$K$20,9,FALSE),0)+IFERROR(VLOOKUP($A139,'DF1'!$C$2:$K$22,9,FALSE),0)</f>
        <v>0</v>
      </c>
      <c r="X139" s="14">
        <f t="shared" si="36"/>
        <v>347938</v>
      </c>
      <c r="Y139" s="4">
        <f t="shared" si="37"/>
        <v>347938</v>
      </c>
      <c r="Z139" s="4">
        <f t="shared" si="38"/>
        <v>0</v>
      </c>
      <c r="AA139" s="14">
        <f t="shared" si="39"/>
        <v>347938</v>
      </c>
      <c r="AB139" s="4" t="b">
        <f t="shared" si="40"/>
        <v>1</v>
      </c>
      <c r="AC139" s="4" t="b">
        <f t="shared" si="41"/>
        <v>1</v>
      </c>
      <c r="AD139" s="14" t="b">
        <f t="shared" si="42"/>
        <v>1</v>
      </c>
    </row>
    <row r="140" spans="1:30" ht="15" x14ac:dyDescent="0.25">
      <c r="A140" s="19" t="s">
        <v>167</v>
      </c>
      <c r="B140" s="20" t="s">
        <v>297</v>
      </c>
      <c r="C140" s="4">
        <f>VLOOKUP($A140,AA0!$C$2:$K$199,3,FALSE)</f>
        <v>886950</v>
      </c>
      <c r="D140" s="4">
        <f>IFERROR(VLOOKUP($A140,'DH1'!$C$2:$J$20,3,FALSE),0)+IFERROR(VLOOKUP($A140,'DF1'!$C$2:$J$22,3,FALSE),0)</f>
        <v>0</v>
      </c>
      <c r="E140" s="14">
        <f t="shared" si="29"/>
        <v>886950</v>
      </c>
      <c r="F140" s="4">
        <f>VLOOKUP($A140,AA0!$C$2:$K$199,4,FALSE)</f>
        <v>0</v>
      </c>
      <c r="G140" s="4">
        <f>IFERROR(VLOOKUP($A140,'DH1'!$C$2:$J$20,4,FALSE),0)+IFERROR(VLOOKUP($A140,'DF1'!$C$2:$J$22,4,FALSE),0)</f>
        <v>0</v>
      </c>
      <c r="H140" s="14">
        <f t="shared" si="30"/>
        <v>0</v>
      </c>
      <c r="I140" s="4">
        <f>VLOOKUP($A140,AA0!$C$2:$K$199,5,FALSE)</f>
        <v>0</v>
      </c>
      <c r="J140" s="4">
        <f>IFERROR(VLOOKUP($A140,'DH1'!$C$2:$J$20,5,FALSE),0)+IFERROR(VLOOKUP($A140,'DF1'!$C$2:$J$22,5,FALSE),0)</f>
        <v>0</v>
      </c>
      <c r="K140" s="14">
        <f t="shared" si="31"/>
        <v>0</v>
      </c>
      <c r="L140" s="4">
        <f>VLOOKUP($A140,AA0!$C$2:$K$199,6,FALSE)</f>
        <v>0</v>
      </c>
      <c r="M140" s="4">
        <f>IFERROR(VLOOKUP($A140,'DH1'!$C$2:$J$20,6,FALSE),0)+IFERROR(VLOOKUP($A140,'DF1'!$C$2:$J$22,6,FALSE),0)</f>
        <v>0</v>
      </c>
      <c r="N140" s="14">
        <f t="shared" si="32"/>
        <v>0</v>
      </c>
      <c r="O140" s="4">
        <f>VLOOKUP($A140,AA0!$C$2:$K$199,7,FALSE)</f>
        <v>0</v>
      </c>
      <c r="P140" s="4">
        <f>IFERROR(VLOOKUP($A140,'DH1'!$C$2:$J$20,7,FALSE),0)+IFERROR(VLOOKUP($A140,'DF1'!$C$2:$J$22,7,FALSE),0)</f>
        <v>0</v>
      </c>
      <c r="Q140" s="14">
        <f t="shared" si="33"/>
        <v>0</v>
      </c>
      <c r="R140" s="4">
        <f>VLOOKUP($A140,AA0!$C$2:$K$199,8,FALSE)</f>
        <v>886950</v>
      </c>
      <c r="S140" s="4">
        <f>IFERROR(VLOOKUP($A140,'DH1'!$C$2:$J$20,8,FALSE),0)+IFERROR(VLOOKUP($A140,'DF1'!$C$2:$J$22,8,FALSE),0)</f>
        <v>0</v>
      </c>
      <c r="T140" s="14">
        <f t="shared" si="34"/>
        <v>886950</v>
      </c>
      <c r="U140" s="5">
        <f t="shared" si="35"/>
        <v>0</v>
      </c>
      <c r="V140" s="4">
        <f>VLOOKUP($A140,AA0!$C$2:$K$199,9,FALSE)</f>
        <v>1773900</v>
      </c>
      <c r="W140" s="4">
        <f>IFERROR(VLOOKUP($A140,'DH1'!$C$2:$K$20,9,FALSE),0)+IFERROR(VLOOKUP($A140,'DF1'!$C$2:$K$22,9,FALSE),0)</f>
        <v>0</v>
      </c>
      <c r="X140" s="14">
        <f t="shared" si="36"/>
        <v>1773900</v>
      </c>
      <c r="Y140" s="4">
        <f t="shared" si="37"/>
        <v>1773900</v>
      </c>
      <c r="Z140" s="4">
        <f t="shared" si="38"/>
        <v>0</v>
      </c>
      <c r="AA140" s="14">
        <f t="shared" si="39"/>
        <v>1773900</v>
      </c>
      <c r="AB140" s="4" t="b">
        <f t="shared" si="40"/>
        <v>1</v>
      </c>
      <c r="AC140" s="4" t="b">
        <f t="shared" si="41"/>
        <v>1</v>
      </c>
      <c r="AD140" s="14" t="b">
        <f t="shared" si="42"/>
        <v>1</v>
      </c>
    </row>
    <row r="141" spans="1:30" ht="15" x14ac:dyDescent="0.25">
      <c r="A141" s="19" t="s">
        <v>168</v>
      </c>
      <c r="B141" s="20" t="s">
        <v>169</v>
      </c>
      <c r="C141" s="4">
        <f>VLOOKUP($A141,AA0!$C$2:$K$199,3,FALSE)</f>
        <v>2515448</v>
      </c>
      <c r="D141" s="4">
        <f>IFERROR(VLOOKUP($A141,'DH1'!$C$2:$J$20,3,FALSE),0)+IFERROR(VLOOKUP($A141,'DF1'!$C$2:$J$22,3,FALSE),0)</f>
        <v>0</v>
      </c>
      <c r="E141" s="14">
        <f t="shared" si="29"/>
        <v>2515448</v>
      </c>
      <c r="F141" s="4">
        <f>VLOOKUP($A141,AA0!$C$2:$K$199,4,FALSE)</f>
        <v>2515448</v>
      </c>
      <c r="G141" s="4">
        <f>IFERROR(VLOOKUP($A141,'DH1'!$C$2:$J$20,4,FALSE),0)+IFERROR(VLOOKUP($A141,'DF1'!$C$2:$J$22,4,FALSE),0)</f>
        <v>0</v>
      </c>
      <c r="H141" s="14">
        <f t="shared" si="30"/>
        <v>2515448</v>
      </c>
      <c r="I141" s="4">
        <f>VLOOKUP($A141,AA0!$C$2:$K$199,5,FALSE)</f>
        <v>0</v>
      </c>
      <c r="J141" s="4">
        <f>IFERROR(VLOOKUP($A141,'DH1'!$C$2:$J$20,5,FALSE),0)+IFERROR(VLOOKUP($A141,'DF1'!$C$2:$J$22,5,FALSE),0)</f>
        <v>0</v>
      </c>
      <c r="K141" s="14">
        <f t="shared" si="31"/>
        <v>0</v>
      </c>
      <c r="L141" s="4">
        <f>VLOOKUP($A141,AA0!$C$2:$K$199,6,FALSE)</f>
        <v>0</v>
      </c>
      <c r="M141" s="4">
        <f>IFERROR(VLOOKUP($A141,'DH1'!$C$2:$J$20,6,FALSE),0)+IFERROR(VLOOKUP($A141,'DF1'!$C$2:$J$22,6,FALSE),0)</f>
        <v>0</v>
      </c>
      <c r="N141" s="14">
        <f t="shared" si="32"/>
        <v>0</v>
      </c>
      <c r="O141" s="4">
        <f>VLOOKUP($A141,AA0!$C$2:$K$199,7,FALSE)</f>
        <v>0</v>
      </c>
      <c r="P141" s="4">
        <f>IFERROR(VLOOKUP($A141,'DH1'!$C$2:$J$20,7,FALSE),0)+IFERROR(VLOOKUP($A141,'DF1'!$C$2:$J$22,7,FALSE),0)</f>
        <v>0</v>
      </c>
      <c r="Q141" s="14">
        <f t="shared" si="33"/>
        <v>0</v>
      </c>
      <c r="R141" s="4">
        <f>VLOOKUP($A141,AA0!$C$2:$K$199,8,FALSE)</f>
        <v>0</v>
      </c>
      <c r="S141" s="4">
        <f>IFERROR(VLOOKUP($A141,'DH1'!$C$2:$J$20,8,FALSE),0)+IFERROR(VLOOKUP($A141,'DF1'!$C$2:$J$22,8,FALSE),0)</f>
        <v>0</v>
      </c>
      <c r="T141" s="14">
        <f t="shared" si="34"/>
        <v>0</v>
      </c>
      <c r="U141" s="5">
        <f t="shared" si="35"/>
        <v>0</v>
      </c>
      <c r="V141" s="4">
        <f>VLOOKUP($A141,AA0!$C$2:$K$199,9,FALSE)</f>
        <v>5030896</v>
      </c>
      <c r="W141" s="4">
        <f>IFERROR(VLOOKUP($A141,'DH1'!$C$2:$K$20,9,FALSE),0)+IFERROR(VLOOKUP($A141,'DF1'!$C$2:$K$22,9,FALSE),0)</f>
        <v>0</v>
      </c>
      <c r="X141" s="14">
        <f t="shared" si="36"/>
        <v>5030896</v>
      </c>
      <c r="Y141" s="4">
        <f t="shared" si="37"/>
        <v>5030896</v>
      </c>
      <c r="Z141" s="4">
        <f t="shared" si="38"/>
        <v>0</v>
      </c>
      <c r="AA141" s="14">
        <f t="shared" si="39"/>
        <v>5030896</v>
      </c>
      <c r="AB141" s="4" t="b">
        <f t="shared" si="40"/>
        <v>1</v>
      </c>
      <c r="AC141" s="4" t="b">
        <f t="shared" si="41"/>
        <v>1</v>
      </c>
      <c r="AD141" s="14" t="b">
        <f t="shared" si="42"/>
        <v>1</v>
      </c>
    </row>
    <row r="142" spans="1:30" ht="15" x14ac:dyDescent="0.25">
      <c r="A142" s="19" t="s">
        <v>170</v>
      </c>
      <c r="B142" s="20" t="s">
        <v>298</v>
      </c>
      <c r="C142" s="4">
        <f>VLOOKUP($A142,AA0!$C$2:$K$199,3,FALSE)</f>
        <v>139022</v>
      </c>
      <c r="D142" s="4">
        <f>IFERROR(VLOOKUP($A142,'DH1'!$C$2:$J$20,3,FALSE),0)+IFERROR(VLOOKUP($A142,'DF1'!$C$2:$J$22,3,FALSE),0)</f>
        <v>0</v>
      </c>
      <c r="E142" s="14">
        <f t="shared" si="29"/>
        <v>139022</v>
      </c>
      <c r="F142" s="4">
        <f>VLOOKUP($A142,AA0!$C$2:$K$199,4,FALSE)</f>
        <v>0</v>
      </c>
      <c r="G142" s="4">
        <f>IFERROR(VLOOKUP($A142,'DH1'!$C$2:$J$20,4,FALSE),0)+IFERROR(VLOOKUP($A142,'DF1'!$C$2:$J$22,4,FALSE),0)</f>
        <v>0</v>
      </c>
      <c r="H142" s="14">
        <f t="shared" si="30"/>
        <v>0</v>
      </c>
      <c r="I142" s="4">
        <f>VLOOKUP($A142,AA0!$C$2:$K$199,5,FALSE)</f>
        <v>0</v>
      </c>
      <c r="J142" s="4">
        <f>IFERROR(VLOOKUP($A142,'DH1'!$C$2:$J$20,5,FALSE),0)+IFERROR(VLOOKUP($A142,'DF1'!$C$2:$J$22,5,FALSE),0)</f>
        <v>0</v>
      </c>
      <c r="K142" s="14">
        <f t="shared" si="31"/>
        <v>0</v>
      </c>
      <c r="L142" s="4">
        <f>VLOOKUP($A142,AA0!$C$2:$K$199,6,FALSE)</f>
        <v>0</v>
      </c>
      <c r="M142" s="4">
        <f>IFERROR(VLOOKUP($A142,'DH1'!$C$2:$J$20,6,FALSE),0)+IFERROR(VLOOKUP($A142,'DF1'!$C$2:$J$22,6,FALSE),0)</f>
        <v>0</v>
      </c>
      <c r="N142" s="14">
        <f t="shared" si="32"/>
        <v>0</v>
      </c>
      <c r="O142" s="4">
        <f>VLOOKUP($A142,AA0!$C$2:$K$199,7,FALSE)</f>
        <v>0</v>
      </c>
      <c r="P142" s="4">
        <f>IFERROR(VLOOKUP($A142,'DH1'!$C$2:$J$20,7,FALSE),0)+IFERROR(VLOOKUP($A142,'DF1'!$C$2:$J$22,7,FALSE),0)</f>
        <v>0</v>
      </c>
      <c r="Q142" s="14">
        <f t="shared" si="33"/>
        <v>0</v>
      </c>
      <c r="R142" s="4">
        <f>VLOOKUP($A142,AA0!$C$2:$K$199,8,FALSE)</f>
        <v>139022</v>
      </c>
      <c r="S142" s="4">
        <f>IFERROR(VLOOKUP($A142,'DH1'!$C$2:$J$20,8,FALSE),0)+IFERROR(VLOOKUP($A142,'DF1'!$C$2:$J$22,8,FALSE),0)</f>
        <v>0</v>
      </c>
      <c r="T142" s="14">
        <f t="shared" si="34"/>
        <v>139022</v>
      </c>
      <c r="U142" s="5">
        <f t="shared" si="35"/>
        <v>0</v>
      </c>
      <c r="V142" s="4">
        <f>VLOOKUP($A142,AA0!$C$2:$K$199,9,FALSE)</f>
        <v>278044</v>
      </c>
      <c r="W142" s="4">
        <f>IFERROR(VLOOKUP($A142,'DH1'!$C$2:$K$20,9,FALSE),0)+IFERROR(VLOOKUP($A142,'DF1'!$C$2:$K$22,9,FALSE),0)</f>
        <v>0</v>
      </c>
      <c r="X142" s="14">
        <f t="shared" si="36"/>
        <v>278044</v>
      </c>
      <c r="Y142" s="4">
        <f t="shared" si="37"/>
        <v>278044</v>
      </c>
      <c r="Z142" s="4">
        <f t="shared" si="38"/>
        <v>0</v>
      </c>
      <c r="AA142" s="14">
        <f t="shared" si="39"/>
        <v>278044</v>
      </c>
      <c r="AB142" s="4" t="b">
        <f t="shared" si="40"/>
        <v>1</v>
      </c>
      <c r="AC142" s="4" t="b">
        <f t="shared" si="41"/>
        <v>1</v>
      </c>
      <c r="AD142" s="14" t="b">
        <f t="shared" si="42"/>
        <v>1</v>
      </c>
    </row>
    <row r="143" spans="1:30" ht="15" x14ac:dyDescent="0.25">
      <c r="A143" s="19" t="s">
        <v>171</v>
      </c>
      <c r="B143" s="20" t="s">
        <v>299</v>
      </c>
      <c r="C143" s="4">
        <f>VLOOKUP($A143,AA0!$C$2:$K$199,3,FALSE)</f>
        <v>2405390</v>
      </c>
      <c r="D143" s="4">
        <f>IFERROR(VLOOKUP($A143,'DH1'!$C$2:$J$20,3,FALSE),0)+IFERROR(VLOOKUP($A143,'DF1'!$C$2:$J$22,3,FALSE),0)</f>
        <v>0</v>
      </c>
      <c r="E143" s="14">
        <f t="shared" si="29"/>
        <v>2405390</v>
      </c>
      <c r="F143" s="4">
        <f>VLOOKUP($A143,AA0!$C$2:$K$199,4,FALSE)</f>
        <v>0</v>
      </c>
      <c r="G143" s="4">
        <f>IFERROR(VLOOKUP($A143,'DH1'!$C$2:$J$20,4,FALSE),0)+IFERROR(VLOOKUP($A143,'DF1'!$C$2:$J$22,4,FALSE),0)</f>
        <v>0</v>
      </c>
      <c r="H143" s="14">
        <f t="shared" si="30"/>
        <v>0</v>
      </c>
      <c r="I143" s="4">
        <f>VLOOKUP($A143,AA0!$C$2:$K$199,5,FALSE)</f>
        <v>0</v>
      </c>
      <c r="J143" s="4">
        <f>IFERROR(VLOOKUP($A143,'DH1'!$C$2:$J$20,5,FALSE),0)+IFERROR(VLOOKUP($A143,'DF1'!$C$2:$J$22,5,FALSE),0)</f>
        <v>0</v>
      </c>
      <c r="K143" s="14">
        <f t="shared" si="31"/>
        <v>0</v>
      </c>
      <c r="L143" s="4">
        <f>VLOOKUP($A143,AA0!$C$2:$K$199,6,FALSE)</f>
        <v>0</v>
      </c>
      <c r="M143" s="4">
        <f>IFERROR(VLOOKUP($A143,'DH1'!$C$2:$J$20,6,FALSE),0)+IFERROR(VLOOKUP($A143,'DF1'!$C$2:$J$22,6,FALSE),0)</f>
        <v>0</v>
      </c>
      <c r="N143" s="14">
        <f t="shared" si="32"/>
        <v>0</v>
      </c>
      <c r="O143" s="4">
        <f>VLOOKUP($A143,AA0!$C$2:$K$199,7,FALSE)</f>
        <v>0</v>
      </c>
      <c r="P143" s="4">
        <f>IFERROR(VLOOKUP($A143,'DH1'!$C$2:$J$20,7,FALSE),0)+IFERROR(VLOOKUP($A143,'DF1'!$C$2:$J$22,7,FALSE),0)</f>
        <v>0</v>
      </c>
      <c r="Q143" s="14">
        <f t="shared" si="33"/>
        <v>0</v>
      </c>
      <c r="R143" s="4">
        <f>VLOOKUP($A143,AA0!$C$2:$K$199,8,FALSE)</f>
        <v>2405391</v>
      </c>
      <c r="S143" s="4">
        <f>IFERROR(VLOOKUP($A143,'DH1'!$C$2:$J$20,8,FALSE),0)+IFERROR(VLOOKUP($A143,'DF1'!$C$2:$J$22,8,FALSE),0)</f>
        <v>0</v>
      </c>
      <c r="T143" s="14">
        <f t="shared" si="34"/>
        <v>2405391</v>
      </c>
      <c r="U143" s="5">
        <f t="shared" si="35"/>
        <v>0</v>
      </c>
      <c r="V143" s="4">
        <f>VLOOKUP($A143,AA0!$C$2:$K$199,9,FALSE)</f>
        <v>4810781</v>
      </c>
      <c r="W143" s="4">
        <f>IFERROR(VLOOKUP($A143,'DH1'!$C$2:$K$20,9,FALSE),0)+IFERROR(VLOOKUP($A143,'DF1'!$C$2:$K$22,9,FALSE),0)</f>
        <v>0</v>
      </c>
      <c r="X143" s="14">
        <f t="shared" si="36"/>
        <v>4810781</v>
      </c>
      <c r="Y143" s="4">
        <f t="shared" si="37"/>
        <v>4810781</v>
      </c>
      <c r="Z143" s="4">
        <f t="shared" si="38"/>
        <v>0</v>
      </c>
      <c r="AA143" s="14">
        <f t="shared" si="39"/>
        <v>4810781</v>
      </c>
      <c r="AB143" s="4" t="b">
        <f t="shared" si="40"/>
        <v>1</v>
      </c>
      <c r="AC143" s="4" t="b">
        <f t="shared" si="41"/>
        <v>1</v>
      </c>
      <c r="AD143" s="14" t="b">
        <f t="shared" si="42"/>
        <v>1</v>
      </c>
    </row>
    <row r="144" spans="1:30" ht="15" x14ac:dyDescent="0.25">
      <c r="A144" s="19" t="s">
        <v>172</v>
      </c>
      <c r="B144" s="20" t="s">
        <v>300</v>
      </c>
      <c r="C144" s="4">
        <f>VLOOKUP($A144,AA0!$C$2:$K$199,3,FALSE)</f>
        <v>655288</v>
      </c>
      <c r="D144" s="4">
        <f>IFERROR(VLOOKUP($A144,'DH1'!$C$2:$J$20,3,FALSE),0)+IFERROR(VLOOKUP($A144,'DF1'!$C$2:$J$22,3,FALSE),0)</f>
        <v>0</v>
      </c>
      <c r="E144" s="14">
        <f t="shared" si="29"/>
        <v>655288</v>
      </c>
      <c r="F144" s="4">
        <f>VLOOKUP($A144,AA0!$C$2:$K$199,4,FALSE)</f>
        <v>0</v>
      </c>
      <c r="G144" s="4">
        <f>IFERROR(VLOOKUP($A144,'DH1'!$C$2:$J$20,4,FALSE),0)+IFERROR(VLOOKUP($A144,'DF1'!$C$2:$J$22,4,FALSE),0)</f>
        <v>0</v>
      </c>
      <c r="H144" s="14">
        <f t="shared" si="30"/>
        <v>0</v>
      </c>
      <c r="I144" s="4">
        <f>VLOOKUP($A144,AA0!$C$2:$K$199,5,FALSE)</f>
        <v>0</v>
      </c>
      <c r="J144" s="4">
        <f>IFERROR(VLOOKUP($A144,'DH1'!$C$2:$J$20,5,FALSE),0)+IFERROR(VLOOKUP($A144,'DF1'!$C$2:$J$22,5,FALSE),0)</f>
        <v>0</v>
      </c>
      <c r="K144" s="14">
        <f t="shared" si="31"/>
        <v>0</v>
      </c>
      <c r="L144" s="4">
        <f>VLOOKUP($A144,AA0!$C$2:$K$199,6,FALSE)</f>
        <v>0</v>
      </c>
      <c r="M144" s="4">
        <f>IFERROR(VLOOKUP($A144,'DH1'!$C$2:$J$20,6,FALSE),0)+IFERROR(VLOOKUP($A144,'DF1'!$C$2:$J$22,6,FALSE),0)</f>
        <v>0</v>
      </c>
      <c r="N144" s="14">
        <f t="shared" si="32"/>
        <v>0</v>
      </c>
      <c r="O144" s="4">
        <f>VLOOKUP($A144,AA0!$C$2:$K$199,7,FALSE)</f>
        <v>0</v>
      </c>
      <c r="P144" s="4">
        <f>IFERROR(VLOOKUP($A144,'DH1'!$C$2:$J$20,7,FALSE),0)+IFERROR(VLOOKUP($A144,'DF1'!$C$2:$J$22,7,FALSE),0)</f>
        <v>0</v>
      </c>
      <c r="Q144" s="14">
        <f t="shared" si="33"/>
        <v>0</v>
      </c>
      <c r="R144" s="4">
        <f>VLOOKUP($A144,AA0!$C$2:$K$199,8,FALSE)</f>
        <v>655288</v>
      </c>
      <c r="S144" s="4">
        <f>IFERROR(VLOOKUP($A144,'DH1'!$C$2:$J$20,8,FALSE),0)+IFERROR(VLOOKUP($A144,'DF1'!$C$2:$J$22,8,FALSE),0)</f>
        <v>0</v>
      </c>
      <c r="T144" s="14">
        <f t="shared" si="34"/>
        <v>655288</v>
      </c>
      <c r="U144" s="5">
        <f t="shared" si="35"/>
        <v>0</v>
      </c>
      <c r="V144" s="4">
        <f>VLOOKUP($A144,AA0!$C$2:$K$199,9,FALSE)</f>
        <v>1310576</v>
      </c>
      <c r="W144" s="4">
        <f>IFERROR(VLOOKUP($A144,'DH1'!$C$2:$K$20,9,FALSE),0)+IFERROR(VLOOKUP($A144,'DF1'!$C$2:$K$22,9,FALSE),0)</f>
        <v>0</v>
      </c>
      <c r="X144" s="14">
        <f t="shared" si="36"/>
        <v>1310576</v>
      </c>
      <c r="Y144" s="4">
        <f t="shared" si="37"/>
        <v>1310576</v>
      </c>
      <c r="Z144" s="4">
        <f t="shared" si="38"/>
        <v>0</v>
      </c>
      <c r="AA144" s="14">
        <f t="shared" si="39"/>
        <v>1310576</v>
      </c>
      <c r="AB144" s="4" t="b">
        <f t="shared" si="40"/>
        <v>1</v>
      </c>
      <c r="AC144" s="4" t="b">
        <f t="shared" si="41"/>
        <v>1</v>
      </c>
      <c r="AD144" s="14" t="b">
        <f t="shared" si="42"/>
        <v>1</v>
      </c>
    </row>
    <row r="145" spans="1:30" ht="15" x14ac:dyDescent="0.25">
      <c r="A145" s="19" t="s">
        <v>129</v>
      </c>
      <c r="B145" s="20" t="s">
        <v>130</v>
      </c>
      <c r="C145" s="4">
        <f>VLOOKUP($A145,AA0!$C$2:$K$199,3,FALSE)</f>
        <v>9386257</v>
      </c>
      <c r="D145" s="4">
        <f>IFERROR(VLOOKUP($A145,'DH1'!$C$2:$J$20,3,FALSE),0)+IFERROR(VLOOKUP($A145,'DF1'!$C$2:$J$22,3,FALSE),0)</f>
        <v>0</v>
      </c>
      <c r="E145" s="14">
        <f t="shared" si="29"/>
        <v>9386257</v>
      </c>
      <c r="F145" s="4">
        <f>VLOOKUP($A145,AA0!$C$2:$K$199,4,FALSE)</f>
        <v>0</v>
      </c>
      <c r="G145" s="4">
        <f>IFERROR(VLOOKUP($A145,'DH1'!$C$2:$J$20,4,FALSE),0)+IFERROR(VLOOKUP($A145,'DF1'!$C$2:$J$22,4,FALSE),0)</f>
        <v>0</v>
      </c>
      <c r="H145" s="14">
        <f t="shared" si="30"/>
        <v>0</v>
      </c>
      <c r="I145" s="4">
        <f>VLOOKUP($A145,AA0!$C$2:$K$199,5,FALSE)</f>
        <v>0</v>
      </c>
      <c r="J145" s="4">
        <f>IFERROR(VLOOKUP($A145,'DH1'!$C$2:$J$20,5,FALSE),0)+IFERROR(VLOOKUP($A145,'DF1'!$C$2:$J$22,5,FALSE),0)</f>
        <v>0</v>
      </c>
      <c r="K145" s="14">
        <f t="shared" si="31"/>
        <v>0</v>
      </c>
      <c r="L145" s="4">
        <f>VLOOKUP($A145,AA0!$C$2:$K$199,6,FALSE)</f>
        <v>0</v>
      </c>
      <c r="M145" s="4">
        <f>IFERROR(VLOOKUP($A145,'DH1'!$C$2:$J$20,6,FALSE),0)+IFERROR(VLOOKUP($A145,'DF1'!$C$2:$J$22,6,FALSE),0)</f>
        <v>0</v>
      </c>
      <c r="N145" s="14">
        <f t="shared" si="32"/>
        <v>0</v>
      </c>
      <c r="O145" s="4">
        <f>VLOOKUP($A145,AA0!$C$2:$K$199,7,FALSE)</f>
        <v>0</v>
      </c>
      <c r="P145" s="4">
        <f>IFERROR(VLOOKUP($A145,'DH1'!$C$2:$J$20,7,FALSE),0)+IFERROR(VLOOKUP($A145,'DF1'!$C$2:$J$22,7,FALSE),0)</f>
        <v>0</v>
      </c>
      <c r="Q145" s="14">
        <f t="shared" si="33"/>
        <v>0</v>
      </c>
      <c r="R145" s="4">
        <f>VLOOKUP($A145,AA0!$C$2:$K$199,8,FALSE)</f>
        <v>9386257</v>
      </c>
      <c r="S145" s="4">
        <f>IFERROR(VLOOKUP($A145,'DH1'!$C$2:$J$20,8,FALSE),0)+IFERROR(VLOOKUP($A145,'DF1'!$C$2:$J$22,8,FALSE),0)</f>
        <v>0</v>
      </c>
      <c r="T145" s="14">
        <f t="shared" si="34"/>
        <v>9386257</v>
      </c>
      <c r="U145" s="5">
        <f t="shared" si="35"/>
        <v>0</v>
      </c>
      <c r="V145" s="4">
        <f>VLOOKUP($A145,AA0!$C$2:$K$199,9,FALSE)</f>
        <v>18772514</v>
      </c>
      <c r="W145" s="4">
        <f>IFERROR(VLOOKUP($A145,'DH1'!$C$2:$K$20,9,FALSE),0)+IFERROR(VLOOKUP($A145,'DF1'!$C$2:$K$22,9,FALSE),0)</f>
        <v>0</v>
      </c>
      <c r="X145" s="14">
        <f t="shared" si="36"/>
        <v>18772514</v>
      </c>
      <c r="Y145" s="4">
        <f t="shared" si="37"/>
        <v>18772514</v>
      </c>
      <c r="Z145" s="4">
        <f t="shared" si="38"/>
        <v>0</v>
      </c>
      <c r="AA145" s="14">
        <f t="shared" si="39"/>
        <v>18772514</v>
      </c>
      <c r="AB145" s="4" t="b">
        <f t="shared" si="40"/>
        <v>1</v>
      </c>
      <c r="AC145" s="4" t="b">
        <f t="shared" si="41"/>
        <v>1</v>
      </c>
      <c r="AD145" s="14" t="b">
        <f t="shared" si="42"/>
        <v>1</v>
      </c>
    </row>
    <row r="146" spans="1:30" ht="15" x14ac:dyDescent="0.25">
      <c r="A146" s="19" t="s">
        <v>173</v>
      </c>
      <c r="B146" s="20" t="s">
        <v>301</v>
      </c>
      <c r="C146" s="4">
        <f>VLOOKUP($A146,AA0!$C$2:$K$199,3,FALSE)</f>
        <v>481816</v>
      </c>
      <c r="D146" s="4">
        <f>IFERROR(VLOOKUP($A146,'DH1'!$C$2:$J$20,3,FALSE),0)+IFERROR(VLOOKUP($A146,'DF1'!$C$2:$J$22,3,FALSE),0)</f>
        <v>0</v>
      </c>
      <c r="E146" s="14">
        <f t="shared" si="29"/>
        <v>481816</v>
      </c>
      <c r="F146" s="4">
        <f>VLOOKUP($A146,AA0!$C$2:$K$199,4,FALSE)</f>
        <v>0</v>
      </c>
      <c r="G146" s="4">
        <f>IFERROR(VLOOKUP($A146,'DH1'!$C$2:$J$20,4,FALSE),0)+IFERROR(VLOOKUP($A146,'DF1'!$C$2:$J$22,4,FALSE),0)</f>
        <v>0</v>
      </c>
      <c r="H146" s="14">
        <f t="shared" si="30"/>
        <v>0</v>
      </c>
      <c r="I146" s="4">
        <f>VLOOKUP($A146,AA0!$C$2:$K$199,5,FALSE)</f>
        <v>0</v>
      </c>
      <c r="J146" s="4">
        <f>IFERROR(VLOOKUP($A146,'DH1'!$C$2:$J$20,5,FALSE),0)+IFERROR(VLOOKUP($A146,'DF1'!$C$2:$J$22,5,FALSE),0)</f>
        <v>0</v>
      </c>
      <c r="K146" s="14">
        <f t="shared" si="31"/>
        <v>0</v>
      </c>
      <c r="L146" s="4">
        <f>VLOOKUP($A146,AA0!$C$2:$K$199,6,FALSE)</f>
        <v>0</v>
      </c>
      <c r="M146" s="4">
        <f>IFERROR(VLOOKUP($A146,'DH1'!$C$2:$J$20,6,FALSE),0)+IFERROR(VLOOKUP($A146,'DF1'!$C$2:$J$22,6,FALSE),0)</f>
        <v>0</v>
      </c>
      <c r="N146" s="14">
        <f t="shared" si="32"/>
        <v>0</v>
      </c>
      <c r="O146" s="4">
        <f>VLOOKUP($A146,AA0!$C$2:$K$199,7,FALSE)</f>
        <v>0</v>
      </c>
      <c r="P146" s="4">
        <f>IFERROR(VLOOKUP($A146,'DH1'!$C$2:$J$20,7,FALSE),0)+IFERROR(VLOOKUP($A146,'DF1'!$C$2:$J$22,7,FALSE),0)</f>
        <v>0</v>
      </c>
      <c r="Q146" s="14">
        <f t="shared" si="33"/>
        <v>0</v>
      </c>
      <c r="R146" s="4">
        <f>VLOOKUP($A146,AA0!$C$2:$K$199,8,FALSE)</f>
        <v>481816</v>
      </c>
      <c r="S146" s="4">
        <f>IFERROR(VLOOKUP($A146,'DH1'!$C$2:$J$20,8,FALSE),0)+IFERROR(VLOOKUP($A146,'DF1'!$C$2:$J$22,8,FALSE),0)</f>
        <v>0</v>
      </c>
      <c r="T146" s="14">
        <f t="shared" si="34"/>
        <v>481816</v>
      </c>
      <c r="U146" s="5">
        <f t="shared" si="35"/>
        <v>0</v>
      </c>
      <c r="V146" s="4">
        <f>VLOOKUP($A146,AA0!$C$2:$K$199,9,FALSE)</f>
        <v>963632</v>
      </c>
      <c r="W146" s="4">
        <f>IFERROR(VLOOKUP($A146,'DH1'!$C$2:$K$20,9,FALSE),0)+IFERROR(VLOOKUP($A146,'DF1'!$C$2:$K$22,9,FALSE),0)</f>
        <v>0</v>
      </c>
      <c r="X146" s="14">
        <f t="shared" si="36"/>
        <v>963632</v>
      </c>
      <c r="Y146" s="4">
        <f t="shared" si="37"/>
        <v>963632</v>
      </c>
      <c r="Z146" s="4">
        <f t="shared" si="38"/>
        <v>0</v>
      </c>
      <c r="AA146" s="14">
        <f t="shared" si="39"/>
        <v>963632</v>
      </c>
      <c r="AB146" s="4" t="b">
        <f t="shared" si="40"/>
        <v>1</v>
      </c>
      <c r="AC146" s="4" t="b">
        <f t="shared" si="41"/>
        <v>1</v>
      </c>
      <c r="AD146" s="14" t="b">
        <f t="shared" si="42"/>
        <v>1</v>
      </c>
    </row>
    <row r="147" spans="1:30" ht="15" x14ac:dyDescent="0.25">
      <c r="A147" s="19" t="s">
        <v>174</v>
      </c>
      <c r="B147" s="20" t="s">
        <v>302</v>
      </c>
      <c r="C147" s="4">
        <f>VLOOKUP($A147,AA0!$C$2:$K$199,3,FALSE)</f>
        <v>-324819</v>
      </c>
      <c r="D147" s="4">
        <f>IFERROR(VLOOKUP($A147,'DH1'!$C$2:$J$20,3,FALSE),0)+IFERROR(VLOOKUP($A147,'DF1'!$C$2:$J$22,3,FALSE),0)</f>
        <v>0</v>
      </c>
      <c r="E147" s="14">
        <f t="shared" si="29"/>
        <v>-324819</v>
      </c>
      <c r="F147" s="4">
        <f>VLOOKUP($A147,AA0!$C$2:$K$199,4,FALSE)</f>
        <v>0</v>
      </c>
      <c r="G147" s="4">
        <f>IFERROR(VLOOKUP($A147,'DH1'!$C$2:$J$20,4,FALSE),0)+IFERROR(VLOOKUP($A147,'DF1'!$C$2:$J$22,4,FALSE),0)</f>
        <v>0</v>
      </c>
      <c r="H147" s="14">
        <f t="shared" si="30"/>
        <v>0</v>
      </c>
      <c r="I147" s="4">
        <f>VLOOKUP($A147,AA0!$C$2:$K$199,5,FALSE)</f>
        <v>0</v>
      </c>
      <c r="J147" s="4">
        <f>IFERROR(VLOOKUP($A147,'DH1'!$C$2:$J$20,5,FALSE),0)+IFERROR(VLOOKUP($A147,'DF1'!$C$2:$J$22,5,FALSE),0)</f>
        <v>0</v>
      </c>
      <c r="K147" s="14">
        <f t="shared" si="31"/>
        <v>0</v>
      </c>
      <c r="L147" s="4">
        <f>VLOOKUP($A147,AA0!$C$2:$K$199,6,FALSE)</f>
        <v>0</v>
      </c>
      <c r="M147" s="4">
        <f>IFERROR(VLOOKUP($A147,'DH1'!$C$2:$J$20,6,FALSE),0)+IFERROR(VLOOKUP($A147,'DF1'!$C$2:$J$22,6,FALSE),0)</f>
        <v>0</v>
      </c>
      <c r="N147" s="14">
        <f t="shared" si="32"/>
        <v>0</v>
      </c>
      <c r="O147" s="4">
        <f>VLOOKUP($A147,AA0!$C$2:$K$199,7,FALSE)</f>
        <v>0</v>
      </c>
      <c r="P147" s="4">
        <f>IFERROR(VLOOKUP($A147,'DH1'!$C$2:$J$20,7,FALSE),0)+IFERROR(VLOOKUP($A147,'DF1'!$C$2:$J$22,7,FALSE),0)</f>
        <v>0</v>
      </c>
      <c r="Q147" s="14">
        <f t="shared" si="33"/>
        <v>0</v>
      </c>
      <c r="R147" s="4">
        <f>VLOOKUP($A147,AA0!$C$2:$K$199,8,FALSE)</f>
        <v>-324819</v>
      </c>
      <c r="S147" s="4">
        <f>IFERROR(VLOOKUP($A147,'DH1'!$C$2:$J$20,8,FALSE),0)+IFERROR(VLOOKUP($A147,'DF1'!$C$2:$J$22,8,FALSE),0)</f>
        <v>0</v>
      </c>
      <c r="T147" s="14">
        <f t="shared" si="34"/>
        <v>-324819</v>
      </c>
      <c r="U147" s="5">
        <f t="shared" si="35"/>
        <v>0</v>
      </c>
      <c r="V147" s="4">
        <f>VLOOKUP($A147,AA0!$C$2:$K$199,9,FALSE)</f>
        <v>-649638</v>
      </c>
      <c r="W147" s="4">
        <f>IFERROR(VLOOKUP($A147,'DH1'!$C$2:$K$20,9,FALSE),0)+IFERROR(VLOOKUP($A147,'DF1'!$C$2:$K$22,9,FALSE),0)</f>
        <v>0</v>
      </c>
      <c r="X147" s="14">
        <f t="shared" si="36"/>
        <v>-649638</v>
      </c>
      <c r="Y147" s="4">
        <f t="shared" si="37"/>
        <v>-649638</v>
      </c>
      <c r="Z147" s="4">
        <f t="shared" si="38"/>
        <v>0</v>
      </c>
      <c r="AA147" s="14">
        <f t="shared" si="39"/>
        <v>-649638</v>
      </c>
      <c r="AB147" s="4" t="b">
        <f t="shared" si="40"/>
        <v>1</v>
      </c>
      <c r="AC147" s="4" t="b">
        <f t="shared" si="41"/>
        <v>1</v>
      </c>
      <c r="AD147" s="14" t="b">
        <f t="shared" si="42"/>
        <v>1</v>
      </c>
    </row>
    <row r="148" spans="1:30" ht="15" x14ac:dyDescent="0.25">
      <c r="A148" s="19" t="s">
        <v>131</v>
      </c>
      <c r="B148" s="20" t="s">
        <v>132</v>
      </c>
      <c r="C148" s="4">
        <f>VLOOKUP($A148,AA0!$C$2:$K$199,3,FALSE)</f>
        <v>1451481</v>
      </c>
      <c r="D148" s="4">
        <f>IFERROR(VLOOKUP($A148,'DH1'!$C$2:$J$20,3,FALSE),0)+IFERROR(VLOOKUP($A148,'DF1'!$C$2:$J$22,3,FALSE),0)</f>
        <v>0</v>
      </c>
      <c r="E148" s="14">
        <f t="shared" si="29"/>
        <v>1451481</v>
      </c>
      <c r="F148" s="4">
        <f>VLOOKUP($A148,AA0!$C$2:$K$199,4,FALSE)</f>
        <v>1620743</v>
      </c>
      <c r="G148" s="4">
        <f>IFERROR(VLOOKUP($A148,'DH1'!$C$2:$J$20,4,FALSE),0)+IFERROR(VLOOKUP($A148,'DF1'!$C$2:$J$22,4,FALSE),0)</f>
        <v>0</v>
      </c>
      <c r="H148" s="14">
        <f t="shared" si="30"/>
        <v>1620743</v>
      </c>
      <c r="I148" s="4">
        <f>VLOOKUP($A148,AA0!$C$2:$K$199,5,FALSE)</f>
        <v>0</v>
      </c>
      <c r="J148" s="4">
        <f>IFERROR(VLOOKUP($A148,'DH1'!$C$2:$J$20,5,FALSE),0)+IFERROR(VLOOKUP($A148,'DF1'!$C$2:$J$22,5,FALSE),0)</f>
        <v>0</v>
      </c>
      <c r="K148" s="14">
        <f t="shared" si="31"/>
        <v>0</v>
      </c>
      <c r="L148" s="4">
        <f>VLOOKUP($A148,AA0!$C$2:$K$199,6,FALSE)</f>
        <v>0</v>
      </c>
      <c r="M148" s="4">
        <f>IFERROR(VLOOKUP($A148,'DH1'!$C$2:$J$20,6,FALSE),0)+IFERROR(VLOOKUP($A148,'DF1'!$C$2:$J$22,6,FALSE),0)</f>
        <v>0</v>
      </c>
      <c r="N148" s="14">
        <f t="shared" si="32"/>
        <v>0</v>
      </c>
      <c r="O148" s="4">
        <f>VLOOKUP($A148,AA0!$C$2:$K$199,7,FALSE)</f>
        <v>0</v>
      </c>
      <c r="P148" s="4">
        <f>IFERROR(VLOOKUP($A148,'DH1'!$C$2:$J$20,7,FALSE),0)+IFERROR(VLOOKUP($A148,'DF1'!$C$2:$J$22,7,FALSE),0)</f>
        <v>0</v>
      </c>
      <c r="Q148" s="14">
        <f t="shared" si="33"/>
        <v>0</v>
      </c>
      <c r="R148" s="4">
        <f>VLOOKUP($A148,AA0!$C$2:$K$199,8,FALSE)</f>
        <v>-169262</v>
      </c>
      <c r="S148" s="4">
        <f>IFERROR(VLOOKUP($A148,'DH1'!$C$2:$J$20,8,FALSE),0)+IFERROR(VLOOKUP($A148,'DF1'!$C$2:$J$22,8,FALSE),0)</f>
        <v>0</v>
      </c>
      <c r="T148" s="14">
        <f t="shared" si="34"/>
        <v>-169262</v>
      </c>
      <c r="U148" s="5">
        <f t="shared" si="35"/>
        <v>0</v>
      </c>
      <c r="V148" s="4">
        <f>VLOOKUP($A148,AA0!$C$2:$K$199,9,FALSE)</f>
        <v>2902962</v>
      </c>
      <c r="W148" s="4">
        <f>IFERROR(VLOOKUP($A148,'DH1'!$C$2:$K$20,9,FALSE),0)+IFERROR(VLOOKUP($A148,'DF1'!$C$2:$K$22,9,FALSE),0)</f>
        <v>0</v>
      </c>
      <c r="X148" s="14">
        <f t="shared" si="36"/>
        <v>2902962</v>
      </c>
      <c r="Y148" s="4">
        <f t="shared" si="37"/>
        <v>2902962</v>
      </c>
      <c r="Z148" s="4">
        <f t="shared" si="38"/>
        <v>0</v>
      </c>
      <c r="AA148" s="14">
        <f t="shared" si="39"/>
        <v>2902962</v>
      </c>
      <c r="AB148" s="4" t="b">
        <f t="shared" si="40"/>
        <v>1</v>
      </c>
      <c r="AC148" s="4" t="b">
        <f t="shared" si="41"/>
        <v>1</v>
      </c>
      <c r="AD148" s="14" t="b">
        <f t="shared" si="42"/>
        <v>1</v>
      </c>
    </row>
    <row r="149" spans="1:30" ht="15" x14ac:dyDescent="0.25">
      <c r="A149" s="19" t="s">
        <v>133</v>
      </c>
      <c r="B149" s="20" t="s">
        <v>134</v>
      </c>
      <c r="C149" s="4">
        <f>VLOOKUP($A149,AA0!$C$2:$K$199,3,FALSE)</f>
        <v>529488</v>
      </c>
      <c r="D149" s="4">
        <f>IFERROR(VLOOKUP($A149,'DH1'!$C$2:$J$20,3,FALSE),0)+IFERROR(VLOOKUP($A149,'DF1'!$C$2:$J$22,3,FALSE),0)</f>
        <v>0</v>
      </c>
      <c r="E149" s="14">
        <f t="shared" si="29"/>
        <v>529488</v>
      </c>
      <c r="F149" s="4">
        <f>VLOOKUP($A149,AA0!$C$2:$K$199,4,FALSE)</f>
        <v>0</v>
      </c>
      <c r="G149" s="4">
        <f>IFERROR(VLOOKUP($A149,'DH1'!$C$2:$J$20,4,FALSE),0)+IFERROR(VLOOKUP($A149,'DF1'!$C$2:$J$22,4,FALSE),0)</f>
        <v>0</v>
      </c>
      <c r="H149" s="14">
        <f t="shared" si="30"/>
        <v>0</v>
      </c>
      <c r="I149" s="4">
        <f>VLOOKUP($A149,AA0!$C$2:$K$199,5,FALSE)</f>
        <v>0</v>
      </c>
      <c r="J149" s="4">
        <f>IFERROR(VLOOKUP($A149,'DH1'!$C$2:$J$20,5,FALSE),0)+IFERROR(VLOOKUP($A149,'DF1'!$C$2:$J$22,5,FALSE),0)</f>
        <v>0</v>
      </c>
      <c r="K149" s="14">
        <f t="shared" si="31"/>
        <v>0</v>
      </c>
      <c r="L149" s="4">
        <f>VLOOKUP($A149,AA0!$C$2:$K$199,6,FALSE)</f>
        <v>0</v>
      </c>
      <c r="M149" s="4">
        <f>IFERROR(VLOOKUP($A149,'DH1'!$C$2:$J$20,6,FALSE),0)+IFERROR(VLOOKUP($A149,'DF1'!$C$2:$J$22,6,FALSE),0)</f>
        <v>0</v>
      </c>
      <c r="N149" s="14">
        <f t="shared" si="32"/>
        <v>0</v>
      </c>
      <c r="O149" s="4">
        <f>VLOOKUP($A149,AA0!$C$2:$K$199,7,FALSE)</f>
        <v>0</v>
      </c>
      <c r="P149" s="4">
        <f>IFERROR(VLOOKUP($A149,'DH1'!$C$2:$J$20,7,FALSE),0)+IFERROR(VLOOKUP($A149,'DF1'!$C$2:$J$22,7,FALSE),0)</f>
        <v>0</v>
      </c>
      <c r="Q149" s="14">
        <f t="shared" si="33"/>
        <v>0</v>
      </c>
      <c r="R149" s="4">
        <f>VLOOKUP($A149,AA0!$C$2:$K$199,8,FALSE)</f>
        <v>529488</v>
      </c>
      <c r="S149" s="4">
        <f>IFERROR(VLOOKUP($A149,'DH1'!$C$2:$J$20,8,FALSE),0)+IFERROR(VLOOKUP($A149,'DF1'!$C$2:$J$22,8,FALSE),0)</f>
        <v>0</v>
      </c>
      <c r="T149" s="14">
        <f t="shared" si="34"/>
        <v>529488</v>
      </c>
      <c r="U149" s="5">
        <f t="shared" si="35"/>
        <v>0</v>
      </c>
      <c r="V149" s="4">
        <f>VLOOKUP($A149,AA0!$C$2:$K$199,9,FALSE)</f>
        <v>1058976</v>
      </c>
      <c r="W149" s="4">
        <f>IFERROR(VLOOKUP($A149,'DH1'!$C$2:$K$20,9,FALSE),0)+IFERROR(VLOOKUP($A149,'DF1'!$C$2:$K$22,9,FALSE),0)</f>
        <v>0</v>
      </c>
      <c r="X149" s="14">
        <f t="shared" si="36"/>
        <v>1058976</v>
      </c>
      <c r="Y149" s="4">
        <f t="shared" si="37"/>
        <v>1058976</v>
      </c>
      <c r="Z149" s="4">
        <f t="shared" si="38"/>
        <v>0</v>
      </c>
      <c r="AA149" s="14">
        <f t="shared" si="39"/>
        <v>1058976</v>
      </c>
      <c r="AB149" s="4" t="b">
        <f t="shared" si="40"/>
        <v>1</v>
      </c>
      <c r="AC149" s="4" t="b">
        <f t="shared" si="41"/>
        <v>1</v>
      </c>
      <c r="AD149" s="14" t="b">
        <f t="shared" si="42"/>
        <v>1</v>
      </c>
    </row>
    <row r="150" spans="1:30" ht="15" x14ac:dyDescent="0.25">
      <c r="A150" s="19" t="s">
        <v>175</v>
      </c>
      <c r="B150" s="20" t="s">
        <v>303</v>
      </c>
      <c r="C150" s="4">
        <f>VLOOKUP($A150,AA0!$C$2:$K$199,3,FALSE)</f>
        <v>738065</v>
      </c>
      <c r="D150" s="4">
        <f>IFERROR(VLOOKUP($A150,'DH1'!$C$2:$J$20,3,FALSE),0)+IFERROR(VLOOKUP($A150,'DF1'!$C$2:$J$22,3,FALSE),0)</f>
        <v>0</v>
      </c>
      <c r="E150" s="14">
        <f t="shared" si="29"/>
        <v>738065</v>
      </c>
      <c r="F150" s="4">
        <f>VLOOKUP($A150,AA0!$C$2:$K$199,4,FALSE)</f>
        <v>0</v>
      </c>
      <c r="G150" s="4">
        <f>IFERROR(VLOOKUP($A150,'DH1'!$C$2:$J$20,4,FALSE),0)+IFERROR(VLOOKUP($A150,'DF1'!$C$2:$J$22,4,FALSE),0)</f>
        <v>0</v>
      </c>
      <c r="H150" s="14">
        <f t="shared" si="30"/>
        <v>0</v>
      </c>
      <c r="I150" s="4">
        <f>VLOOKUP($A150,AA0!$C$2:$K$199,5,FALSE)</f>
        <v>0</v>
      </c>
      <c r="J150" s="4">
        <f>IFERROR(VLOOKUP($A150,'DH1'!$C$2:$J$20,5,FALSE),0)+IFERROR(VLOOKUP($A150,'DF1'!$C$2:$J$22,5,FALSE),0)</f>
        <v>0</v>
      </c>
      <c r="K150" s="14">
        <f t="shared" si="31"/>
        <v>0</v>
      </c>
      <c r="L150" s="4">
        <f>VLOOKUP($A150,AA0!$C$2:$K$199,6,FALSE)</f>
        <v>0</v>
      </c>
      <c r="M150" s="4">
        <f>IFERROR(VLOOKUP($A150,'DH1'!$C$2:$J$20,6,FALSE),0)+IFERROR(VLOOKUP($A150,'DF1'!$C$2:$J$22,6,FALSE),0)</f>
        <v>0</v>
      </c>
      <c r="N150" s="14">
        <f t="shared" si="32"/>
        <v>0</v>
      </c>
      <c r="O150" s="4">
        <f>VLOOKUP($A150,AA0!$C$2:$K$199,7,FALSE)</f>
        <v>0</v>
      </c>
      <c r="P150" s="4">
        <f>IFERROR(VLOOKUP($A150,'DH1'!$C$2:$J$20,7,FALSE),0)+IFERROR(VLOOKUP($A150,'DF1'!$C$2:$J$22,7,FALSE),0)</f>
        <v>0</v>
      </c>
      <c r="Q150" s="14">
        <f t="shared" si="33"/>
        <v>0</v>
      </c>
      <c r="R150" s="4">
        <f>VLOOKUP($A150,AA0!$C$2:$K$199,8,FALSE)</f>
        <v>738065</v>
      </c>
      <c r="S150" s="4">
        <f>IFERROR(VLOOKUP($A150,'DH1'!$C$2:$J$20,8,FALSE),0)+IFERROR(VLOOKUP($A150,'DF1'!$C$2:$J$22,8,FALSE),0)</f>
        <v>0</v>
      </c>
      <c r="T150" s="14">
        <f t="shared" si="34"/>
        <v>738065</v>
      </c>
      <c r="U150" s="5">
        <f t="shared" si="35"/>
        <v>0</v>
      </c>
      <c r="V150" s="4">
        <f>VLOOKUP($A150,AA0!$C$2:$K$199,9,FALSE)</f>
        <v>1476130</v>
      </c>
      <c r="W150" s="4">
        <f>IFERROR(VLOOKUP($A150,'DH1'!$C$2:$K$20,9,FALSE),0)+IFERROR(VLOOKUP($A150,'DF1'!$C$2:$K$22,9,FALSE),0)</f>
        <v>0</v>
      </c>
      <c r="X150" s="14">
        <f t="shared" si="36"/>
        <v>1476130</v>
      </c>
      <c r="Y150" s="4">
        <f t="shared" si="37"/>
        <v>1476130</v>
      </c>
      <c r="Z150" s="4">
        <f t="shared" si="38"/>
        <v>0</v>
      </c>
      <c r="AA150" s="14">
        <f t="shared" si="39"/>
        <v>1476130</v>
      </c>
      <c r="AB150" s="4" t="b">
        <f t="shared" si="40"/>
        <v>1</v>
      </c>
      <c r="AC150" s="4" t="b">
        <f t="shared" si="41"/>
        <v>1</v>
      </c>
      <c r="AD150" s="14" t="b">
        <f t="shared" si="42"/>
        <v>1</v>
      </c>
    </row>
    <row r="151" spans="1:30" ht="15" x14ac:dyDescent="0.25">
      <c r="A151" s="19" t="s">
        <v>176</v>
      </c>
      <c r="B151" s="20" t="s">
        <v>304</v>
      </c>
      <c r="C151" s="4">
        <f>VLOOKUP($A151,AA0!$C$2:$K$199,3,FALSE)</f>
        <v>2012410</v>
      </c>
      <c r="D151" s="4">
        <f>IFERROR(VLOOKUP($A151,'DH1'!$C$2:$J$20,3,FALSE),0)+IFERROR(VLOOKUP($A151,'DF1'!$C$2:$J$22,3,FALSE),0)</f>
        <v>0</v>
      </c>
      <c r="E151" s="14">
        <f t="shared" si="29"/>
        <v>2012410</v>
      </c>
      <c r="F151" s="4">
        <f>VLOOKUP($A151,AA0!$C$2:$K$199,4,FALSE)</f>
        <v>0</v>
      </c>
      <c r="G151" s="4">
        <f>IFERROR(VLOOKUP($A151,'DH1'!$C$2:$J$20,4,FALSE),0)+IFERROR(VLOOKUP($A151,'DF1'!$C$2:$J$22,4,FALSE),0)</f>
        <v>0</v>
      </c>
      <c r="H151" s="14">
        <f t="shared" si="30"/>
        <v>0</v>
      </c>
      <c r="I151" s="4">
        <f>VLOOKUP($A151,AA0!$C$2:$K$199,5,FALSE)</f>
        <v>0</v>
      </c>
      <c r="J151" s="4">
        <f>IFERROR(VLOOKUP($A151,'DH1'!$C$2:$J$20,5,FALSE),0)+IFERROR(VLOOKUP($A151,'DF1'!$C$2:$J$22,5,FALSE),0)</f>
        <v>0</v>
      </c>
      <c r="K151" s="14">
        <f t="shared" si="31"/>
        <v>0</v>
      </c>
      <c r="L151" s="4">
        <f>VLOOKUP($A151,AA0!$C$2:$K$199,6,FALSE)</f>
        <v>0</v>
      </c>
      <c r="M151" s="4">
        <f>IFERROR(VLOOKUP($A151,'DH1'!$C$2:$J$20,6,FALSE),0)+IFERROR(VLOOKUP($A151,'DF1'!$C$2:$J$22,6,FALSE),0)</f>
        <v>0</v>
      </c>
      <c r="N151" s="14">
        <f t="shared" si="32"/>
        <v>0</v>
      </c>
      <c r="O151" s="4">
        <f>VLOOKUP($A151,AA0!$C$2:$K$199,7,FALSE)</f>
        <v>0</v>
      </c>
      <c r="P151" s="4">
        <f>IFERROR(VLOOKUP($A151,'DH1'!$C$2:$J$20,7,FALSE),0)+IFERROR(VLOOKUP($A151,'DF1'!$C$2:$J$22,7,FALSE),0)</f>
        <v>0</v>
      </c>
      <c r="Q151" s="14">
        <f t="shared" si="33"/>
        <v>0</v>
      </c>
      <c r="R151" s="4">
        <f>VLOOKUP($A151,AA0!$C$2:$K$199,8,FALSE)</f>
        <v>2012410</v>
      </c>
      <c r="S151" s="4">
        <f>IFERROR(VLOOKUP($A151,'DH1'!$C$2:$J$20,8,FALSE),0)+IFERROR(VLOOKUP($A151,'DF1'!$C$2:$J$22,8,FALSE),0)</f>
        <v>0</v>
      </c>
      <c r="T151" s="14">
        <f t="shared" si="34"/>
        <v>2012410</v>
      </c>
      <c r="U151" s="5">
        <f t="shared" si="35"/>
        <v>0</v>
      </c>
      <c r="V151" s="4">
        <f>VLOOKUP($A151,AA0!$C$2:$K$199,9,FALSE)</f>
        <v>4024820</v>
      </c>
      <c r="W151" s="4">
        <f>IFERROR(VLOOKUP($A151,'DH1'!$C$2:$K$20,9,FALSE),0)+IFERROR(VLOOKUP($A151,'DF1'!$C$2:$K$22,9,FALSE),0)</f>
        <v>0</v>
      </c>
      <c r="X151" s="14">
        <f t="shared" si="36"/>
        <v>4024820</v>
      </c>
      <c r="Y151" s="4">
        <f t="shared" si="37"/>
        <v>4024820</v>
      </c>
      <c r="Z151" s="4">
        <f t="shared" si="38"/>
        <v>0</v>
      </c>
      <c r="AA151" s="14">
        <f t="shared" si="39"/>
        <v>4024820</v>
      </c>
      <c r="AB151" s="4" t="b">
        <f t="shared" si="40"/>
        <v>1</v>
      </c>
      <c r="AC151" s="4" t="b">
        <f t="shared" si="41"/>
        <v>1</v>
      </c>
      <c r="AD151" s="14" t="b">
        <f t="shared" si="42"/>
        <v>1</v>
      </c>
    </row>
    <row r="152" spans="1:30" ht="15" x14ac:dyDescent="0.25">
      <c r="A152" s="19" t="s">
        <v>177</v>
      </c>
      <c r="B152" s="20" t="s">
        <v>305</v>
      </c>
      <c r="C152" s="4">
        <f>VLOOKUP($A152,AA0!$C$2:$K$199,3,FALSE)</f>
        <v>1301331</v>
      </c>
      <c r="D152" s="4">
        <f>IFERROR(VLOOKUP($A152,'DH1'!$C$2:$J$20,3,FALSE),0)+IFERROR(VLOOKUP($A152,'DF1'!$C$2:$J$22,3,FALSE),0)</f>
        <v>0</v>
      </c>
      <c r="E152" s="14">
        <f t="shared" si="29"/>
        <v>1301331</v>
      </c>
      <c r="F152" s="4">
        <f>VLOOKUP($A152,AA0!$C$2:$K$199,4,FALSE)</f>
        <v>0</v>
      </c>
      <c r="G152" s="4">
        <f>IFERROR(VLOOKUP($A152,'DH1'!$C$2:$J$20,4,FALSE),0)+IFERROR(VLOOKUP($A152,'DF1'!$C$2:$J$22,4,FALSE),0)</f>
        <v>0</v>
      </c>
      <c r="H152" s="14">
        <f t="shared" si="30"/>
        <v>0</v>
      </c>
      <c r="I152" s="4">
        <f>VLOOKUP($A152,AA0!$C$2:$K$199,5,FALSE)</f>
        <v>0</v>
      </c>
      <c r="J152" s="4">
        <f>IFERROR(VLOOKUP($A152,'DH1'!$C$2:$J$20,5,FALSE),0)+IFERROR(VLOOKUP($A152,'DF1'!$C$2:$J$22,5,FALSE),0)</f>
        <v>0</v>
      </c>
      <c r="K152" s="14">
        <f t="shared" si="31"/>
        <v>0</v>
      </c>
      <c r="L152" s="4">
        <f>VLOOKUP($A152,AA0!$C$2:$K$199,6,FALSE)</f>
        <v>0</v>
      </c>
      <c r="M152" s="4">
        <f>IFERROR(VLOOKUP($A152,'DH1'!$C$2:$J$20,6,FALSE),0)+IFERROR(VLOOKUP($A152,'DF1'!$C$2:$J$22,6,FALSE),0)</f>
        <v>0</v>
      </c>
      <c r="N152" s="14">
        <f t="shared" si="32"/>
        <v>0</v>
      </c>
      <c r="O152" s="4">
        <f>VLOOKUP($A152,AA0!$C$2:$K$199,7,FALSE)</f>
        <v>0</v>
      </c>
      <c r="P152" s="4">
        <f>IFERROR(VLOOKUP($A152,'DH1'!$C$2:$J$20,7,FALSE),0)+IFERROR(VLOOKUP($A152,'DF1'!$C$2:$J$22,7,FALSE),0)</f>
        <v>0</v>
      </c>
      <c r="Q152" s="14">
        <f t="shared" si="33"/>
        <v>0</v>
      </c>
      <c r="R152" s="4">
        <f>VLOOKUP($A152,AA0!$C$2:$K$199,8,FALSE)</f>
        <v>1301331</v>
      </c>
      <c r="S152" s="4">
        <f>IFERROR(VLOOKUP($A152,'DH1'!$C$2:$J$20,8,FALSE),0)+IFERROR(VLOOKUP($A152,'DF1'!$C$2:$J$22,8,FALSE),0)</f>
        <v>0</v>
      </c>
      <c r="T152" s="14">
        <f t="shared" si="34"/>
        <v>1301331</v>
      </c>
      <c r="U152" s="5">
        <f t="shared" si="35"/>
        <v>0</v>
      </c>
      <c r="V152" s="4">
        <f>VLOOKUP($A152,AA0!$C$2:$K$199,9,FALSE)</f>
        <v>2602662</v>
      </c>
      <c r="W152" s="4">
        <f>IFERROR(VLOOKUP($A152,'DH1'!$C$2:$K$20,9,FALSE),0)+IFERROR(VLOOKUP($A152,'DF1'!$C$2:$K$22,9,FALSE),0)</f>
        <v>0</v>
      </c>
      <c r="X152" s="14">
        <f t="shared" si="36"/>
        <v>2602662</v>
      </c>
      <c r="Y152" s="4">
        <f t="shared" si="37"/>
        <v>2602662</v>
      </c>
      <c r="Z152" s="4">
        <f t="shared" si="38"/>
        <v>0</v>
      </c>
      <c r="AA152" s="14">
        <f t="shared" si="39"/>
        <v>2602662</v>
      </c>
      <c r="AB152" s="4" t="b">
        <f t="shared" si="40"/>
        <v>1</v>
      </c>
      <c r="AC152" s="4" t="b">
        <f t="shared" si="41"/>
        <v>1</v>
      </c>
      <c r="AD152" s="14" t="b">
        <f t="shared" si="42"/>
        <v>1</v>
      </c>
    </row>
    <row r="153" spans="1:30" ht="15" x14ac:dyDescent="0.25">
      <c r="A153" s="19" t="s">
        <v>178</v>
      </c>
      <c r="B153" s="20" t="s">
        <v>306</v>
      </c>
      <c r="C153" s="4">
        <f>VLOOKUP($A153,AA0!$C$2:$K$199,3,FALSE)</f>
        <v>1057948</v>
      </c>
      <c r="D153" s="4">
        <f>IFERROR(VLOOKUP($A153,'DH1'!$C$2:$J$20,3,FALSE),0)+IFERROR(VLOOKUP($A153,'DF1'!$C$2:$J$22,3,FALSE),0)</f>
        <v>0</v>
      </c>
      <c r="E153" s="14">
        <f t="shared" si="29"/>
        <v>1057948</v>
      </c>
      <c r="F153" s="4">
        <f>VLOOKUP($A153,AA0!$C$2:$K$199,4,FALSE)</f>
        <v>0</v>
      </c>
      <c r="G153" s="4">
        <f>IFERROR(VLOOKUP($A153,'DH1'!$C$2:$J$20,4,FALSE),0)+IFERROR(VLOOKUP($A153,'DF1'!$C$2:$J$22,4,FALSE),0)</f>
        <v>0</v>
      </c>
      <c r="H153" s="14">
        <f t="shared" si="30"/>
        <v>0</v>
      </c>
      <c r="I153" s="4">
        <f>VLOOKUP($A153,AA0!$C$2:$K$199,5,FALSE)</f>
        <v>0</v>
      </c>
      <c r="J153" s="4">
        <f>IFERROR(VLOOKUP($A153,'DH1'!$C$2:$J$20,5,FALSE),0)+IFERROR(VLOOKUP($A153,'DF1'!$C$2:$J$22,5,FALSE),0)</f>
        <v>0</v>
      </c>
      <c r="K153" s="14">
        <f t="shared" si="31"/>
        <v>0</v>
      </c>
      <c r="L153" s="4">
        <f>VLOOKUP($A153,AA0!$C$2:$K$199,6,FALSE)</f>
        <v>0</v>
      </c>
      <c r="M153" s="4">
        <f>IFERROR(VLOOKUP($A153,'DH1'!$C$2:$J$20,6,FALSE),0)+IFERROR(VLOOKUP($A153,'DF1'!$C$2:$J$22,6,FALSE),0)</f>
        <v>0</v>
      </c>
      <c r="N153" s="14">
        <f t="shared" si="32"/>
        <v>0</v>
      </c>
      <c r="O153" s="4">
        <f>VLOOKUP($A153,AA0!$C$2:$K$199,7,FALSE)</f>
        <v>0</v>
      </c>
      <c r="P153" s="4">
        <f>IFERROR(VLOOKUP($A153,'DH1'!$C$2:$J$20,7,FALSE),0)+IFERROR(VLOOKUP($A153,'DF1'!$C$2:$J$22,7,FALSE),0)</f>
        <v>0</v>
      </c>
      <c r="Q153" s="14">
        <f t="shared" si="33"/>
        <v>0</v>
      </c>
      <c r="R153" s="4">
        <f>VLOOKUP($A153,AA0!$C$2:$K$199,8,FALSE)</f>
        <v>1057948</v>
      </c>
      <c r="S153" s="4">
        <f>IFERROR(VLOOKUP($A153,'DH1'!$C$2:$J$20,8,FALSE),0)+IFERROR(VLOOKUP($A153,'DF1'!$C$2:$J$22,8,FALSE),0)</f>
        <v>0</v>
      </c>
      <c r="T153" s="14">
        <f t="shared" si="34"/>
        <v>1057948</v>
      </c>
      <c r="U153" s="5">
        <f t="shared" si="35"/>
        <v>0</v>
      </c>
      <c r="V153" s="4">
        <f>VLOOKUP($A153,AA0!$C$2:$K$199,9,FALSE)</f>
        <v>2115896</v>
      </c>
      <c r="W153" s="4">
        <f>IFERROR(VLOOKUP($A153,'DH1'!$C$2:$K$20,9,FALSE),0)+IFERROR(VLOOKUP($A153,'DF1'!$C$2:$K$22,9,FALSE),0)</f>
        <v>0</v>
      </c>
      <c r="X153" s="14">
        <f t="shared" si="36"/>
        <v>2115896</v>
      </c>
      <c r="Y153" s="4">
        <f t="shared" si="37"/>
        <v>2115896</v>
      </c>
      <c r="Z153" s="4">
        <f t="shared" si="38"/>
        <v>0</v>
      </c>
      <c r="AA153" s="14">
        <f t="shared" si="39"/>
        <v>2115896</v>
      </c>
      <c r="AB153" s="4" t="b">
        <f t="shared" si="40"/>
        <v>1</v>
      </c>
      <c r="AC153" s="4" t="b">
        <f t="shared" si="41"/>
        <v>1</v>
      </c>
      <c r="AD153" s="14" t="b">
        <f t="shared" si="42"/>
        <v>1</v>
      </c>
    </row>
    <row r="154" spans="1:30" ht="15" x14ac:dyDescent="0.25">
      <c r="A154" s="19" t="s">
        <v>135</v>
      </c>
      <c r="B154" s="20" t="s">
        <v>136</v>
      </c>
      <c r="C154" s="4">
        <f>VLOOKUP($A154,AA0!$C$2:$K$199,3,FALSE)</f>
        <v>158328</v>
      </c>
      <c r="D154" s="4">
        <f>IFERROR(VLOOKUP($A154,'DH1'!$C$2:$J$20,3,FALSE),0)+IFERROR(VLOOKUP($A154,'DF1'!$C$2:$J$22,3,FALSE),0)</f>
        <v>0</v>
      </c>
      <c r="E154" s="14">
        <f t="shared" si="29"/>
        <v>158328</v>
      </c>
      <c r="F154" s="4">
        <f>VLOOKUP($A154,AA0!$C$2:$K$199,4,FALSE)</f>
        <v>0</v>
      </c>
      <c r="G154" s="4">
        <f>IFERROR(VLOOKUP($A154,'DH1'!$C$2:$J$20,4,FALSE),0)+IFERROR(VLOOKUP($A154,'DF1'!$C$2:$J$22,4,FALSE),0)</f>
        <v>0</v>
      </c>
      <c r="H154" s="14">
        <f t="shared" si="30"/>
        <v>0</v>
      </c>
      <c r="I154" s="4">
        <f>VLOOKUP($A154,AA0!$C$2:$K$199,5,FALSE)</f>
        <v>0</v>
      </c>
      <c r="J154" s="4">
        <f>IFERROR(VLOOKUP($A154,'DH1'!$C$2:$J$20,5,FALSE),0)+IFERROR(VLOOKUP($A154,'DF1'!$C$2:$J$22,5,FALSE),0)</f>
        <v>0</v>
      </c>
      <c r="K154" s="14">
        <f t="shared" si="31"/>
        <v>0</v>
      </c>
      <c r="L154" s="4">
        <f>VLOOKUP($A154,AA0!$C$2:$K$199,6,FALSE)</f>
        <v>0</v>
      </c>
      <c r="M154" s="4">
        <f>IFERROR(VLOOKUP($A154,'DH1'!$C$2:$J$20,6,FALSE),0)+IFERROR(VLOOKUP($A154,'DF1'!$C$2:$J$22,6,FALSE),0)</f>
        <v>0</v>
      </c>
      <c r="N154" s="14">
        <f t="shared" si="32"/>
        <v>0</v>
      </c>
      <c r="O154" s="4">
        <f>VLOOKUP($A154,AA0!$C$2:$K$199,7,FALSE)</f>
        <v>0</v>
      </c>
      <c r="P154" s="4">
        <f>IFERROR(VLOOKUP($A154,'DH1'!$C$2:$J$20,7,FALSE),0)+IFERROR(VLOOKUP($A154,'DF1'!$C$2:$J$22,7,FALSE),0)</f>
        <v>0</v>
      </c>
      <c r="Q154" s="14">
        <f t="shared" si="33"/>
        <v>0</v>
      </c>
      <c r="R154" s="4">
        <f>VLOOKUP($A154,AA0!$C$2:$K$199,8,FALSE)</f>
        <v>158328</v>
      </c>
      <c r="S154" s="4">
        <f>IFERROR(VLOOKUP($A154,'DH1'!$C$2:$J$20,8,FALSE),0)+IFERROR(VLOOKUP($A154,'DF1'!$C$2:$J$22,8,FALSE),0)</f>
        <v>0</v>
      </c>
      <c r="T154" s="14">
        <f t="shared" si="34"/>
        <v>158328</v>
      </c>
      <c r="U154" s="5">
        <f t="shared" si="35"/>
        <v>0</v>
      </c>
      <c r="V154" s="4">
        <f>VLOOKUP($A154,AA0!$C$2:$K$199,9,FALSE)</f>
        <v>316656</v>
      </c>
      <c r="W154" s="4">
        <f>IFERROR(VLOOKUP($A154,'DH1'!$C$2:$K$20,9,FALSE),0)+IFERROR(VLOOKUP($A154,'DF1'!$C$2:$K$22,9,FALSE),0)</f>
        <v>0</v>
      </c>
      <c r="X154" s="14">
        <f t="shared" si="36"/>
        <v>316656</v>
      </c>
      <c r="Y154" s="4">
        <f t="shared" si="37"/>
        <v>316656</v>
      </c>
      <c r="Z154" s="4">
        <f t="shared" si="38"/>
        <v>0</v>
      </c>
      <c r="AA154" s="14">
        <f t="shared" si="39"/>
        <v>316656</v>
      </c>
      <c r="AB154" s="4" t="b">
        <f t="shared" si="40"/>
        <v>1</v>
      </c>
      <c r="AC154" s="4" t="b">
        <f t="shared" si="41"/>
        <v>1</v>
      </c>
      <c r="AD154" s="14" t="b">
        <f t="shared" si="42"/>
        <v>1</v>
      </c>
    </row>
    <row r="155" spans="1:30" ht="15" x14ac:dyDescent="0.25">
      <c r="A155" s="19" t="s">
        <v>137</v>
      </c>
      <c r="B155" s="20" t="s">
        <v>138</v>
      </c>
      <c r="C155" s="4">
        <f>VLOOKUP($A155,AA0!$C$2:$K$199,3,FALSE)</f>
        <v>76901</v>
      </c>
      <c r="D155" s="4">
        <f>IFERROR(VLOOKUP($A155,'DH1'!$C$2:$J$20,3,FALSE),0)+IFERROR(VLOOKUP($A155,'DF1'!$C$2:$J$22,3,FALSE),0)</f>
        <v>0</v>
      </c>
      <c r="E155" s="14">
        <f t="shared" si="29"/>
        <v>76901</v>
      </c>
      <c r="F155" s="4">
        <f>VLOOKUP($A155,AA0!$C$2:$K$199,4,FALSE)</f>
        <v>0</v>
      </c>
      <c r="G155" s="4">
        <f>IFERROR(VLOOKUP($A155,'DH1'!$C$2:$J$20,4,FALSE),0)+IFERROR(VLOOKUP($A155,'DF1'!$C$2:$J$22,4,FALSE),0)</f>
        <v>0</v>
      </c>
      <c r="H155" s="14">
        <f t="shared" si="30"/>
        <v>0</v>
      </c>
      <c r="I155" s="4">
        <f>VLOOKUP($A155,AA0!$C$2:$K$199,5,FALSE)</f>
        <v>0</v>
      </c>
      <c r="J155" s="4">
        <f>IFERROR(VLOOKUP($A155,'DH1'!$C$2:$J$20,5,FALSE),0)+IFERROR(VLOOKUP($A155,'DF1'!$C$2:$J$22,5,FALSE),0)</f>
        <v>0</v>
      </c>
      <c r="K155" s="14">
        <f t="shared" si="31"/>
        <v>0</v>
      </c>
      <c r="L155" s="4">
        <f>VLOOKUP($A155,AA0!$C$2:$K$199,6,FALSE)</f>
        <v>0</v>
      </c>
      <c r="M155" s="4">
        <f>IFERROR(VLOOKUP($A155,'DH1'!$C$2:$J$20,6,FALSE),0)+IFERROR(VLOOKUP($A155,'DF1'!$C$2:$J$22,6,FALSE),0)</f>
        <v>0</v>
      </c>
      <c r="N155" s="14">
        <f t="shared" si="32"/>
        <v>0</v>
      </c>
      <c r="O155" s="4">
        <f>VLOOKUP($A155,AA0!$C$2:$K$199,7,FALSE)</f>
        <v>0</v>
      </c>
      <c r="P155" s="4">
        <f>IFERROR(VLOOKUP($A155,'DH1'!$C$2:$J$20,7,FALSE),0)+IFERROR(VLOOKUP($A155,'DF1'!$C$2:$J$22,7,FALSE),0)</f>
        <v>0</v>
      </c>
      <c r="Q155" s="14">
        <f t="shared" si="33"/>
        <v>0</v>
      </c>
      <c r="R155" s="4">
        <f>VLOOKUP($A155,AA0!$C$2:$K$199,8,FALSE)</f>
        <v>76901</v>
      </c>
      <c r="S155" s="4">
        <f>IFERROR(VLOOKUP($A155,'DH1'!$C$2:$J$20,8,FALSE),0)+IFERROR(VLOOKUP($A155,'DF1'!$C$2:$J$22,8,FALSE),0)</f>
        <v>0</v>
      </c>
      <c r="T155" s="14">
        <f t="shared" si="34"/>
        <v>76901</v>
      </c>
      <c r="U155" s="5">
        <f t="shared" si="35"/>
        <v>0</v>
      </c>
      <c r="V155" s="4">
        <f>VLOOKUP($A155,AA0!$C$2:$K$199,9,FALSE)</f>
        <v>153802</v>
      </c>
      <c r="W155" s="4">
        <f>IFERROR(VLOOKUP($A155,'DH1'!$C$2:$K$20,9,FALSE),0)+IFERROR(VLOOKUP($A155,'DF1'!$C$2:$K$22,9,FALSE),0)</f>
        <v>0</v>
      </c>
      <c r="X155" s="14">
        <f t="shared" si="36"/>
        <v>153802</v>
      </c>
      <c r="Y155" s="4">
        <f t="shared" si="37"/>
        <v>153802</v>
      </c>
      <c r="Z155" s="4">
        <f t="shared" si="38"/>
        <v>0</v>
      </c>
      <c r="AA155" s="14">
        <f t="shared" si="39"/>
        <v>153802</v>
      </c>
      <c r="AB155" s="4" t="b">
        <f t="shared" si="40"/>
        <v>1</v>
      </c>
      <c r="AC155" s="4" t="b">
        <f t="shared" si="41"/>
        <v>1</v>
      </c>
      <c r="AD155" s="14" t="b">
        <f t="shared" si="42"/>
        <v>1</v>
      </c>
    </row>
    <row r="156" spans="1:30" ht="15" x14ac:dyDescent="0.25">
      <c r="A156" s="19" t="s">
        <v>179</v>
      </c>
      <c r="B156" s="20" t="s">
        <v>387</v>
      </c>
      <c r="C156" s="4">
        <f>VLOOKUP($A156,AA0!$C$2:$K$199,3,FALSE)</f>
        <v>31056</v>
      </c>
      <c r="D156" s="4">
        <f>IFERROR(VLOOKUP($A156,'DH1'!$C$2:$J$20,3,FALSE),0)+IFERROR(VLOOKUP($A156,'DF1'!$C$2:$J$22,3,FALSE),0)</f>
        <v>0</v>
      </c>
      <c r="E156" s="14">
        <f t="shared" si="29"/>
        <v>31056</v>
      </c>
      <c r="F156" s="4">
        <f>VLOOKUP($A156,AA0!$C$2:$K$199,4,FALSE)</f>
        <v>0</v>
      </c>
      <c r="G156" s="4">
        <f>IFERROR(VLOOKUP($A156,'DH1'!$C$2:$J$20,4,FALSE),0)+IFERROR(VLOOKUP($A156,'DF1'!$C$2:$J$22,4,FALSE),0)</f>
        <v>0</v>
      </c>
      <c r="H156" s="14">
        <f t="shared" si="30"/>
        <v>0</v>
      </c>
      <c r="I156" s="4">
        <f>VLOOKUP($A156,AA0!$C$2:$K$199,5,FALSE)</f>
        <v>0</v>
      </c>
      <c r="J156" s="4">
        <f>IFERROR(VLOOKUP($A156,'DH1'!$C$2:$J$20,5,FALSE),0)+IFERROR(VLOOKUP($A156,'DF1'!$C$2:$J$22,5,FALSE),0)</f>
        <v>0</v>
      </c>
      <c r="K156" s="14">
        <f t="shared" si="31"/>
        <v>0</v>
      </c>
      <c r="L156" s="4">
        <f>VLOOKUP($A156,AA0!$C$2:$K$199,6,FALSE)</f>
        <v>0</v>
      </c>
      <c r="M156" s="4">
        <f>IFERROR(VLOOKUP($A156,'DH1'!$C$2:$J$20,6,FALSE),0)+IFERROR(VLOOKUP($A156,'DF1'!$C$2:$J$22,6,FALSE),0)</f>
        <v>0</v>
      </c>
      <c r="N156" s="14">
        <f t="shared" si="32"/>
        <v>0</v>
      </c>
      <c r="O156" s="4">
        <f>VLOOKUP($A156,AA0!$C$2:$K$199,7,FALSE)</f>
        <v>0</v>
      </c>
      <c r="P156" s="4">
        <f>IFERROR(VLOOKUP($A156,'DH1'!$C$2:$J$20,7,FALSE),0)+IFERROR(VLOOKUP($A156,'DF1'!$C$2:$J$22,7,FALSE),0)</f>
        <v>0</v>
      </c>
      <c r="Q156" s="14">
        <f t="shared" si="33"/>
        <v>0</v>
      </c>
      <c r="R156" s="4">
        <f>VLOOKUP($A156,AA0!$C$2:$K$199,8,FALSE)</f>
        <v>31056</v>
      </c>
      <c r="S156" s="4">
        <f>IFERROR(VLOOKUP($A156,'DH1'!$C$2:$J$20,8,FALSE),0)+IFERROR(VLOOKUP($A156,'DF1'!$C$2:$J$22,8,FALSE),0)</f>
        <v>0</v>
      </c>
      <c r="T156" s="14">
        <f t="shared" si="34"/>
        <v>31056</v>
      </c>
      <c r="U156" s="5">
        <f t="shared" si="35"/>
        <v>0</v>
      </c>
      <c r="V156" s="4">
        <f>VLOOKUP($A156,AA0!$C$2:$K$199,9,FALSE)</f>
        <v>62112</v>
      </c>
      <c r="W156" s="4">
        <f>IFERROR(VLOOKUP($A156,'DH1'!$C$2:$K$20,9,FALSE),0)+IFERROR(VLOOKUP($A156,'DF1'!$C$2:$K$22,9,FALSE),0)</f>
        <v>0</v>
      </c>
      <c r="X156" s="14">
        <f t="shared" si="36"/>
        <v>62112</v>
      </c>
      <c r="Y156" s="4">
        <f t="shared" si="37"/>
        <v>62112</v>
      </c>
      <c r="Z156" s="4">
        <f t="shared" si="38"/>
        <v>0</v>
      </c>
      <c r="AA156" s="14">
        <f t="shared" si="39"/>
        <v>62112</v>
      </c>
      <c r="AB156" s="4" t="b">
        <f t="shared" si="40"/>
        <v>1</v>
      </c>
      <c r="AC156" s="4" t="b">
        <f t="shared" si="41"/>
        <v>1</v>
      </c>
      <c r="AD156" s="14" t="b">
        <f t="shared" si="42"/>
        <v>1</v>
      </c>
    </row>
    <row r="157" spans="1:30" ht="15" x14ac:dyDescent="0.25">
      <c r="A157" s="19" t="s">
        <v>180</v>
      </c>
      <c r="B157" s="20" t="s">
        <v>307</v>
      </c>
      <c r="C157" s="4">
        <f>VLOOKUP($A157,AA0!$C$2:$K$199,3,FALSE)</f>
        <v>610105</v>
      </c>
      <c r="D157" s="4">
        <f>IFERROR(VLOOKUP($A157,'DH1'!$C$2:$J$20,3,FALSE),0)+IFERROR(VLOOKUP($A157,'DF1'!$C$2:$J$22,3,FALSE),0)</f>
        <v>0</v>
      </c>
      <c r="E157" s="14">
        <f t="shared" si="29"/>
        <v>610105</v>
      </c>
      <c r="F157" s="4">
        <f>VLOOKUP($A157,AA0!$C$2:$K$199,4,FALSE)</f>
        <v>0</v>
      </c>
      <c r="G157" s="4">
        <f>IFERROR(VLOOKUP($A157,'DH1'!$C$2:$J$20,4,FALSE),0)+IFERROR(VLOOKUP($A157,'DF1'!$C$2:$J$22,4,FALSE),0)</f>
        <v>0</v>
      </c>
      <c r="H157" s="14">
        <f t="shared" si="30"/>
        <v>0</v>
      </c>
      <c r="I157" s="4">
        <f>VLOOKUP($A157,AA0!$C$2:$K$199,5,FALSE)</f>
        <v>0</v>
      </c>
      <c r="J157" s="4">
        <f>IFERROR(VLOOKUP($A157,'DH1'!$C$2:$J$20,5,FALSE),0)+IFERROR(VLOOKUP($A157,'DF1'!$C$2:$J$22,5,FALSE),0)</f>
        <v>0</v>
      </c>
      <c r="K157" s="14">
        <f t="shared" si="31"/>
        <v>0</v>
      </c>
      <c r="L157" s="4">
        <f>VLOOKUP($A157,AA0!$C$2:$K$199,6,FALSE)</f>
        <v>0</v>
      </c>
      <c r="M157" s="4">
        <f>IFERROR(VLOOKUP($A157,'DH1'!$C$2:$J$20,6,FALSE),0)+IFERROR(VLOOKUP($A157,'DF1'!$C$2:$J$22,6,FALSE),0)</f>
        <v>0</v>
      </c>
      <c r="N157" s="14">
        <f t="shared" si="32"/>
        <v>0</v>
      </c>
      <c r="O157" s="4">
        <f>VLOOKUP($A157,AA0!$C$2:$K$199,7,FALSE)</f>
        <v>0</v>
      </c>
      <c r="P157" s="4">
        <f>IFERROR(VLOOKUP($A157,'DH1'!$C$2:$J$20,7,FALSE),0)+IFERROR(VLOOKUP($A157,'DF1'!$C$2:$J$22,7,FALSE),0)</f>
        <v>0</v>
      </c>
      <c r="Q157" s="14">
        <f t="shared" si="33"/>
        <v>0</v>
      </c>
      <c r="R157" s="4">
        <f>VLOOKUP($A157,AA0!$C$2:$K$199,8,FALSE)</f>
        <v>610105</v>
      </c>
      <c r="S157" s="4">
        <f>IFERROR(VLOOKUP($A157,'DH1'!$C$2:$J$20,8,FALSE),0)+IFERROR(VLOOKUP($A157,'DF1'!$C$2:$J$22,8,FALSE),0)</f>
        <v>0</v>
      </c>
      <c r="T157" s="14">
        <f t="shared" si="34"/>
        <v>610105</v>
      </c>
      <c r="U157" s="5">
        <f t="shared" si="35"/>
        <v>0</v>
      </c>
      <c r="V157" s="4">
        <f>VLOOKUP($A157,AA0!$C$2:$K$199,9,FALSE)</f>
        <v>1220210</v>
      </c>
      <c r="W157" s="4">
        <f>IFERROR(VLOOKUP($A157,'DH1'!$C$2:$K$20,9,FALSE),0)+IFERROR(VLOOKUP($A157,'DF1'!$C$2:$K$22,9,FALSE),0)</f>
        <v>0</v>
      </c>
      <c r="X157" s="14">
        <f t="shared" si="36"/>
        <v>1220210</v>
      </c>
      <c r="Y157" s="4">
        <f t="shared" si="37"/>
        <v>1220210</v>
      </c>
      <c r="Z157" s="4">
        <f t="shared" si="38"/>
        <v>0</v>
      </c>
      <c r="AA157" s="14">
        <f t="shared" si="39"/>
        <v>1220210</v>
      </c>
      <c r="AB157" s="4" t="b">
        <f t="shared" si="40"/>
        <v>1</v>
      </c>
      <c r="AC157" s="4" t="b">
        <f t="shared" si="41"/>
        <v>1</v>
      </c>
      <c r="AD157" s="14" t="b">
        <f t="shared" si="42"/>
        <v>1</v>
      </c>
    </row>
    <row r="158" spans="1:30" ht="15" x14ac:dyDescent="0.25">
      <c r="A158" s="19" t="s">
        <v>181</v>
      </c>
      <c r="B158" s="20" t="s">
        <v>182</v>
      </c>
      <c r="C158" s="4">
        <f>VLOOKUP($A158,AA0!$C$2:$K$199,3,FALSE)</f>
        <v>525516</v>
      </c>
      <c r="D158" s="4">
        <f>IFERROR(VLOOKUP($A158,'DH1'!$C$2:$J$20,3,FALSE),0)+IFERROR(VLOOKUP($A158,'DF1'!$C$2:$J$22,3,FALSE),0)</f>
        <v>0</v>
      </c>
      <c r="E158" s="14">
        <f t="shared" si="29"/>
        <v>525516</v>
      </c>
      <c r="F158" s="4">
        <f>VLOOKUP($A158,AA0!$C$2:$K$199,4,FALSE)</f>
        <v>0</v>
      </c>
      <c r="G158" s="4">
        <f>IFERROR(VLOOKUP($A158,'DH1'!$C$2:$J$20,4,FALSE),0)+IFERROR(VLOOKUP($A158,'DF1'!$C$2:$J$22,4,FALSE),0)</f>
        <v>0</v>
      </c>
      <c r="H158" s="14">
        <f t="shared" si="30"/>
        <v>0</v>
      </c>
      <c r="I158" s="4">
        <f>VLOOKUP($A158,AA0!$C$2:$K$199,5,FALSE)</f>
        <v>0</v>
      </c>
      <c r="J158" s="4">
        <f>IFERROR(VLOOKUP($A158,'DH1'!$C$2:$J$20,5,FALSE),0)+IFERROR(VLOOKUP($A158,'DF1'!$C$2:$J$22,5,FALSE),0)</f>
        <v>0</v>
      </c>
      <c r="K158" s="14">
        <f t="shared" si="31"/>
        <v>0</v>
      </c>
      <c r="L158" s="4">
        <f>VLOOKUP($A158,AA0!$C$2:$K$199,6,FALSE)</f>
        <v>0</v>
      </c>
      <c r="M158" s="4">
        <f>IFERROR(VLOOKUP($A158,'DH1'!$C$2:$J$20,6,FALSE),0)+IFERROR(VLOOKUP($A158,'DF1'!$C$2:$J$22,6,FALSE),0)</f>
        <v>0</v>
      </c>
      <c r="N158" s="14">
        <f t="shared" si="32"/>
        <v>0</v>
      </c>
      <c r="O158" s="4">
        <f>VLOOKUP($A158,AA0!$C$2:$K$199,7,FALSE)</f>
        <v>0</v>
      </c>
      <c r="P158" s="4">
        <f>IFERROR(VLOOKUP($A158,'DH1'!$C$2:$J$20,7,FALSE),0)+IFERROR(VLOOKUP($A158,'DF1'!$C$2:$J$22,7,FALSE),0)</f>
        <v>0</v>
      </c>
      <c r="Q158" s="14">
        <f t="shared" si="33"/>
        <v>0</v>
      </c>
      <c r="R158" s="4">
        <f>VLOOKUP($A158,AA0!$C$2:$K$199,8,FALSE)</f>
        <v>525516</v>
      </c>
      <c r="S158" s="4">
        <f>IFERROR(VLOOKUP($A158,'DH1'!$C$2:$J$20,8,FALSE),0)+IFERROR(VLOOKUP($A158,'DF1'!$C$2:$J$22,8,FALSE),0)</f>
        <v>0</v>
      </c>
      <c r="T158" s="14">
        <f t="shared" si="34"/>
        <v>525516</v>
      </c>
      <c r="U158" s="5">
        <f t="shared" si="35"/>
        <v>0</v>
      </c>
      <c r="V158" s="4">
        <f>VLOOKUP($A158,AA0!$C$2:$K$199,9,FALSE)</f>
        <v>1051032</v>
      </c>
      <c r="W158" s="4">
        <f>IFERROR(VLOOKUP($A158,'DH1'!$C$2:$K$20,9,FALSE),0)+IFERROR(VLOOKUP($A158,'DF1'!$C$2:$K$22,9,FALSE),0)</f>
        <v>0</v>
      </c>
      <c r="X158" s="14">
        <f t="shared" si="36"/>
        <v>1051032</v>
      </c>
      <c r="Y158" s="4">
        <f t="shared" si="37"/>
        <v>1051032</v>
      </c>
      <c r="Z158" s="4">
        <f t="shared" si="38"/>
        <v>0</v>
      </c>
      <c r="AA158" s="14">
        <f t="shared" si="39"/>
        <v>1051032</v>
      </c>
      <c r="AB158" s="4" t="b">
        <f t="shared" si="40"/>
        <v>1</v>
      </c>
      <c r="AC158" s="4" t="b">
        <f t="shared" si="41"/>
        <v>1</v>
      </c>
      <c r="AD158" s="14" t="b">
        <f t="shared" si="42"/>
        <v>1</v>
      </c>
    </row>
    <row r="159" spans="1:30" ht="15" x14ac:dyDescent="0.25">
      <c r="A159" s="19" t="s">
        <v>341</v>
      </c>
      <c r="B159" s="20" t="s">
        <v>342</v>
      </c>
      <c r="C159" s="4">
        <f>VLOOKUP($A159,AA0!$C$2:$K$199,3,FALSE)</f>
        <v>5084757</v>
      </c>
      <c r="D159" s="4">
        <f>IFERROR(VLOOKUP($A159,'DH1'!$C$2:$J$20,3,FALSE),0)+IFERROR(VLOOKUP($A159,'DF1'!$C$2:$J$22,3,FALSE),0)</f>
        <v>0</v>
      </c>
      <c r="E159" s="14">
        <f t="shared" si="29"/>
        <v>5084757</v>
      </c>
      <c r="F159" s="4">
        <f>VLOOKUP($A159,AA0!$C$2:$K$199,4,FALSE)</f>
        <v>0</v>
      </c>
      <c r="G159" s="4">
        <f>IFERROR(VLOOKUP($A159,'DH1'!$C$2:$J$20,4,FALSE),0)+IFERROR(VLOOKUP($A159,'DF1'!$C$2:$J$22,4,FALSE),0)</f>
        <v>0</v>
      </c>
      <c r="H159" s="14">
        <f t="shared" si="30"/>
        <v>0</v>
      </c>
      <c r="I159" s="4">
        <f>VLOOKUP($A159,AA0!$C$2:$K$199,5,FALSE)</f>
        <v>0</v>
      </c>
      <c r="J159" s="4">
        <f>IFERROR(VLOOKUP($A159,'DH1'!$C$2:$J$20,5,FALSE),0)+IFERROR(VLOOKUP($A159,'DF1'!$C$2:$J$22,5,FALSE),0)</f>
        <v>0</v>
      </c>
      <c r="K159" s="14">
        <f t="shared" si="31"/>
        <v>0</v>
      </c>
      <c r="L159" s="4">
        <f>VLOOKUP($A159,AA0!$C$2:$K$199,6,FALSE)</f>
        <v>0</v>
      </c>
      <c r="M159" s="4">
        <f>IFERROR(VLOOKUP($A159,'DH1'!$C$2:$J$20,6,FALSE),0)+IFERROR(VLOOKUP($A159,'DF1'!$C$2:$J$22,6,FALSE),0)</f>
        <v>0</v>
      </c>
      <c r="N159" s="14">
        <f t="shared" si="32"/>
        <v>0</v>
      </c>
      <c r="O159" s="4">
        <f>VLOOKUP($A159,AA0!$C$2:$K$199,7,FALSE)</f>
        <v>0</v>
      </c>
      <c r="P159" s="4">
        <f>IFERROR(VLOOKUP($A159,'DH1'!$C$2:$J$20,7,FALSE),0)+IFERROR(VLOOKUP($A159,'DF1'!$C$2:$J$22,7,FALSE),0)</f>
        <v>0</v>
      </c>
      <c r="Q159" s="14">
        <f t="shared" si="33"/>
        <v>0</v>
      </c>
      <c r="R159" s="4">
        <f>VLOOKUP($A159,AA0!$C$2:$K$199,8,FALSE)</f>
        <v>5084757</v>
      </c>
      <c r="S159" s="4">
        <f>IFERROR(VLOOKUP($A159,'DH1'!$C$2:$J$20,8,FALSE),0)+IFERROR(VLOOKUP($A159,'DF1'!$C$2:$J$22,8,FALSE),0)</f>
        <v>0</v>
      </c>
      <c r="T159" s="14">
        <f t="shared" si="34"/>
        <v>5084757</v>
      </c>
      <c r="U159" s="5">
        <f t="shared" si="35"/>
        <v>0</v>
      </c>
      <c r="V159" s="4">
        <f>VLOOKUP($A159,AA0!$C$2:$K$199,9,FALSE)</f>
        <v>10169514</v>
      </c>
      <c r="W159" s="4">
        <f>IFERROR(VLOOKUP($A159,'DH1'!$C$2:$K$20,9,FALSE),0)+IFERROR(VLOOKUP($A159,'DF1'!$C$2:$K$22,9,FALSE),0)</f>
        <v>0</v>
      </c>
      <c r="X159" s="14">
        <f t="shared" si="36"/>
        <v>10169514</v>
      </c>
      <c r="Y159" s="4">
        <f t="shared" si="37"/>
        <v>10169514</v>
      </c>
      <c r="Z159" s="4">
        <f t="shared" si="38"/>
        <v>0</v>
      </c>
      <c r="AA159" s="14">
        <f t="shared" si="39"/>
        <v>10169514</v>
      </c>
      <c r="AB159" s="4" t="b">
        <f t="shared" si="40"/>
        <v>1</v>
      </c>
      <c r="AC159" s="4" t="b">
        <f t="shared" si="41"/>
        <v>1</v>
      </c>
      <c r="AD159" s="14" t="b">
        <f t="shared" si="42"/>
        <v>1</v>
      </c>
    </row>
    <row r="160" spans="1:30" ht="15" x14ac:dyDescent="0.25">
      <c r="A160" s="19" t="s">
        <v>183</v>
      </c>
      <c r="B160" s="20" t="s">
        <v>308</v>
      </c>
      <c r="C160" s="4">
        <f>VLOOKUP($A160,AA0!$C$2:$K$199,3,FALSE)</f>
        <v>1445207</v>
      </c>
      <c r="D160" s="4">
        <f>IFERROR(VLOOKUP($A160,'DH1'!$C$2:$J$20,3,FALSE),0)+IFERROR(VLOOKUP($A160,'DF1'!$C$2:$J$22,3,FALSE),0)</f>
        <v>0</v>
      </c>
      <c r="E160" s="14">
        <f t="shared" si="29"/>
        <v>1445207</v>
      </c>
      <c r="F160" s="4">
        <f>VLOOKUP($A160,AA0!$C$2:$K$199,4,FALSE)</f>
        <v>0</v>
      </c>
      <c r="G160" s="4">
        <f>IFERROR(VLOOKUP($A160,'DH1'!$C$2:$J$20,4,FALSE),0)+IFERROR(VLOOKUP($A160,'DF1'!$C$2:$J$22,4,FALSE),0)</f>
        <v>0</v>
      </c>
      <c r="H160" s="14">
        <f t="shared" si="30"/>
        <v>0</v>
      </c>
      <c r="I160" s="4">
        <f>VLOOKUP($A160,AA0!$C$2:$K$199,5,FALSE)</f>
        <v>0</v>
      </c>
      <c r="J160" s="4">
        <f>IFERROR(VLOOKUP($A160,'DH1'!$C$2:$J$20,5,FALSE),0)+IFERROR(VLOOKUP($A160,'DF1'!$C$2:$J$22,5,FALSE),0)</f>
        <v>0</v>
      </c>
      <c r="K160" s="14">
        <f t="shared" si="31"/>
        <v>0</v>
      </c>
      <c r="L160" s="4">
        <f>VLOOKUP($A160,AA0!$C$2:$K$199,6,FALSE)</f>
        <v>0</v>
      </c>
      <c r="M160" s="4">
        <f>IFERROR(VLOOKUP($A160,'DH1'!$C$2:$J$20,6,FALSE),0)+IFERROR(VLOOKUP($A160,'DF1'!$C$2:$J$22,6,FALSE),0)</f>
        <v>0</v>
      </c>
      <c r="N160" s="14">
        <f t="shared" si="32"/>
        <v>0</v>
      </c>
      <c r="O160" s="4">
        <f>VLOOKUP($A160,AA0!$C$2:$K$199,7,FALSE)</f>
        <v>0</v>
      </c>
      <c r="P160" s="4">
        <f>IFERROR(VLOOKUP($A160,'DH1'!$C$2:$J$20,7,FALSE),0)+IFERROR(VLOOKUP($A160,'DF1'!$C$2:$J$22,7,FALSE),0)</f>
        <v>0</v>
      </c>
      <c r="Q160" s="14">
        <f t="shared" si="33"/>
        <v>0</v>
      </c>
      <c r="R160" s="4">
        <f>VLOOKUP($A160,AA0!$C$2:$K$199,8,FALSE)</f>
        <v>1445207</v>
      </c>
      <c r="S160" s="4">
        <f>IFERROR(VLOOKUP($A160,'DH1'!$C$2:$J$20,8,FALSE),0)+IFERROR(VLOOKUP($A160,'DF1'!$C$2:$J$22,8,FALSE),0)</f>
        <v>0</v>
      </c>
      <c r="T160" s="14">
        <f t="shared" si="34"/>
        <v>1445207</v>
      </c>
      <c r="U160" s="5">
        <f t="shared" si="35"/>
        <v>0</v>
      </c>
      <c r="V160" s="4">
        <f>VLOOKUP($A160,AA0!$C$2:$K$199,9,FALSE)</f>
        <v>2890414</v>
      </c>
      <c r="W160" s="4">
        <f>IFERROR(VLOOKUP($A160,'DH1'!$C$2:$K$20,9,FALSE),0)+IFERROR(VLOOKUP($A160,'DF1'!$C$2:$K$22,9,FALSE),0)</f>
        <v>0</v>
      </c>
      <c r="X160" s="14">
        <f t="shared" si="36"/>
        <v>2890414</v>
      </c>
      <c r="Y160" s="4">
        <f t="shared" si="37"/>
        <v>2890414</v>
      </c>
      <c r="Z160" s="4">
        <f t="shared" si="38"/>
        <v>0</v>
      </c>
      <c r="AA160" s="14">
        <f t="shared" si="39"/>
        <v>2890414</v>
      </c>
      <c r="AB160" s="4" t="b">
        <f t="shared" si="40"/>
        <v>1</v>
      </c>
      <c r="AC160" s="4" t="b">
        <f t="shared" si="41"/>
        <v>1</v>
      </c>
      <c r="AD160" s="14" t="b">
        <f t="shared" si="42"/>
        <v>1</v>
      </c>
    </row>
    <row r="161" spans="1:30" ht="15" x14ac:dyDescent="0.25">
      <c r="A161" s="19" t="s">
        <v>343</v>
      </c>
      <c r="B161" s="20" t="s">
        <v>344</v>
      </c>
      <c r="C161" s="4">
        <f>VLOOKUP($A161,AA0!$C$2:$K$199,3,FALSE)</f>
        <v>1361353</v>
      </c>
      <c r="D161" s="4">
        <f>IFERROR(VLOOKUP($A161,'DH1'!$C$2:$J$20,3,FALSE),0)+IFERROR(VLOOKUP($A161,'DF1'!$C$2:$J$22,3,FALSE),0)</f>
        <v>0</v>
      </c>
      <c r="E161" s="14">
        <f t="shared" si="29"/>
        <v>1361353</v>
      </c>
      <c r="F161" s="4">
        <f>VLOOKUP($A161,AA0!$C$2:$K$199,4,FALSE)</f>
        <v>0</v>
      </c>
      <c r="G161" s="4">
        <f>IFERROR(VLOOKUP($A161,'DH1'!$C$2:$J$20,4,FALSE),0)+IFERROR(VLOOKUP($A161,'DF1'!$C$2:$J$22,4,FALSE),0)</f>
        <v>0</v>
      </c>
      <c r="H161" s="14">
        <f t="shared" si="30"/>
        <v>0</v>
      </c>
      <c r="I161" s="4">
        <f>VLOOKUP($A161,AA0!$C$2:$K$199,5,FALSE)</f>
        <v>0</v>
      </c>
      <c r="J161" s="4">
        <f>IFERROR(VLOOKUP($A161,'DH1'!$C$2:$J$20,5,FALSE),0)+IFERROR(VLOOKUP($A161,'DF1'!$C$2:$J$22,5,FALSE),0)</f>
        <v>0</v>
      </c>
      <c r="K161" s="14">
        <f t="shared" si="31"/>
        <v>0</v>
      </c>
      <c r="L161" s="4">
        <f>VLOOKUP($A161,AA0!$C$2:$K$199,6,FALSE)</f>
        <v>0</v>
      </c>
      <c r="M161" s="4">
        <f>IFERROR(VLOOKUP($A161,'DH1'!$C$2:$J$20,6,FALSE),0)+IFERROR(VLOOKUP($A161,'DF1'!$C$2:$J$22,6,FALSE),0)</f>
        <v>0</v>
      </c>
      <c r="N161" s="14">
        <f t="shared" si="32"/>
        <v>0</v>
      </c>
      <c r="O161" s="4">
        <f>VLOOKUP($A161,AA0!$C$2:$K$199,7,FALSE)</f>
        <v>0</v>
      </c>
      <c r="P161" s="4">
        <f>IFERROR(VLOOKUP($A161,'DH1'!$C$2:$J$20,7,FALSE),0)+IFERROR(VLOOKUP($A161,'DF1'!$C$2:$J$22,7,FALSE),0)</f>
        <v>0</v>
      </c>
      <c r="Q161" s="14">
        <f t="shared" si="33"/>
        <v>0</v>
      </c>
      <c r="R161" s="4">
        <f>VLOOKUP($A161,AA0!$C$2:$K$199,8,FALSE)</f>
        <v>1361353</v>
      </c>
      <c r="S161" s="4">
        <f>IFERROR(VLOOKUP($A161,'DH1'!$C$2:$J$20,8,FALSE),0)+IFERROR(VLOOKUP($A161,'DF1'!$C$2:$J$22,8,FALSE),0)</f>
        <v>0</v>
      </c>
      <c r="T161" s="14">
        <f t="shared" si="34"/>
        <v>1361353</v>
      </c>
      <c r="U161" s="5">
        <f t="shared" si="35"/>
        <v>0</v>
      </c>
      <c r="V161" s="4">
        <f>VLOOKUP($A161,AA0!$C$2:$K$199,9,FALSE)</f>
        <v>2722706</v>
      </c>
      <c r="W161" s="4">
        <f>IFERROR(VLOOKUP($A161,'DH1'!$C$2:$K$20,9,FALSE),0)+IFERROR(VLOOKUP($A161,'DF1'!$C$2:$K$22,9,FALSE),0)</f>
        <v>0</v>
      </c>
      <c r="X161" s="14">
        <f t="shared" si="36"/>
        <v>2722706</v>
      </c>
      <c r="Y161" s="4">
        <f t="shared" si="37"/>
        <v>2722706</v>
      </c>
      <c r="Z161" s="4">
        <f t="shared" si="38"/>
        <v>0</v>
      </c>
      <c r="AA161" s="14">
        <f t="shared" si="39"/>
        <v>2722706</v>
      </c>
      <c r="AB161" s="4" t="b">
        <f t="shared" si="40"/>
        <v>1</v>
      </c>
      <c r="AC161" s="4" t="b">
        <f t="shared" si="41"/>
        <v>1</v>
      </c>
      <c r="AD161" s="14" t="b">
        <f t="shared" si="42"/>
        <v>1</v>
      </c>
    </row>
    <row r="162" spans="1:30" ht="15" x14ac:dyDescent="0.25">
      <c r="A162" s="19" t="s">
        <v>345</v>
      </c>
      <c r="B162" s="20" t="s">
        <v>346</v>
      </c>
      <c r="C162" s="4">
        <f>VLOOKUP($A162,AA0!$C$2:$K$199,3,FALSE)</f>
        <v>5147821</v>
      </c>
      <c r="D162" s="4">
        <f>IFERROR(VLOOKUP($A162,'DH1'!$C$2:$J$20,3,FALSE),0)+IFERROR(VLOOKUP($A162,'DF1'!$C$2:$J$22,3,FALSE),0)</f>
        <v>0</v>
      </c>
      <c r="E162" s="14">
        <f t="shared" si="29"/>
        <v>5147821</v>
      </c>
      <c r="F162" s="4">
        <f>VLOOKUP($A162,AA0!$C$2:$K$199,4,FALSE)</f>
        <v>0</v>
      </c>
      <c r="G162" s="4">
        <f>IFERROR(VLOOKUP($A162,'DH1'!$C$2:$J$20,4,FALSE),0)+IFERROR(VLOOKUP($A162,'DF1'!$C$2:$J$22,4,FALSE),0)</f>
        <v>0</v>
      </c>
      <c r="H162" s="14">
        <f t="shared" si="30"/>
        <v>0</v>
      </c>
      <c r="I162" s="4">
        <f>VLOOKUP($A162,AA0!$C$2:$K$199,5,FALSE)</f>
        <v>0</v>
      </c>
      <c r="J162" s="4">
        <f>IFERROR(VLOOKUP($A162,'DH1'!$C$2:$J$20,5,FALSE),0)+IFERROR(VLOOKUP($A162,'DF1'!$C$2:$J$22,5,FALSE),0)</f>
        <v>0</v>
      </c>
      <c r="K162" s="14">
        <f t="shared" si="31"/>
        <v>0</v>
      </c>
      <c r="L162" s="4">
        <f>VLOOKUP($A162,AA0!$C$2:$K$199,6,FALSE)</f>
        <v>0</v>
      </c>
      <c r="M162" s="4">
        <f>IFERROR(VLOOKUP($A162,'DH1'!$C$2:$J$20,6,FALSE),0)+IFERROR(VLOOKUP($A162,'DF1'!$C$2:$J$22,6,FALSE),0)</f>
        <v>0</v>
      </c>
      <c r="N162" s="14">
        <f t="shared" si="32"/>
        <v>0</v>
      </c>
      <c r="O162" s="4">
        <f>VLOOKUP($A162,AA0!$C$2:$K$199,7,FALSE)</f>
        <v>0</v>
      </c>
      <c r="P162" s="4">
        <f>IFERROR(VLOOKUP($A162,'DH1'!$C$2:$J$20,7,FALSE),0)+IFERROR(VLOOKUP($A162,'DF1'!$C$2:$J$22,7,FALSE),0)</f>
        <v>0</v>
      </c>
      <c r="Q162" s="14">
        <f t="shared" si="33"/>
        <v>0</v>
      </c>
      <c r="R162" s="4">
        <f>VLOOKUP($A162,AA0!$C$2:$K$199,8,FALSE)</f>
        <v>5147821</v>
      </c>
      <c r="S162" s="4">
        <f>IFERROR(VLOOKUP($A162,'DH1'!$C$2:$J$20,8,FALSE),0)+IFERROR(VLOOKUP($A162,'DF1'!$C$2:$J$22,8,FALSE),0)</f>
        <v>0</v>
      </c>
      <c r="T162" s="14">
        <f t="shared" si="34"/>
        <v>5147821</v>
      </c>
      <c r="U162" s="5">
        <f t="shared" si="35"/>
        <v>0</v>
      </c>
      <c r="V162" s="4">
        <f>VLOOKUP($A162,AA0!$C$2:$K$199,9,FALSE)</f>
        <v>10295642</v>
      </c>
      <c r="W162" s="4">
        <f>IFERROR(VLOOKUP($A162,'DH1'!$C$2:$K$20,9,FALSE),0)+IFERROR(VLOOKUP($A162,'DF1'!$C$2:$K$22,9,FALSE),0)</f>
        <v>0</v>
      </c>
      <c r="X162" s="14">
        <f t="shared" si="36"/>
        <v>10295642</v>
      </c>
      <c r="Y162" s="4">
        <f t="shared" si="37"/>
        <v>10295642</v>
      </c>
      <c r="Z162" s="4">
        <f t="shared" si="38"/>
        <v>0</v>
      </c>
      <c r="AA162" s="14">
        <f t="shared" si="39"/>
        <v>10295642</v>
      </c>
      <c r="AB162" s="4" t="b">
        <f t="shared" si="40"/>
        <v>1</v>
      </c>
      <c r="AC162" s="4" t="b">
        <f t="shared" si="41"/>
        <v>1</v>
      </c>
      <c r="AD162" s="14" t="b">
        <f t="shared" si="42"/>
        <v>1</v>
      </c>
    </row>
    <row r="163" spans="1:30" ht="15" x14ac:dyDescent="0.25">
      <c r="A163" s="19" t="s">
        <v>347</v>
      </c>
      <c r="B163" s="20" t="s">
        <v>348</v>
      </c>
      <c r="C163" s="4">
        <f>VLOOKUP($A163,AA0!$C$2:$K$199,3,FALSE)</f>
        <v>2223846</v>
      </c>
      <c r="D163" s="4">
        <f>IFERROR(VLOOKUP($A163,'DH1'!$C$2:$J$20,3,FALSE),0)+IFERROR(VLOOKUP($A163,'DF1'!$C$2:$J$22,3,FALSE),0)</f>
        <v>0</v>
      </c>
      <c r="E163" s="14">
        <f t="shared" si="29"/>
        <v>2223846</v>
      </c>
      <c r="F163" s="4">
        <f>VLOOKUP($A163,AA0!$C$2:$K$199,4,FALSE)</f>
        <v>0</v>
      </c>
      <c r="G163" s="4">
        <f>IFERROR(VLOOKUP($A163,'DH1'!$C$2:$J$20,4,FALSE),0)+IFERROR(VLOOKUP($A163,'DF1'!$C$2:$J$22,4,FALSE),0)</f>
        <v>0</v>
      </c>
      <c r="H163" s="14">
        <f t="shared" si="30"/>
        <v>0</v>
      </c>
      <c r="I163" s="4">
        <f>VLOOKUP($A163,AA0!$C$2:$K$199,5,FALSE)</f>
        <v>0</v>
      </c>
      <c r="J163" s="4">
        <f>IFERROR(VLOOKUP($A163,'DH1'!$C$2:$J$20,5,FALSE),0)+IFERROR(VLOOKUP($A163,'DF1'!$C$2:$J$22,5,FALSE),0)</f>
        <v>0</v>
      </c>
      <c r="K163" s="14">
        <f t="shared" si="31"/>
        <v>0</v>
      </c>
      <c r="L163" s="4">
        <f>VLOOKUP($A163,AA0!$C$2:$K$199,6,FALSE)</f>
        <v>0</v>
      </c>
      <c r="M163" s="4">
        <f>IFERROR(VLOOKUP($A163,'DH1'!$C$2:$J$20,6,FALSE),0)+IFERROR(VLOOKUP($A163,'DF1'!$C$2:$J$22,6,FALSE),0)</f>
        <v>0</v>
      </c>
      <c r="N163" s="14">
        <f t="shared" si="32"/>
        <v>0</v>
      </c>
      <c r="O163" s="4">
        <f>VLOOKUP($A163,AA0!$C$2:$K$199,7,FALSE)</f>
        <v>0</v>
      </c>
      <c r="P163" s="4">
        <f>IFERROR(VLOOKUP($A163,'DH1'!$C$2:$J$20,7,FALSE),0)+IFERROR(VLOOKUP($A163,'DF1'!$C$2:$J$22,7,FALSE),0)</f>
        <v>0</v>
      </c>
      <c r="Q163" s="14">
        <f t="shared" si="33"/>
        <v>0</v>
      </c>
      <c r="R163" s="4">
        <f>VLOOKUP($A163,AA0!$C$2:$K$199,8,FALSE)</f>
        <v>2223846</v>
      </c>
      <c r="S163" s="4">
        <f>IFERROR(VLOOKUP($A163,'DH1'!$C$2:$J$20,8,FALSE),0)+IFERROR(VLOOKUP($A163,'DF1'!$C$2:$J$22,8,FALSE),0)</f>
        <v>0</v>
      </c>
      <c r="T163" s="14">
        <f t="shared" si="34"/>
        <v>2223846</v>
      </c>
      <c r="U163" s="5">
        <f t="shared" si="35"/>
        <v>0</v>
      </c>
      <c r="V163" s="4">
        <f>VLOOKUP($A163,AA0!$C$2:$K$199,9,FALSE)</f>
        <v>4447692</v>
      </c>
      <c r="W163" s="4">
        <f>IFERROR(VLOOKUP($A163,'DH1'!$C$2:$K$20,9,FALSE),0)+IFERROR(VLOOKUP($A163,'DF1'!$C$2:$K$22,9,FALSE),0)</f>
        <v>0</v>
      </c>
      <c r="X163" s="14">
        <f t="shared" si="36"/>
        <v>4447692</v>
      </c>
      <c r="Y163" s="4">
        <f t="shared" si="37"/>
        <v>4447692</v>
      </c>
      <c r="Z163" s="4">
        <f t="shared" si="38"/>
        <v>0</v>
      </c>
      <c r="AA163" s="14">
        <f t="shared" si="39"/>
        <v>4447692</v>
      </c>
      <c r="AB163" s="4" t="b">
        <f t="shared" si="40"/>
        <v>1</v>
      </c>
      <c r="AC163" s="4" t="b">
        <f t="shared" si="41"/>
        <v>1</v>
      </c>
      <c r="AD163" s="14" t="b">
        <f t="shared" si="42"/>
        <v>1</v>
      </c>
    </row>
    <row r="164" spans="1:30" ht="15" x14ac:dyDescent="0.25">
      <c r="A164" s="19" t="s">
        <v>349</v>
      </c>
      <c r="B164" s="20" t="s">
        <v>350</v>
      </c>
      <c r="C164" s="4">
        <f>VLOOKUP($A164,AA0!$C$2:$K$199,3,FALSE)</f>
        <v>3414838</v>
      </c>
      <c r="D164" s="4">
        <f>IFERROR(VLOOKUP($A164,'DH1'!$C$2:$J$20,3,FALSE),0)+IFERROR(VLOOKUP($A164,'DF1'!$C$2:$J$22,3,FALSE),0)</f>
        <v>0</v>
      </c>
      <c r="E164" s="14">
        <f t="shared" si="29"/>
        <v>3414838</v>
      </c>
      <c r="F164" s="4">
        <f>VLOOKUP($A164,AA0!$C$2:$K$199,4,FALSE)</f>
        <v>0</v>
      </c>
      <c r="G164" s="4">
        <f>IFERROR(VLOOKUP($A164,'DH1'!$C$2:$J$20,4,FALSE),0)+IFERROR(VLOOKUP($A164,'DF1'!$C$2:$J$22,4,FALSE),0)</f>
        <v>0</v>
      </c>
      <c r="H164" s="14">
        <f t="shared" si="30"/>
        <v>0</v>
      </c>
      <c r="I164" s="4">
        <f>VLOOKUP($A164,AA0!$C$2:$K$199,5,FALSE)</f>
        <v>0</v>
      </c>
      <c r="J164" s="4">
        <f>IFERROR(VLOOKUP($A164,'DH1'!$C$2:$J$20,5,FALSE),0)+IFERROR(VLOOKUP($A164,'DF1'!$C$2:$J$22,5,FALSE),0)</f>
        <v>0</v>
      </c>
      <c r="K164" s="14">
        <f t="shared" si="31"/>
        <v>0</v>
      </c>
      <c r="L164" s="4">
        <f>VLOOKUP($A164,AA0!$C$2:$K$199,6,FALSE)</f>
        <v>0</v>
      </c>
      <c r="M164" s="4">
        <f>IFERROR(VLOOKUP($A164,'DH1'!$C$2:$J$20,6,FALSE),0)+IFERROR(VLOOKUP($A164,'DF1'!$C$2:$J$22,6,FALSE),0)</f>
        <v>0</v>
      </c>
      <c r="N164" s="14">
        <f t="shared" si="32"/>
        <v>0</v>
      </c>
      <c r="O164" s="4">
        <f>VLOOKUP($A164,AA0!$C$2:$K$199,7,FALSE)</f>
        <v>0</v>
      </c>
      <c r="P164" s="4">
        <f>IFERROR(VLOOKUP($A164,'DH1'!$C$2:$J$20,7,FALSE),0)+IFERROR(VLOOKUP($A164,'DF1'!$C$2:$J$22,7,FALSE),0)</f>
        <v>0</v>
      </c>
      <c r="Q164" s="14">
        <f t="shared" si="33"/>
        <v>0</v>
      </c>
      <c r="R164" s="4">
        <f>VLOOKUP($A164,AA0!$C$2:$K$199,8,FALSE)</f>
        <v>3414838</v>
      </c>
      <c r="S164" s="4">
        <f>IFERROR(VLOOKUP($A164,'DH1'!$C$2:$J$20,8,FALSE),0)+IFERROR(VLOOKUP($A164,'DF1'!$C$2:$J$22,8,FALSE),0)</f>
        <v>0</v>
      </c>
      <c r="T164" s="14">
        <f t="shared" si="34"/>
        <v>3414838</v>
      </c>
      <c r="U164" s="5">
        <f t="shared" si="35"/>
        <v>0</v>
      </c>
      <c r="V164" s="4">
        <f>VLOOKUP($A164,AA0!$C$2:$K$199,9,FALSE)</f>
        <v>6829676</v>
      </c>
      <c r="W164" s="4">
        <f>IFERROR(VLOOKUP($A164,'DH1'!$C$2:$K$20,9,FALSE),0)+IFERROR(VLOOKUP($A164,'DF1'!$C$2:$K$22,9,FALSE),0)</f>
        <v>0</v>
      </c>
      <c r="X164" s="14">
        <f t="shared" si="36"/>
        <v>6829676</v>
      </c>
      <c r="Y164" s="4">
        <f t="shared" si="37"/>
        <v>6829676</v>
      </c>
      <c r="Z164" s="4">
        <f t="shared" si="38"/>
        <v>0</v>
      </c>
      <c r="AA164" s="14">
        <f t="shared" si="39"/>
        <v>6829676</v>
      </c>
      <c r="AB164" s="4" t="b">
        <f t="shared" si="40"/>
        <v>1</v>
      </c>
      <c r="AC164" s="4" t="b">
        <f t="shared" si="41"/>
        <v>1</v>
      </c>
      <c r="AD164" s="14" t="b">
        <f t="shared" si="42"/>
        <v>1</v>
      </c>
    </row>
    <row r="165" spans="1:30" ht="15" x14ac:dyDescent="0.25">
      <c r="A165" s="19" t="s">
        <v>351</v>
      </c>
      <c r="B165" s="20" t="s">
        <v>352</v>
      </c>
      <c r="C165" s="4">
        <f>VLOOKUP($A165,AA0!$C$2:$K$199,3,FALSE)</f>
        <v>15545381</v>
      </c>
      <c r="D165" s="4">
        <f>IFERROR(VLOOKUP($A165,'DH1'!$C$2:$J$20,3,FALSE),0)+IFERROR(VLOOKUP($A165,'DF1'!$C$2:$J$22,3,FALSE),0)</f>
        <v>0</v>
      </c>
      <c r="E165" s="14">
        <f t="shared" si="29"/>
        <v>15545381</v>
      </c>
      <c r="F165" s="4">
        <f>VLOOKUP($A165,AA0!$C$2:$K$199,4,FALSE)</f>
        <v>0</v>
      </c>
      <c r="G165" s="4">
        <f>IFERROR(VLOOKUP($A165,'DH1'!$C$2:$J$20,4,FALSE),0)+IFERROR(VLOOKUP($A165,'DF1'!$C$2:$J$22,4,FALSE),0)</f>
        <v>0</v>
      </c>
      <c r="H165" s="14">
        <f t="shared" si="30"/>
        <v>0</v>
      </c>
      <c r="I165" s="4">
        <f>VLOOKUP($A165,AA0!$C$2:$K$199,5,FALSE)</f>
        <v>0</v>
      </c>
      <c r="J165" s="4">
        <f>IFERROR(VLOOKUP($A165,'DH1'!$C$2:$J$20,5,FALSE),0)+IFERROR(VLOOKUP($A165,'DF1'!$C$2:$J$22,5,FALSE),0)</f>
        <v>0</v>
      </c>
      <c r="K165" s="14">
        <f t="shared" si="31"/>
        <v>0</v>
      </c>
      <c r="L165" s="4">
        <f>VLOOKUP($A165,AA0!$C$2:$K$199,6,FALSE)</f>
        <v>0</v>
      </c>
      <c r="M165" s="4">
        <f>IFERROR(VLOOKUP($A165,'DH1'!$C$2:$J$20,6,FALSE),0)+IFERROR(VLOOKUP($A165,'DF1'!$C$2:$J$22,6,FALSE),0)</f>
        <v>0</v>
      </c>
      <c r="N165" s="14">
        <f t="shared" si="32"/>
        <v>0</v>
      </c>
      <c r="O165" s="4">
        <f>VLOOKUP($A165,AA0!$C$2:$K$199,7,FALSE)</f>
        <v>0</v>
      </c>
      <c r="P165" s="4">
        <f>IFERROR(VLOOKUP($A165,'DH1'!$C$2:$J$20,7,FALSE),0)+IFERROR(VLOOKUP($A165,'DF1'!$C$2:$J$22,7,FALSE),0)</f>
        <v>0</v>
      </c>
      <c r="Q165" s="14">
        <f t="shared" si="33"/>
        <v>0</v>
      </c>
      <c r="R165" s="4">
        <f>VLOOKUP($A165,AA0!$C$2:$K$199,8,FALSE)</f>
        <v>15545381</v>
      </c>
      <c r="S165" s="4">
        <f>IFERROR(VLOOKUP($A165,'DH1'!$C$2:$J$20,8,FALSE),0)+IFERROR(VLOOKUP($A165,'DF1'!$C$2:$J$22,8,FALSE),0)</f>
        <v>0</v>
      </c>
      <c r="T165" s="14">
        <f t="shared" si="34"/>
        <v>15545381</v>
      </c>
      <c r="U165" s="5">
        <f t="shared" si="35"/>
        <v>0</v>
      </c>
      <c r="V165" s="4">
        <f>VLOOKUP($A165,AA0!$C$2:$K$199,9,FALSE)</f>
        <v>31090762</v>
      </c>
      <c r="W165" s="4">
        <f>IFERROR(VLOOKUP($A165,'DH1'!$C$2:$K$20,9,FALSE),0)+IFERROR(VLOOKUP($A165,'DF1'!$C$2:$K$22,9,FALSE),0)</f>
        <v>0</v>
      </c>
      <c r="X165" s="14">
        <f t="shared" si="36"/>
        <v>31090762</v>
      </c>
      <c r="Y165" s="4">
        <f t="shared" si="37"/>
        <v>31090762</v>
      </c>
      <c r="Z165" s="4">
        <f t="shared" si="38"/>
        <v>0</v>
      </c>
      <c r="AA165" s="14">
        <f t="shared" si="39"/>
        <v>31090762</v>
      </c>
      <c r="AB165" s="4" t="b">
        <f t="shared" si="40"/>
        <v>1</v>
      </c>
      <c r="AC165" s="4" t="b">
        <f t="shared" si="41"/>
        <v>1</v>
      </c>
      <c r="AD165" s="14" t="b">
        <f t="shared" si="42"/>
        <v>1</v>
      </c>
    </row>
    <row r="166" spans="1:30" ht="15" x14ac:dyDescent="0.25">
      <c r="A166" s="19" t="s">
        <v>353</v>
      </c>
      <c r="B166" s="20" t="s">
        <v>354</v>
      </c>
      <c r="C166" s="4">
        <f>VLOOKUP($A166,AA0!$C$2:$K$199,3,FALSE)</f>
        <v>10000</v>
      </c>
      <c r="D166" s="4">
        <f>IFERROR(VLOOKUP($A166,'DH1'!$C$2:$J$20,3,FALSE),0)+IFERROR(VLOOKUP($A166,'DF1'!$C$2:$J$22,3,FALSE),0)</f>
        <v>0</v>
      </c>
      <c r="E166" s="14">
        <f t="shared" si="29"/>
        <v>10000</v>
      </c>
      <c r="F166" s="4">
        <f>VLOOKUP($A166,AA0!$C$2:$K$199,4,FALSE)</f>
        <v>0</v>
      </c>
      <c r="G166" s="4">
        <f>IFERROR(VLOOKUP($A166,'DH1'!$C$2:$J$20,4,FALSE),0)+IFERROR(VLOOKUP($A166,'DF1'!$C$2:$J$22,4,FALSE),0)</f>
        <v>0</v>
      </c>
      <c r="H166" s="14">
        <f t="shared" si="30"/>
        <v>0</v>
      </c>
      <c r="I166" s="4">
        <f>VLOOKUP($A166,AA0!$C$2:$K$199,5,FALSE)</f>
        <v>10000</v>
      </c>
      <c r="J166" s="4">
        <f>IFERROR(VLOOKUP($A166,'DH1'!$C$2:$J$20,5,FALSE),0)+IFERROR(VLOOKUP($A166,'DF1'!$C$2:$J$22,5,FALSE),0)</f>
        <v>0</v>
      </c>
      <c r="K166" s="14">
        <f t="shared" si="31"/>
        <v>10000</v>
      </c>
      <c r="L166" s="4">
        <f>VLOOKUP($A166,AA0!$C$2:$K$199,6,FALSE)</f>
        <v>0</v>
      </c>
      <c r="M166" s="4">
        <f>IFERROR(VLOOKUP($A166,'DH1'!$C$2:$J$20,6,FALSE),0)+IFERROR(VLOOKUP($A166,'DF1'!$C$2:$J$22,6,FALSE),0)</f>
        <v>0</v>
      </c>
      <c r="N166" s="14">
        <f t="shared" si="32"/>
        <v>0</v>
      </c>
      <c r="O166" s="4">
        <f>VLOOKUP($A166,AA0!$C$2:$K$199,7,FALSE)</f>
        <v>0</v>
      </c>
      <c r="P166" s="4">
        <f>IFERROR(VLOOKUP($A166,'DH1'!$C$2:$J$20,7,FALSE),0)+IFERROR(VLOOKUP($A166,'DF1'!$C$2:$J$22,7,FALSE),0)</f>
        <v>0</v>
      </c>
      <c r="Q166" s="14">
        <f t="shared" si="33"/>
        <v>0</v>
      </c>
      <c r="R166" s="4">
        <f>VLOOKUP($A166,AA0!$C$2:$K$199,8,FALSE)</f>
        <v>0</v>
      </c>
      <c r="S166" s="4">
        <f>IFERROR(VLOOKUP($A166,'DH1'!$C$2:$J$20,8,FALSE),0)+IFERROR(VLOOKUP($A166,'DF1'!$C$2:$J$22,8,FALSE),0)</f>
        <v>0</v>
      </c>
      <c r="T166" s="14">
        <f t="shared" si="34"/>
        <v>0</v>
      </c>
      <c r="U166" s="5">
        <f t="shared" si="35"/>
        <v>0</v>
      </c>
      <c r="V166" s="4">
        <f>VLOOKUP($A166,AA0!$C$2:$K$199,9,FALSE)</f>
        <v>20000</v>
      </c>
      <c r="W166" s="4">
        <f>IFERROR(VLOOKUP($A166,'DH1'!$C$2:$K$20,9,FALSE),0)+IFERROR(VLOOKUP($A166,'DF1'!$C$2:$K$22,9,FALSE),0)</f>
        <v>0</v>
      </c>
      <c r="X166" s="14">
        <f t="shared" si="36"/>
        <v>20000</v>
      </c>
      <c r="Y166" s="4">
        <f t="shared" si="37"/>
        <v>20000</v>
      </c>
      <c r="Z166" s="4">
        <f t="shared" si="38"/>
        <v>0</v>
      </c>
      <c r="AA166" s="14">
        <f t="shared" si="39"/>
        <v>20000</v>
      </c>
      <c r="AB166" s="4" t="b">
        <f t="shared" si="40"/>
        <v>1</v>
      </c>
      <c r="AC166" s="4" t="b">
        <f t="shared" si="41"/>
        <v>1</v>
      </c>
      <c r="AD166" s="14" t="b">
        <f t="shared" si="42"/>
        <v>1</v>
      </c>
    </row>
    <row r="167" spans="1:30" ht="15" x14ac:dyDescent="0.25">
      <c r="A167" s="19" t="s">
        <v>355</v>
      </c>
      <c r="B167" s="20" t="s">
        <v>356</v>
      </c>
      <c r="C167" s="4">
        <f>VLOOKUP($A167,AA0!$C$2:$K$199,3,FALSE)</f>
        <v>7314900</v>
      </c>
      <c r="D167" s="4">
        <f>IFERROR(VLOOKUP($A167,'DH1'!$C$2:$J$20,3,FALSE),0)+IFERROR(VLOOKUP($A167,'DF1'!$C$2:$J$22,3,FALSE),0)</f>
        <v>0</v>
      </c>
      <c r="E167" s="14">
        <f t="shared" si="29"/>
        <v>7314900</v>
      </c>
      <c r="F167" s="4">
        <f>VLOOKUP($A167,AA0!$C$2:$K$199,4,FALSE)</f>
        <v>0</v>
      </c>
      <c r="G167" s="4">
        <f>IFERROR(VLOOKUP($A167,'DH1'!$C$2:$J$20,4,FALSE),0)+IFERROR(VLOOKUP($A167,'DF1'!$C$2:$J$22,4,FALSE),0)</f>
        <v>0</v>
      </c>
      <c r="H167" s="14">
        <f t="shared" si="30"/>
        <v>0</v>
      </c>
      <c r="I167" s="4">
        <f>VLOOKUP($A167,AA0!$C$2:$K$199,5,FALSE)</f>
        <v>0</v>
      </c>
      <c r="J167" s="4">
        <f>IFERROR(VLOOKUP($A167,'DH1'!$C$2:$J$20,5,FALSE),0)+IFERROR(VLOOKUP($A167,'DF1'!$C$2:$J$22,5,FALSE),0)</f>
        <v>0</v>
      </c>
      <c r="K167" s="14">
        <f t="shared" si="31"/>
        <v>0</v>
      </c>
      <c r="L167" s="4">
        <f>VLOOKUP($A167,AA0!$C$2:$K$199,6,FALSE)</f>
        <v>0</v>
      </c>
      <c r="M167" s="4">
        <f>IFERROR(VLOOKUP($A167,'DH1'!$C$2:$J$20,6,FALSE),0)+IFERROR(VLOOKUP($A167,'DF1'!$C$2:$J$22,6,FALSE),0)</f>
        <v>0</v>
      </c>
      <c r="N167" s="14">
        <f t="shared" si="32"/>
        <v>0</v>
      </c>
      <c r="O167" s="4">
        <f>VLOOKUP($A167,AA0!$C$2:$K$199,7,FALSE)</f>
        <v>0</v>
      </c>
      <c r="P167" s="4">
        <f>IFERROR(VLOOKUP($A167,'DH1'!$C$2:$J$20,7,FALSE),0)+IFERROR(VLOOKUP($A167,'DF1'!$C$2:$J$22,7,FALSE),0)</f>
        <v>0</v>
      </c>
      <c r="Q167" s="14">
        <f t="shared" si="33"/>
        <v>0</v>
      </c>
      <c r="R167" s="4">
        <f>VLOOKUP($A167,AA0!$C$2:$K$199,8,FALSE)</f>
        <v>7314900</v>
      </c>
      <c r="S167" s="4">
        <f>IFERROR(VLOOKUP($A167,'DH1'!$C$2:$J$20,8,FALSE),0)+IFERROR(VLOOKUP($A167,'DF1'!$C$2:$J$22,8,FALSE),0)</f>
        <v>0</v>
      </c>
      <c r="T167" s="14">
        <f t="shared" si="34"/>
        <v>7314900</v>
      </c>
      <c r="U167" s="5">
        <f t="shared" si="35"/>
        <v>0</v>
      </c>
      <c r="V167" s="4">
        <f>VLOOKUP($A167,AA0!$C$2:$K$199,9,FALSE)</f>
        <v>14629800</v>
      </c>
      <c r="W167" s="4">
        <f>IFERROR(VLOOKUP($A167,'DH1'!$C$2:$K$20,9,FALSE),0)+IFERROR(VLOOKUP($A167,'DF1'!$C$2:$K$22,9,FALSE),0)</f>
        <v>0</v>
      </c>
      <c r="X167" s="14">
        <f t="shared" si="36"/>
        <v>14629800</v>
      </c>
      <c r="Y167" s="4">
        <f t="shared" si="37"/>
        <v>14629800</v>
      </c>
      <c r="Z167" s="4">
        <f t="shared" si="38"/>
        <v>0</v>
      </c>
      <c r="AA167" s="14">
        <f t="shared" si="39"/>
        <v>14629800</v>
      </c>
      <c r="AB167" s="4" t="b">
        <f t="shared" si="40"/>
        <v>1</v>
      </c>
      <c r="AC167" s="4" t="b">
        <f t="shared" si="41"/>
        <v>1</v>
      </c>
      <c r="AD167" s="14" t="b">
        <f t="shared" si="42"/>
        <v>1</v>
      </c>
    </row>
    <row r="168" spans="1:30" ht="15" x14ac:dyDescent="0.25">
      <c r="A168" s="19" t="s">
        <v>357</v>
      </c>
      <c r="B168" s="20" t="s">
        <v>358</v>
      </c>
      <c r="C168" s="4">
        <f>VLOOKUP($A168,AA0!$C$2:$K$199,3,FALSE)</f>
        <v>4771115</v>
      </c>
      <c r="D168" s="4">
        <f>IFERROR(VLOOKUP($A168,'DH1'!$C$2:$J$20,3,FALSE),0)+IFERROR(VLOOKUP($A168,'DF1'!$C$2:$J$22,3,FALSE),0)</f>
        <v>0</v>
      </c>
      <c r="E168" s="14">
        <f t="shared" si="29"/>
        <v>4771115</v>
      </c>
      <c r="F168" s="4">
        <f>VLOOKUP($A168,AA0!$C$2:$K$199,4,FALSE)</f>
        <v>0</v>
      </c>
      <c r="G168" s="4">
        <f>IFERROR(VLOOKUP($A168,'DH1'!$C$2:$J$20,4,FALSE),0)+IFERROR(VLOOKUP($A168,'DF1'!$C$2:$J$22,4,FALSE),0)</f>
        <v>0</v>
      </c>
      <c r="H168" s="14">
        <f t="shared" si="30"/>
        <v>0</v>
      </c>
      <c r="I168" s="4">
        <f>VLOOKUP($A168,AA0!$C$2:$K$199,5,FALSE)</f>
        <v>0</v>
      </c>
      <c r="J168" s="4">
        <f>IFERROR(VLOOKUP($A168,'DH1'!$C$2:$J$20,5,FALSE),0)+IFERROR(VLOOKUP($A168,'DF1'!$C$2:$J$22,5,FALSE),0)</f>
        <v>0</v>
      </c>
      <c r="K168" s="14">
        <f t="shared" si="31"/>
        <v>0</v>
      </c>
      <c r="L168" s="4">
        <f>VLOOKUP($A168,AA0!$C$2:$K$199,6,FALSE)</f>
        <v>0</v>
      </c>
      <c r="M168" s="4">
        <f>IFERROR(VLOOKUP($A168,'DH1'!$C$2:$J$20,6,FALSE),0)+IFERROR(VLOOKUP($A168,'DF1'!$C$2:$J$22,6,FALSE),0)</f>
        <v>0</v>
      </c>
      <c r="N168" s="14">
        <f t="shared" si="32"/>
        <v>0</v>
      </c>
      <c r="O168" s="4">
        <f>VLOOKUP($A168,AA0!$C$2:$K$199,7,FALSE)</f>
        <v>0</v>
      </c>
      <c r="P168" s="4">
        <f>IFERROR(VLOOKUP($A168,'DH1'!$C$2:$J$20,7,FALSE),0)+IFERROR(VLOOKUP($A168,'DF1'!$C$2:$J$22,7,FALSE),0)</f>
        <v>0</v>
      </c>
      <c r="Q168" s="14">
        <f t="shared" si="33"/>
        <v>0</v>
      </c>
      <c r="R168" s="4">
        <f>VLOOKUP($A168,AA0!$C$2:$K$199,8,FALSE)</f>
        <v>4771115</v>
      </c>
      <c r="S168" s="4">
        <f>IFERROR(VLOOKUP($A168,'DH1'!$C$2:$J$20,8,FALSE),0)+IFERROR(VLOOKUP($A168,'DF1'!$C$2:$J$22,8,FALSE),0)</f>
        <v>0</v>
      </c>
      <c r="T168" s="14">
        <f t="shared" si="34"/>
        <v>4771115</v>
      </c>
      <c r="U168" s="5">
        <f t="shared" si="35"/>
        <v>0</v>
      </c>
      <c r="V168" s="4">
        <f>VLOOKUP($A168,AA0!$C$2:$K$199,9,FALSE)</f>
        <v>9542230</v>
      </c>
      <c r="W168" s="4">
        <f>IFERROR(VLOOKUP($A168,'DH1'!$C$2:$K$20,9,FALSE),0)+IFERROR(VLOOKUP($A168,'DF1'!$C$2:$K$22,9,FALSE),0)</f>
        <v>0</v>
      </c>
      <c r="X168" s="14">
        <f t="shared" si="36"/>
        <v>9542230</v>
      </c>
      <c r="Y168" s="4">
        <f t="shared" si="37"/>
        <v>9542230</v>
      </c>
      <c r="Z168" s="4">
        <f t="shared" si="38"/>
        <v>0</v>
      </c>
      <c r="AA168" s="14">
        <f t="shared" si="39"/>
        <v>9542230</v>
      </c>
      <c r="AB168" s="4" t="b">
        <f t="shared" si="40"/>
        <v>1</v>
      </c>
      <c r="AC168" s="4" t="b">
        <f t="shared" si="41"/>
        <v>1</v>
      </c>
      <c r="AD168" s="14" t="b">
        <f t="shared" si="42"/>
        <v>1</v>
      </c>
    </row>
    <row r="169" spans="1:30" ht="15" x14ac:dyDescent="0.25">
      <c r="A169" s="19" t="s">
        <v>359</v>
      </c>
      <c r="B169" s="20" t="s">
        <v>360</v>
      </c>
      <c r="C169" s="4">
        <f>VLOOKUP($A169,AA0!$C$2:$K$199,3,FALSE)</f>
        <v>1683698</v>
      </c>
      <c r="D169" s="4">
        <f>IFERROR(VLOOKUP($A169,'DH1'!$C$2:$J$20,3,FALSE),0)+IFERROR(VLOOKUP($A169,'DF1'!$C$2:$J$22,3,FALSE),0)</f>
        <v>0</v>
      </c>
      <c r="E169" s="14">
        <f t="shared" si="29"/>
        <v>1683698</v>
      </c>
      <c r="F169" s="4">
        <f>VLOOKUP($A169,AA0!$C$2:$K$199,4,FALSE)</f>
        <v>0</v>
      </c>
      <c r="G169" s="4">
        <f>IFERROR(VLOOKUP($A169,'DH1'!$C$2:$J$20,4,FALSE),0)+IFERROR(VLOOKUP($A169,'DF1'!$C$2:$J$22,4,FALSE),0)</f>
        <v>0</v>
      </c>
      <c r="H169" s="14">
        <f t="shared" si="30"/>
        <v>0</v>
      </c>
      <c r="I169" s="4">
        <f>VLOOKUP($A169,AA0!$C$2:$K$199,5,FALSE)</f>
        <v>0</v>
      </c>
      <c r="J169" s="4">
        <f>IFERROR(VLOOKUP($A169,'DH1'!$C$2:$J$20,5,FALSE),0)+IFERROR(VLOOKUP($A169,'DF1'!$C$2:$J$22,5,FALSE),0)</f>
        <v>0</v>
      </c>
      <c r="K169" s="14">
        <f t="shared" si="31"/>
        <v>0</v>
      </c>
      <c r="L169" s="4">
        <f>VLOOKUP($A169,AA0!$C$2:$K$199,6,FALSE)</f>
        <v>0</v>
      </c>
      <c r="M169" s="4">
        <f>IFERROR(VLOOKUP($A169,'DH1'!$C$2:$J$20,6,FALSE),0)+IFERROR(VLOOKUP($A169,'DF1'!$C$2:$J$22,6,FALSE),0)</f>
        <v>0</v>
      </c>
      <c r="N169" s="14">
        <f t="shared" si="32"/>
        <v>0</v>
      </c>
      <c r="O169" s="4">
        <f>VLOOKUP($A169,AA0!$C$2:$K$199,7,FALSE)</f>
        <v>0</v>
      </c>
      <c r="P169" s="4">
        <f>IFERROR(VLOOKUP($A169,'DH1'!$C$2:$J$20,7,FALSE),0)+IFERROR(VLOOKUP($A169,'DF1'!$C$2:$J$22,7,FALSE),0)</f>
        <v>0</v>
      </c>
      <c r="Q169" s="14">
        <f t="shared" si="33"/>
        <v>0</v>
      </c>
      <c r="R169" s="4">
        <f>VLOOKUP($A169,AA0!$C$2:$K$199,8,FALSE)</f>
        <v>1683698</v>
      </c>
      <c r="S169" s="4">
        <f>IFERROR(VLOOKUP($A169,'DH1'!$C$2:$J$20,8,FALSE),0)+IFERROR(VLOOKUP($A169,'DF1'!$C$2:$J$22,8,FALSE),0)</f>
        <v>0</v>
      </c>
      <c r="T169" s="14">
        <f t="shared" si="34"/>
        <v>1683698</v>
      </c>
      <c r="U169" s="5">
        <f t="shared" si="35"/>
        <v>0</v>
      </c>
      <c r="V169" s="4">
        <f>VLOOKUP($A169,AA0!$C$2:$K$199,9,FALSE)</f>
        <v>3367396</v>
      </c>
      <c r="W169" s="4">
        <f>IFERROR(VLOOKUP($A169,'DH1'!$C$2:$K$20,9,FALSE),0)+IFERROR(VLOOKUP($A169,'DF1'!$C$2:$K$22,9,FALSE),0)</f>
        <v>0</v>
      </c>
      <c r="X169" s="14">
        <f t="shared" si="36"/>
        <v>3367396</v>
      </c>
      <c r="Y169" s="4">
        <f t="shared" si="37"/>
        <v>3367396</v>
      </c>
      <c r="Z169" s="4">
        <f t="shared" si="38"/>
        <v>0</v>
      </c>
      <c r="AA169" s="14">
        <f t="shared" si="39"/>
        <v>3367396</v>
      </c>
      <c r="AB169" s="4" t="b">
        <f t="shared" si="40"/>
        <v>1</v>
      </c>
      <c r="AC169" s="4" t="b">
        <f t="shared" si="41"/>
        <v>1</v>
      </c>
      <c r="AD169" s="14" t="b">
        <f t="shared" si="42"/>
        <v>1</v>
      </c>
    </row>
    <row r="170" spans="1:30" ht="15" x14ac:dyDescent="0.25">
      <c r="A170" s="19" t="s">
        <v>361</v>
      </c>
      <c r="B170" s="20" t="s">
        <v>362</v>
      </c>
      <c r="C170" s="4">
        <f>VLOOKUP($A170,AA0!$C$2:$K$199,3,FALSE)</f>
        <v>665641</v>
      </c>
      <c r="D170" s="4">
        <f>IFERROR(VLOOKUP($A170,'DH1'!$C$2:$J$20,3,FALSE),0)+IFERROR(VLOOKUP($A170,'DF1'!$C$2:$J$22,3,FALSE),0)</f>
        <v>0</v>
      </c>
      <c r="E170" s="14">
        <f t="shared" si="29"/>
        <v>665641</v>
      </c>
      <c r="F170" s="4">
        <f>VLOOKUP($A170,AA0!$C$2:$K$199,4,FALSE)</f>
        <v>0</v>
      </c>
      <c r="G170" s="4">
        <f>IFERROR(VLOOKUP($A170,'DH1'!$C$2:$J$20,4,FALSE),0)+IFERROR(VLOOKUP($A170,'DF1'!$C$2:$J$22,4,FALSE),0)</f>
        <v>0</v>
      </c>
      <c r="H170" s="14">
        <f t="shared" si="30"/>
        <v>0</v>
      </c>
      <c r="I170" s="4">
        <f>VLOOKUP($A170,AA0!$C$2:$K$199,5,FALSE)</f>
        <v>0</v>
      </c>
      <c r="J170" s="4">
        <f>IFERROR(VLOOKUP($A170,'DH1'!$C$2:$J$20,5,FALSE),0)+IFERROR(VLOOKUP($A170,'DF1'!$C$2:$J$22,5,FALSE),0)</f>
        <v>0</v>
      </c>
      <c r="K170" s="14">
        <f t="shared" si="31"/>
        <v>0</v>
      </c>
      <c r="L170" s="4">
        <f>VLOOKUP($A170,AA0!$C$2:$K$199,6,FALSE)</f>
        <v>0</v>
      </c>
      <c r="M170" s="4">
        <f>IFERROR(VLOOKUP($A170,'DH1'!$C$2:$J$20,6,FALSE),0)+IFERROR(VLOOKUP($A170,'DF1'!$C$2:$J$22,6,FALSE),0)</f>
        <v>0</v>
      </c>
      <c r="N170" s="14">
        <f t="shared" si="32"/>
        <v>0</v>
      </c>
      <c r="O170" s="4">
        <f>VLOOKUP($A170,AA0!$C$2:$K$199,7,FALSE)</f>
        <v>0</v>
      </c>
      <c r="P170" s="4">
        <f>IFERROR(VLOOKUP($A170,'DH1'!$C$2:$J$20,7,FALSE),0)+IFERROR(VLOOKUP($A170,'DF1'!$C$2:$J$22,7,FALSE),0)</f>
        <v>0</v>
      </c>
      <c r="Q170" s="14">
        <f t="shared" si="33"/>
        <v>0</v>
      </c>
      <c r="R170" s="4">
        <f>VLOOKUP($A170,AA0!$C$2:$K$199,8,FALSE)</f>
        <v>665641</v>
      </c>
      <c r="S170" s="4">
        <f>IFERROR(VLOOKUP($A170,'DH1'!$C$2:$J$20,8,FALSE),0)+IFERROR(VLOOKUP($A170,'DF1'!$C$2:$J$22,8,FALSE),0)</f>
        <v>0</v>
      </c>
      <c r="T170" s="14">
        <f t="shared" si="34"/>
        <v>665641</v>
      </c>
      <c r="U170" s="5">
        <f t="shared" si="35"/>
        <v>0</v>
      </c>
      <c r="V170" s="4">
        <f>VLOOKUP($A170,AA0!$C$2:$K$199,9,FALSE)</f>
        <v>1331282</v>
      </c>
      <c r="W170" s="4">
        <f>IFERROR(VLOOKUP($A170,'DH1'!$C$2:$K$20,9,FALSE),0)+IFERROR(VLOOKUP($A170,'DF1'!$C$2:$K$22,9,FALSE),0)</f>
        <v>0</v>
      </c>
      <c r="X170" s="14">
        <f t="shared" si="36"/>
        <v>1331282</v>
      </c>
      <c r="Y170" s="4">
        <f t="shared" si="37"/>
        <v>1331282</v>
      </c>
      <c r="Z170" s="4">
        <f t="shared" si="38"/>
        <v>0</v>
      </c>
      <c r="AA170" s="14">
        <f t="shared" si="39"/>
        <v>1331282</v>
      </c>
      <c r="AB170" s="4" t="b">
        <f t="shared" si="40"/>
        <v>1</v>
      </c>
      <c r="AC170" s="4" t="b">
        <f t="shared" si="41"/>
        <v>1</v>
      </c>
      <c r="AD170" s="14" t="b">
        <f t="shared" si="42"/>
        <v>1</v>
      </c>
    </row>
    <row r="171" spans="1:30" ht="15" x14ac:dyDescent="0.25">
      <c r="A171" s="19" t="s">
        <v>363</v>
      </c>
      <c r="B171" s="20" t="s">
        <v>364</v>
      </c>
      <c r="C171" s="4">
        <f>VLOOKUP($A171,AA0!$C$2:$K$199,3,FALSE)</f>
        <v>1045720</v>
      </c>
      <c r="D171" s="4">
        <f>IFERROR(VLOOKUP($A171,'DH1'!$C$2:$J$20,3,FALSE),0)+IFERROR(VLOOKUP($A171,'DF1'!$C$2:$J$22,3,FALSE),0)</f>
        <v>0</v>
      </c>
      <c r="E171" s="14">
        <f t="shared" si="29"/>
        <v>1045720</v>
      </c>
      <c r="F171" s="4">
        <f>VLOOKUP($A171,AA0!$C$2:$K$199,4,FALSE)</f>
        <v>0</v>
      </c>
      <c r="G171" s="4">
        <f>IFERROR(VLOOKUP($A171,'DH1'!$C$2:$J$20,4,FALSE),0)+IFERROR(VLOOKUP($A171,'DF1'!$C$2:$J$22,4,FALSE),0)</f>
        <v>0</v>
      </c>
      <c r="H171" s="14">
        <f t="shared" si="30"/>
        <v>0</v>
      </c>
      <c r="I171" s="4">
        <f>VLOOKUP($A171,AA0!$C$2:$K$199,5,FALSE)</f>
        <v>0</v>
      </c>
      <c r="J171" s="4">
        <f>IFERROR(VLOOKUP($A171,'DH1'!$C$2:$J$20,5,FALSE),0)+IFERROR(VLOOKUP($A171,'DF1'!$C$2:$J$22,5,FALSE),0)</f>
        <v>0</v>
      </c>
      <c r="K171" s="14">
        <f t="shared" si="31"/>
        <v>0</v>
      </c>
      <c r="L171" s="4">
        <f>VLOOKUP($A171,AA0!$C$2:$K$199,6,FALSE)</f>
        <v>0</v>
      </c>
      <c r="M171" s="4">
        <f>IFERROR(VLOOKUP($A171,'DH1'!$C$2:$J$20,6,FALSE),0)+IFERROR(VLOOKUP($A171,'DF1'!$C$2:$J$22,6,FALSE),0)</f>
        <v>0</v>
      </c>
      <c r="N171" s="14">
        <f t="shared" si="32"/>
        <v>0</v>
      </c>
      <c r="O171" s="4">
        <f>VLOOKUP($A171,AA0!$C$2:$K$199,7,FALSE)</f>
        <v>0</v>
      </c>
      <c r="P171" s="4">
        <f>IFERROR(VLOOKUP($A171,'DH1'!$C$2:$J$20,7,FALSE),0)+IFERROR(VLOOKUP($A171,'DF1'!$C$2:$J$22,7,FALSE),0)</f>
        <v>0</v>
      </c>
      <c r="Q171" s="14">
        <f t="shared" si="33"/>
        <v>0</v>
      </c>
      <c r="R171" s="4">
        <f>VLOOKUP($A171,AA0!$C$2:$K$199,8,FALSE)</f>
        <v>1045720</v>
      </c>
      <c r="S171" s="4">
        <f>IFERROR(VLOOKUP($A171,'DH1'!$C$2:$J$20,8,FALSE),0)+IFERROR(VLOOKUP($A171,'DF1'!$C$2:$J$22,8,FALSE),0)</f>
        <v>0</v>
      </c>
      <c r="T171" s="14">
        <f t="shared" si="34"/>
        <v>1045720</v>
      </c>
      <c r="U171" s="5">
        <f t="shared" si="35"/>
        <v>0</v>
      </c>
      <c r="V171" s="4">
        <f>VLOOKUP($A171,AA0!$C$2:$K$199,9,FALSE)</f>
        <v>2091440</v>
      </c>
      <c r="W171" s="4">
        <f>IFERROR(VLOOKUP($A171,'DH1'!$C$2:$K$20,9,FALSE),0)+IFERROR(VLOOKUP($A171,'DF1'!$C$2:$K$22,9,FALSE),0)</f>
        <v>0</v>
      </c>
      <c r="X171" s="14">
        <f t="shared" si="36"/>
        <v>2091440</v>
      </c>
      <c r="Y171" s="4">
        <f t="shared" si="37"/>
        <v>2091440</v>
      </c>
      <c r="Z171" s="4">
        <f t="shared" si="38"/>
        <v>0</v>
      </c>
      <c r="AA171" s="14">
        <f t="shared" si="39"/>
        <v>2091440</v>
      </c>
      <c r="AB171" s="4" t="b">
        <f t="shared" si="40"/>
        <v>1</v>
      </c>
      <c r="AC171" s="4" t="b">
        <f t="shared" si="41"/>
        <v>1</v>
      </c>
      <c r="AD171" s="14" t="b">
        <f t="shared" si="42"/>
        <v>1</v>
      </c>
    </row>
    <row r="172" spans="1:30" ht="15" x14ac:dyDescent="0.25">
      <c r="A172" s="19" t="s">
        <v>365</v>
      </c>
      <c r="B172" s="20" t="s">
        <v>366</v>
      </c>
      <c r="C172" s="4">
        <f>VLOOKUP($A172,AA0!$C$2:$K$199,3,FALSE)</f>
        <v>0</v>
      </c>
      <c r="D172" s="4">
        <f>IFERROR(VLOOKUP($A172,'DH1'!$C$2:$J$20,3,FALSE),0)+IFERROR(VLOOKUP($A172,'DF1'!$C$2:$J$22,3,FALSE),0)</f>
        <v>0</v>
      </c>
      <c r="E172" s="14">
        <f t="shared" si="29"/>
        <v>0</v>
      </c>
      <c r="F172" s="4">
        <f>VLOOKUP($A172,AA0!$C$2:$K$199,4,FALSE)</f>
        <v>0</v>
      </c>
      <c r="G172" s="4">
        <f>IFERROR(VLOOKUP($A172,'DH1'!$C$2:$J$20,4,FALSE),0)+IFERROR(VLOOKUP($A172,'DF1'!$C$2:$J$22,4,FALSE),0)</f>
        <v>0</v>
      </c>
      <c r="H172" s="14">
        <f t="shared" si="30"/>
        <v>0</v>
      </c>
      <c r="I172" s="4">
        <f>VLOOKUP($A172,AA0!$C$2:$K$199,5,FALSE)</f>
        <v>0</v>
      </c>
      <c r="J172" s="4">
        <f>IFERROR(VLOOKUP($A172,'DH1'!$C$2:$J$20,5,FALSE),0)+IFERROR(VLOOKUP($A172,'DF1'!$C$2:$J$22,5,FALSE),0)</f>
        <v>0</v>
      </c>
      <c r="K172" s="14">
        <f t="shared" si="31"/>
        <v>0</v>
      </c>
      <c r="L172" s="4">
        <f>VLOOKUP($A172,AA0!$C$2:$K$199,6,FALSE)</f>
        <v>0</v>
      </c>
      <c r="M172" s="4">
        <f>IFERROR(VLOOKUP($A172,'DH1'!$C$2:$J$20,6,FALSE),0)+IFERROR(VLOOKUP($A172,'DF1'!$C$2:$J$22,6,FALSE),0)</f>
        <v>0</v>
      </c>
      <c r="N172" s="14">
        <f t="shared" si="32"/>
        <v>0</v>
      </c>
      <c r="O172" s="4">
        <f>VLOOKUP($A172,AA0!$C$2:$K$199,7,FALSE)</f>
        <v>0</v>
      </c>
      <c r="P172" s="4">
        <f>IFERROR(VLOOKUP($A172,'DH1'!$C$2:$J$20,7,FALSE),0)+IFERROR(VLOOKUP($A172,'DF1'!$C$2:$J$22,7,FALSE),0)</f>
        <v>0</v>
      </c>
      <c r="Q172" s="14">
        <f t="shared" si="33"/>
        <v>0</v>
      </c>
      <c r="R172" s="4">
        <f>VLOOKUP($A172,AA0!$C$2:$K$199,8,FALSE)</f>
        <v>0</v>
      </c>
      <c r="S172" s="4">
        <f>IFERROR(VLOOKUP($A172,'DH1'!$C$2:$J$20,8,FALSE),0)+IFERROR(VLOOKUP($A172,'DF1'!$C$2:$J$22,8,FALSE),0)</f>
        <v>0</v>
      </c>
      <c r="T172" s="14">
        <f t="shared" si="34"/>
        <v>0</v>
      </c>
      <c r="U172" s="5">
        <f t="shared" si="35"/>
        <v>0</v>
      </c>
      <c r="V172" s="4">
        <f>VLOOKUP($A172,AA0!$C$2:$K$199,9,FALSE)</f>
        <v>0</v>
      </c>
      <c r="W172" s="4">
        <f>IFERROR(VLOOKUP($A172,'DH1'!$C$2:$K$20,9,FALSE),0)+IFERROR(VLOOKUP($A172,'DF1'!$C$2:$K$22,9,FALSE),0)</f>
        <v>0</v>
      </c>
      <c r="X172" s="14">
        <f t="shared" si="36"/>
        <v>0</v>
      </c>
      <c r="Y172" s="4">
        <f t="shared" si="37"/>
        <v>0</v>
      </c>
      <c r="Z172" s="4">
        <f t="shared" si="38"/>
        <v>0</v>
      </c>
      <c r="AA172" s="14">
        <f t="shared" si="39"/>
        <v>0</v>
      </c>
      <c r="AB172" s="4" t="b">
        <f t="shared" si="40"/>
        <v>1</v>
      </c>
      <c r="AC172" s="4" t="b">
        <f t="shared" si="41"/>
        <v>1</v>
      </c>
      <c r="AD172" s="14" t="b">
        <f t="shared" si="42"/>
        <v>1</v>
      </c>
    </row>
    <row r="173" spans="1:30" ht="15" x14ac:dyDescent="0.25">
      <c r="A173" s="19" t="s">
        <v>367</v>
      </c>
      <c r="B173" s="20" t="s">
        <v>368</v>
      </c>
      <c r="C173" s="4">
        <f>VLOOKUP($A173,AA0!$C$2:$K$199,3,FALSE)</f>
        <v>-802773</v>
      </c>
      <c r="D173" s="4">
        <f>IFERROR(VLOOKUP($A173,'DH1'!$C$2:$J$20,3,FALSE),0)+IFERROR(VLOOKUP($A173,'DF1'!$C$2:$J$22,3,FALSE),0)</f>
        <v>0</v>
      </c>
      <c r="E173" s="14">
        <f t="shared" si="29"/>
        <v>-802773</v>
      </c>
      <c r="F173" s="4">
        <f>VLOOKUP($A173,AA0!$C$2:$K$199,4,FALSE)</f>
        <v>0</v>
      </c>
      <c r="G173" s="4">
        <f>IFERROR(VLOOKUP($A173,'DH1'!$C$2:$J$20,4,FALSE),0)+IFERROR(VLOOKUP($A173,'DF1'!$C$2:$J$22,4,FALSE),0)</f>
        <v>0</v>
      </c>
      <c r="H173" s="14">
        <f t="shared" si="30"/>
        <v>0</v>
      </c>
      <c r="I173" s="4">
        <f>VLOOKUP($A173,AA0!$C$2:$K$199,5,FALSE)</f>
        <v>0</v>
      </c>
      <c r="J173" s="4">
        <f>IFERROR(VLOOKUP($A173,'DH1'!$C$2:$J$20,5,FALSE),0)+IFERROR(VLOOKUP($A173,'DF1'!$C$2:$J$22,5,FALSE),0)</f>
        <v>0</v>
      </c>
      <c r="K173" s="14">
        <f t="shared" si="31"/>
        <v>0</v>
      </c>
      <c r="L173" s="4">
        <f>VLOOKUP($A173,AA0!$C$2:$K$199,6,FALSE)</f>
        <v>0</v>
      </c>
      <c r="M173" s="4">
        <f>IFERROR(VLOOKUP($A173,'DH1'!$C$2:$J$20,6,FALSE),0)+IFERROR(VLOOKUP($A173,'DF1'!$C$2:$J$22,6,FALSE),0)</f>
        <v>0</v>
      </c>
      <c r="N173" s="14">
        <f t="shared" si="32"/>
        <v>0</v>
      </c>
      <c r="O173" s="4">
        <f>VLOOKUP($A173,AA0!$C$2:$K$199,7,FALSE)</f>
        <v>0</v>
      </c>
      <c r="P173" s="4">
        <f>IFERROR(VLOOKUP($A173,'DH1'!$C$2:$J$20,7,FALSE),0)+IFERROR(VLOOKUP($A173,'DF1'!$C$2:$J$22,7,FALSE),0)</f>
        <v>0</v>
      </c>
      <c r="Q173" s="14">
        <f t="shared" si="33"/>
        <v>0</v>
      </c>
      <c r="R173" s="4">
        <f>VLOOKUP($A173,AA0!$C$2:$K$199,8,FALSE)</f>
        <v>-802773</v>
      </c>
      <c r="S173" s="4">
        <f>IFERROR(VLOOKUP($A173,'DH1'!$C$2:$J$20,8,FALSE),0)+IFERROR(VLOOKUP($A173,'DF1'!$C$2:$J$22,8,FALSE),0)</f>
        <v>0</v>
      </c>
      <c r="T173" s="14">
        <f t="shared" si="34"/>
        <v>-802773</v>
      </c>
      <c r="U173" s="5">
        <f t="shared" si="35"/>
        <v>0</v>
      </c>
      <c r="V173" s="4">
        <f>VLOOKUP($A173,AA0!$C$2:$K$199,9,FALSE)</f>
        <v>-1605546</v>
      </c>
      <c r="W173" s="4">
        <f>IFERROR(VLOOKUP($A173,'DH1'!$C$2:$K$20,9,FALSE),0)+IFERROR(VLOOKUP($A173,'DF1'!$C$2:$K$22,9,FALSE),0)</f>
        <v>0</v>
      </c>
      <c r="X173" s="14">
        <f t="shared" si="36"/>
        <v>-1605546</v>
      </c>
      <c r="Y173" s="4">
        <f t="shared" si="37"/>
        <v>-1605546</v>
      </c>
      <c r="Z173" s="4">
        <f t="shared" si="38"/>
        <v>0</v>
      </c>
      <c r="AA173" s="14">
        <f t="shared" si="39"/>
        <v>-1605546</v>
      </c>
      <c r="AB173" s="4" t="b">
        <f t="shared" si="40"/>
        <v>1</v>
      </c>
      <c r="AC173" s="4" t="b">
        <f t="shared" si="41"/>
        <v>1</v>
      </c>
      <c r="AD173" s="14" t="b">
        <f t="shared" si="42"/>
        <v>1</v>
      </c>
    </row>
    <row r="174" spans="1:30" ht="15" x14ac:dyDescent="0.25">
      <c r="A174" s="19" t="s">
        <v>369</v>
      </c>
      <c r="B174" s="20" t="s">
        <v>370</v>
      </c>
      <c r="C174" s="4">
        <f>VLOOKUP($A174,AA0!$C$2:$K$199,3,FALSE)</f>
        <v>671712</v>
      </c>
      <c r="D174" s="4">
        <f>IFERROR(VLOOKUP($A174,'DH1'!$C$2:$J$20,3,FALSE),0)+IFERROR(VLOOKUP($A174,'DF1'!$C$2:$J$22,3,FALSE),0)</f>
        <v>0</v>
      </c>
      <c r="E174" s="14">
        <f t="shared" si="29"/>
        <v>671712</v>
      </c>
      <c r="F174" s="4">
        <f>VLOOKUP($A174,AA0!$C$2:$K$199,4,FALSE)</f>
        <v>0</v>
      </c>
      <c r="G174" s="4">
        <f>IFERROR(VLOOKUP($A174,'DH1'!$C$2:$J$20,4,FALSE),0)+IFERROR(VLOOKUP($A174,'DF1'!$C$2:$J$22,4,FALSE),0)</f>
        <v>0</v>
      </c>
      <c r="H174" s="14">
        <f t="shared" si="30"/>
        <v>0</v>
      </c>
      <c r="I174" s="4">
        <f>VLOOKUP($A174,AA0!$C$2:$K$199,5,FALSE)</f>
        <v>0</v>
      </c>
      <c r="J174" s="4">
        <f>IFERROR(VLOOKUP($A174,'DH1'!$C$2:$J$20,5,FALSE),0)+IFERROR(VLOOKUP($A174,'DF1'!$C$2:$J$22,5,FALSE),0)</f>
        <v>0</v>
      </c>
      <c r="K174" s="14">
        <f t="shared" si="31"/>
        <v>0</v>
      </c>
      <c r="L174" s="4">
        <f>VLOOKUP($A174,AA0!$C$2:$K$199,6,FALSE)</f>
        <v>0</v>
      </c>
      <c r="M174" s="4">
        <f>IFERROR(VLOOKUP($A174,'DH1'!$C$2:$J$20,6,FALSE),0)+IFERROR(VLOOKUP($A174,'DF1'!$C$2:$J$22,6,FALSE),0)</f>
        <v>0</v>
      </c>
      <c r="N174" s="14">
        <f t="shared" si="32"/>
        <v>0</v>
      </c>
      <c r="O174" s="4">
        <f>VLOOKUP($A174,AA0!$C$2:$K$199,7,FALSE)</f>
        <v>0</v>
      </c>
      <c r="P174" s="4">
        <f>IFERROR(VLOOKUP($A174,'DH1'!$C$2:$J$20,7,FALSE),0)+IFERROR(VLOOKUP($A174,'DF1'!$C$2:$J$22,7,FALSE),0)</f>
        <v>0</v>
      </c>
      <c r="Q174" s="14">
        <f t="shared" si="33"/>
        <v>0</v>
      </c>
      <c r="R174" s="4">
        <f>VLOOKUP($A174,AA0!$C$2:$K$199,8,FALSE)</f>
        <v>671712</v>
      </c>
      <c r="S174" s="4">
        <f>IFERROR(VLOOKUP($A174,'DH1'!$C$2:$J$20,8,FALSE),0)+IFERROR(VLOOKUP($A174,'DF1'!$C$2:$J$22,8,FALSE),0)</f>
        <v>0</v>
      </c>
      <c r="T174" s="14">
        <f t="shared" si="34"/>
        <v>671712</v>
      </c>
      <c r="U174" s="5">
        <f t="shared" si="35"/>
        <v>0</v>
      </c>
      <c r="V174" s="4">
        <f>VLOOKUP($A174,AA0!$C$2:$K$199,9,FALSE)</f>
        <v>1343424</v>
      </c>
      <c r="W174" s="4">
        <f>IFERROR(VLOOKUP($A174,'DH1'!$C$2:$K$20,9,FALSE),0)+IFERROR(VLOOKUP($A174,'DF1'!$C$2:$K$22,9,FALSE),0)</f>
        <v>0</v>
      </c>
      <c r="X174" s="14">
        <f t="shared" si="36"/>
        <v>1343424</v>
      </c>
      <c r="Y174" s="4">
        <f t="shared" si="37"/>
        <v>1343424</v>
      </c>
      <c r="Z174" s="4">
        <f t="shared" si="38"/>
        <v>0</v>
      </c>
      <c r="AA174" s="14">
        <f t="shared" si="39"/>
        <v>1343424</v>
      </c>
      <c r="AB174" s="4" t="b">
        <f t="shared" si="40"/>
        <v>1</v>
      </c>
      <c r="AC174" s="4" t="b">
        <f t="shared" si="41"/>
        <v>1</v>
      </c>
      <c r="AD174" s="14" t="b">
        <f t="shared" si="42"/>
        <v>1</v>
      </c>
    </row>
    <row r="175" spans="1:30" ht="15" x14ac:dyDescent="0.25">
      <c r="A175" s="19" t="s">
        <v>371</v>
      </c>
      <c r="B175" s="20" t="s">
        <v>372</v>
      </c>
      <c r="C175" s="4">
        <f>VLOOKUP($A175,AA0!$C$2:$K$199,3,FALSE)</f>
        <v>1704289</v>
      </c>
      <c r="D175" s="4">
        <f>IFERROR(VLOOKUP($A175,'DH1'!$C$2:$J$20,3,FALSE),0)+IFERROR(VLOOKUP($A175,'DF1'!$C$2:$J$22,3,FALSE),0)</f>
        <v>0</v>
      </c>
      <c r="E175" s="14">
        <f t="shared" si="29"/>
        <v>1704289</v>
      </c>
      <c r="F175" s="4">
        <f>VLOOKUP($A175,AA0!$C$2:$K$199,4,FALSE)</f>
        <v>0</v>
      </c>
      <c r="G175" s="4">
        <f>IFERROR(VLOOKUP($A175,'DH1'!$C$2:$J$20,4,FALSE),0)+IFERROR(VLOOKUP($A175,'DF1'!$C$2:$J$22,4,FALSE),0)</f>
        <v>0</v>
      </c>
      <c r="H175" s="14">
        <f t="shared" si="30"/>
        <v>0</v>
      </c>
      <c r="I175" s="4">
        <f>VLOOKUP($A175,AA0!$C$2:$K$199,5,FALSE)</f>
        <v>0</v>
      </c>
      <c r="J175" s="4">
        <f>IFERROR(VLOOKUP($A175,'DH1'!$C$2:$J$20,5,FALSE),0)+IFERROR(VLOOKUP($A175,'DF1'!$C$2:$J$22,5,FALSE),0)</f>
        <v>0</v>
      </c>
      <c r="K175" s="14">
        <f t="shared" si="31"/>
        <v>0</v>
      </c>
      <c r="L175" s="4">
        <f>VLOOKUP($A175,AA0!$C$2:$K$199,6,FALSE)</f>
        <v>0</v>
      </c>
      <c r="M175" s="4">
        <f>IFERROR(VLOOKUP($A175,'DH1'!$C$2:$J$20,6,FALSE),0)+IFERROR(VLOOKUP($A175,'DF1'!$C$2:$J$22,6,FALSE),0)</f>
        <v>0</v>
      </c>
      <c r="N175" s="14">
        <f t="shared" si="32"/>
        <v>0</v>
      </c>
      <c r="O175" s="4">
        <f>VLOOKUP($A175,AA0!$C$2:$K$199,7,FALSE)</f>
        <v>0</v>
      </c>
      <c r="P175" s="4">
        <f>IFERROR(VLOOKUP($A175,'DH1'!$C$2:$J$20,7,FALSE),0)+IFERROR(VLOOKUP($A175,'DF1'!$C$2:$J$22,7,FALSE),0)</f>
        <v>0</v>
      </c>
      <c r="Q175" s="14">
        <f t="shared" si="33"/>
        <v>0</v>
      </c>
      <c r="R175" s="4">
        <f>VLOOKUP($A175,AA0!$C$2:$K$199,8,FALSE)</f>
        <v>1704289</v>
      </c>
      <c r="S175" s="4">
        <f>IFERROR(VLOOKUP($A175,'DH1'!$C$2:$J$20,8,FALSE),0)+IFERROR(VLOOKUP($A175,'DF1'!$C$2:$J$22,8,FALSE),0)</f>
        <v>0</v>
      </c>
      <c r="T175" s="14">
        <f t="shared" si="34"/>
        <v>1704289</v>
      </c>
      <c r="U175" s="5">
        <f t="shared" si="35"/>
        <v>0</v>
      </c>
      <c r="V175" s="4">
        <f>VLOOKUP($A175,AA0!$C$2:$K$199,9,FALSE)</f>
        <v>3408578</v>
      </c>
      <c r="W175" s="4">
        <f>IFERROR(VLOOKUP($A175,'DH1'!$C$2:$K$20,9,FALSE),0)+IFERROR(VLOOKUP($A175,'DF1'!$C$2:$K$22,9,FALSE),0)</f>
        <v>0</v>
      </c>
      <c r="X175" s="14">
        <f t="shared" si="36"/>
        <v>3408578</v>
      </c>
      <c r="Y175" s="4">
        <f t="shared" si="37"/>
        <v>3408578</v>
      </c>
      <c r="Z175" s="4">
        <f t="shared" si="38"/>
        <v>0</v>
      </c>
      <c r="AA175" s="14">
        <f t="shared" si="39"/>
        <v>3408578</v>
      </c>
      <c r="AB175" s="4" t="b">
        <f t="shared" si="40"/>
        <v>1</v>
      </c>
      <c r="AC175" s="4" t="b">
        <f t="shared" si="41"/>
        <v>1</v>
      </c>
      <c r="AD175" s="14" t="b">
        <f t="shared" si="42"/>
        <v>1</v>
      </c>
    </row>
    <row r="176" spans="1:30" ht="15" x14ac:dyDescent="0.25">
      <c r="A176" s="19" t="s">
        <v>373</v>
      </c>
      <c r="B176" s="20" t="s">
        <v>284</v>
      </c>
      <c r="C176" s="4">
        <f>VLOOKUP($A176,AA0!$C$2:$K$199,3,FALSE)</f>
        <v>0</v>
      </c>
      <c r="D176" s="4">
        <f>IFERROR(VLOOKUP($A176,'DH1'!$C$2:$J$20,3,FALSE),0)+IFERROR(VLOOKUP($A176,'DF1'!$C$2:$J$22,3,FALSE),0)</f>
        <v>0</v>
      </c>
      <c r="E176" s="14">
        <f t="shared" si="29"/>
        <v>0</v>
      </c>
      <c r="F176" s="4">
        <f>VLOOKUP($A176,AA0!$C$2:$K$199,4,FALSE)</f>
        <v>0</v>
      </c>
      <c r="G176" s="4">
        <f>IFERROR(VLOOKUP($A176,'DH1'!$C$2:$J$20,4,FALSE),0)+IFERROR(VLOOKUP($A176,'DF1'!$C$2:$J$22,4,FALSE),0)</f>
        <v>0</v>
      </c>
      <c r="H176" s="14">
        <f t="shared" si="30"/>
        <v>0</v>
      </c>
      <c r="I176" s="4">
        <f>VLOOKUP($A176,AA0!$C$2:$K$199,5,FALSE)</f>
        <v>0</v>
      </c>
      <c r="J176" s="4">
        <f>IFERROR(VLOOKUP($A176,'DH1'!$C$2:$J$20,5,FALSE),0)+IFERROR(VLOOKUP($A176,'DF1'!$C$2:$J$22,5,FALSE),0)</f>
        <v>0</v>
      </c>
      <c r="K176" s="14">
        <f t="shared" si="31"/>
        <v>0</v>
      </c>
      <c r="L176" s="4">
        <f>VLOOKUP($A176,AA0!$C$2:$K$199,6,FALSE)</f>
        <v>0</v>
      </c>
      <c r="M176" s="4">
        <f>IFERROR(VLOOKUP($A176,'DH1'!$C$2:$J$20,6,FALSE),0)+IFERROR(VLOOKUP($A176,'DF1'!$C$2:$J$22,6,FALSE),0)</f>
        <v>0</v>
      </c>
      <c r="N176" s="14">
        <f t="shared" si="32"/>
        <v>0</v>
      </c>
      <c r="O176" s="4">
        <f>VLOOKUP($A176,AA0!$C$2:$K$199,7,FALSE)</f>
        <v>0</v>
      </c>
      <c r="P176" s="4">
        <f>IFERROR(VLOOKUP($A176,'DH1'!$C$2:$J$20,7,FALSE),0)+IFERROR(VLOOKUP($A176,'DF1'!$C$2:$J$22,7,FALSE),0)</f>
        <v>0</v>
      </c>
      <c r="Q176" s="14">
        <f t="shared" si="33"/>
        <v>0</v>
      </c>
      <c r="R176" s="4">
        <f>VLOOKUP($A176,AA0!$C$2:$K$199,8,FALSE)</f>
        <v>0</v>
      </c>
      <c r="S176" s="4">
        <f>IFERROR(VLOOKUP($A176,'DH1'!$C$2:$J$20,8,FALSE),0)+IFERROR(VLOOKUP($A176,'DF1'!$C$2:$J$22,8,FALSE),0)</f>
        <v>0</v>
      </c>
      <c r="T176" s="14">
        <f t="shared" si="34"/>
        <v>0</v>
      </c>
      <c r="U176" s="5">
        <f t="shared" si="35"/>
        <v>0</v>
      </c>
      <c r="V176" s="4">
        <f>VLOOKUP($A176,AA0!$C$2:$K$199,9,FALSE)</f>
        <v>0</v>
      </c>
      <c r="W176" s="4">
        <f>IFERROR(VLOOKUP($A176,'DH1'!$C$2:$K$20,9,FALSE),0)+IFERROR(VLOOKUP($A176,'DF1'!$C$2:$K$22,9,FALSE),0)</f>
        <v>0</v>
      </c>
      <c r="X176" s="14">
        <f t="shared" si="36"/>
        <v>0</v>
      </c>
      <c r="Y176" s="4">
        <f t="shared" si="37"/>
        <v>0</v>
      </c>
      <c r="Z176" s="4">
        <f t="shared" si="38"/>
        <v>0</v>
      </c>
      <c r="AA176" s="14">
        <f t="shared" si="39"/>
        <v>0</v>
      </c>
      <c r="AB176" s="4" t="b">
        <f t="shared" si="40"/>
        <v>1</v>
      </c>
      <c r="AC176" s="4" t="b">
        <f t="shared" si="41"/>
        <v>1</v>
      </c>
      <c r="AD176" s="14" t="b">
        <f t="shared" si="42"/>
        <v>1</v>
      </c>
    </row>
    <row r="177" spans="1:30" ht="15" x14ac:dyDescent="0.25">
      <c r="A177" s="19" t="s">
        <v>184</v>
      </c>
      <c r="B177" s="20" t="s">
        <v>309</v>
      </c>
      <c r="C177" s="4">
        <f>VLOOKUP($A177,AA0!$C$2:$K$199,3,FALSE)</f>
        <v>0</v>
      </c>
      <c r="D177" s="4">
        <f>IFERROR(VLOOKUP($A177,'DH1'!$C$2:$J$20,3,FALSE),0)+IFERROR(VLOOKUP($A177,'DF1'!$C$2:$J$22,3,FALSE),0)</f>
        <v>0</v>
      </c>
      <c r="E177" s="14">
        <f t="shared" si="29"/>
        <v>0</v>
      </c>
      <c r="F177" s="4">
        <f>VLOOKUP($A177,AA0!$C$2:$K$199,4,FALSE)</f>
        <v>0</v>
      </c>
      <c r="G177" s="4">
        <f>IFERROR(VLOOKUP($A177,'DH1'!$C$2:$J$20,4,FALSE),0)+IFERROR(VLOOKUP($A177,'DF1'!$C$2:$J$22,4,FALSE),0)</f>
        <v>0</v>
      </c>
      <c r="H177" s="14">
        <f t="shared" si="30"/>
        <v>0</v>
      </c>
      <c r="I177" s="4">
        <f>VLOOKUP($A177,AA0!$C$2:$K$199,5,FALSE)</f>
        <v>0</v>
      </c>
      <c r="J177" s="4">
        <f>IFERROR(VLOOKUP($A177,'DH1'!$C$2:$J$20,5,FALSE),0)+IFERROR(VLOOKUP($A177,'DF1'!$C$2:$J$22,5,FALSE),0)</f>
        <v>0</v>
      </c>
      <c r="K177" s="14">
        <f t="shared" si="31"/>
        <v>0</v>
      </c>
      <c r="L177" s="4">
        <f>VLOOKUP($A177,AA0!$C$2:$K$199,6,FALSE)</f>
        <v>0</v>
      </c>
      <c r="M177" s="4">
        <f>IFERROR(VLOOKUP($A177,'DH1'!$C$2:$J$20,6,FALSE),0)+IFERROR(VLOOKUP($A177,'DF1'!$C$2:$J$22,6,FALSE),0)</f>
        <v>0</v>
      </c>
      <c r="N177" s="14">
        <f t="shared" si="32"/>
        <v>0</v>
      </c>
      <c r="O177" s="4">
        <f>VLOOKUP($A177,AA0!$C$2:$K$199,7,FALSE)</f>
        <v>0</v>
      </c>
      <c r="P177" s="4">
        <f>IFERROR(VLOOKUP($A177,'DH1'!$C$2:$J$20,7,FALSE),0)+IFERROR(VLOOKUP($A177,'DF1'!$C$2:$J$22,7,FALSE),0)</f>
        <v>0</v>
      </c>
      <c r="Q177" s="14">
        <f t="shared" si="33"/>
        <v>0</v>
      </c>
      <c r="R177" s="4">
        <f>VLOOKUP($A177,AA0!$C$2:$K$199,8,FALSE)</f>
        <v>0</v>
      </c>
      <c r="S177" s="4">
        <f>IFERROR(VLOOKUP($A177,'DH1'!$C$2:$J$20,8,FALSE),0)+IFERROR(VLOOKUP($A177,'DF1'!$C$2:$J$22,8,FALSE),0)</f>
        <v>0</v>
      </c>
      <c r="T177" s="14">
        <f t="shared" si="34"/>
        <v>0</v>
      </c>
      <c r="U177" s="5">
        <f t="shared" si="35"/>
        <v>0</v>
      </c>
      <c r="V177" s="4">
        <f>VLOOKUP($A177,AA0!$C$2:$K$199,9,FALSE)</f>
        <v>0</v>
      </c>
      <c r="W177" s="4">
        <f>IFERROR(VLOOKUP($A177,'DH1'!$C$2:$K$20,9,FALSE),0)+IFERROR(VLOOKUP($A177,'DF1'!$C$2:$K$22,9,FALSE),0)</f>
        <v>0</v>
      </c>
      <c r="X177" s="14">
        <f t="shared" si="36"/>
        <v>0</v>
      </c>
      <c r="Y177" s="4">
        <f t="shared" si="37"/>
        <v>0</v>
      </c>
      <c r="Z177" s="4">
        <f t="shared" si="38"/>
        <v>0</v>
      </c>
      <c r="AA177" s="14">
        <f t="shared" si="39"/>
        <v>0</v>
      </c>
      <c r="AB177" s="4" t="b">
        <f t="shared" si="40"/>
        <v>1</v>
      </c>
      <c r="AC177" s="4" t="b">
        <f t="shared" si="41"/>
        <v>1</v>
      </c>
      <c r="AD177" s="14" t="b">
        <f t="shared" si="42"/>
        <v>1</v>
      </c>
    </row>
    <row r="178" spans="1:30" ht="15" x14ac:dyDescent="0.25">
      <c r="A178" s="19" t="s">
        <v>185</v>
      </c>
      <c r="B178" s="20" t="s">
        <v>310</v>
      </c>
      <c r="C178" s="4">
        <f>VLOOKUP($A178,AA0!$C$2:$K$199,3,FALSE)</f>
        <v>557360</v>
      </c>
      <c r="D178" s="4">
        <f>IFERROR(VLOOKUP($A178,'DH1'!$C$2:$J$20,3,FALSE),0)+IFERROR(VLOOKUP($A178,'DF1'!$C$2:$J$22,3,FALSE),0)</f>
        <v>0</v>
      </c>
      <c r="E178" s="14">
        <f t="shared" si="29"/>
        <v>557360</v>
      </c>
      <c r="F178" s="4">
        <f>VLOOKUP($A178,AA0!$C$2:$K$199,4,FALSE)</f>
        <v>0</v>
      </c>
      <c r="G178" s="4">
        <f>IFERROR(VLOOKUP($A178,'DH1'!$C$2:$J$20,4,FALSE),0)+IFERROR(VLOOKUP($A178,'DF1'!$C$2:$J$22,4,FALSE),0)</f>
        <v>0</v>
      </c>
      <c r="H178" s="14">
        <f t="shared" si="30"/>
        <v>0</v>
      </c>
      <c r="I178" s="4">
        <f>VLOOKUP($A178,AA0!$C$2:$K$199,5,FALSE)</f>
        <v>0</v>
      </c>
      <c r="J178" s="4">
        <f>IFERROR(VLOOKUP($A178,'DH1'!$C$2:$J$20,5,FALSE),0)+IFERROR(VLOOKUP($A178,'DF1'!$C$2:$J$22,5,FALSE),0)</f>
        <v>0</v>
      </c>
      <c r="K178" s="14">
        <f t="shared" si="31"/>
        <v>0</v>
      </c>
      <c r="L178" s="4">
        <f>VLOOKUP($A178,AA0!$C$2:$K$199,6,FALSE)</f>
        <v>0</v>
      </c>
      <c r="M178" s="4">
        <f>IFERROR(VLOOKUP($A178,'DH1'!$C$2:$J$20,6,FALSE),0)+IFERROR(VLOOKUP($A178,'DF1'!$C$2:$J$22,6,FALSE),0)</f>
        <v>0</v>
      </c>
      <c r="N178" s="14">
        <f t="shared" si="32"/>
        <v>0</v>
      </c>
      <c r="O178" s="4">
        <f>VLOOKUP($A178,AA0!$C$2:$K$199,7,FALSE)</f>
        <v>0</v>
      </c>
      <c r="P178" s="4">
        <f>IFERROR(VLOOKUP($A178,'DH1'!$C$2:$J$20,7,FALSE),0)+IFERROR(VLOOKUP($A178,'DF1'!$C$2:$J$22,7,FALSE),0)</f>
        <v>0</v>
      </c>
      <c r="Q178" s="14">
        <f t="shared" si="33"/>
        <v>0</v>
      </c>
      <c r="R178" s="4">
        <f>VLOOKUP($A178,AA0!$C$2:$K$199,8,FALSE)</f>
        <v>557360</v>
      </c>
      <c r="S178" s="4">
        <f>IFERROR(VLOOKUP($A178,'DH1'!$C$2:$J$20,8,FALSE),0)+IFERROR(VLOOKUP($A178,'DF1'!$C$2:$J$22,8,FALSE),0)</f>
        <v>0</v>
      </c>
      <c r="T178" s="14">
        <f t="shared" si="34"/>
        <v>557360</v>
      </c>
      <c r="U178" s="5">
        <f t="shared" si="35"/>
        <v>0</v>
      </c>
      <c r="V178" s="4">
        <f>VLOOKUP($A178,AA0!$C$2:$K$199,9,FALSE)</f>
        <v>1114720</v>
      </c>
      <c r="W178" s="4">
        <f>IFERROR(VLOOKUP($A178,'DH1'!$C$2:$K$20,9,FALSE),0)+IFERROR(VLOOKUP($A178,'DF1'!$C$2:$K$22,9,FALSE),0)</f>
        <v>0</v>
      </c>
      <c r="X178" s="14">
        <f t="shared" si="36"/>
        <v>1114720</v>
      </c>
      <c r="Y178" s="4">
        <f t="shared" si="37"/>
        <v>1114720</v>
      </c>
      <c r="Z178" s="4">
        <f t="shared" si="38"/>
        <v>0</v>
      </c>
      <c r="AA178" s="14">
        <f t="shared" si="39"/>
        <v>1114720</v>
      </c>
      <c r="AB178" s="4" t="b">
        <f t="shared" si="40"/>
        <v>1</v>
      </c>
      <c r="AC178" s="4" t="b">
        <f t="shared" si="41"/>
        <v>1</v>
      </c>
      <c r="AD178" s="14" t="b">
        <f t="shared" si="42"/>
        <v>1</v>
      </c>
    </row>
    <row r="179" spans="1:30" ht="15" x14ac:dyDescent="0.25">
      <c r="A179" s="19" t="s">
        <v>186</v>
      </c>
      <c r="B179" s="20" t="s">
        <v>311</v>
      </c>
      <c r="C179" s="4">
        <f>VLOOKUP($A179,AA0!$C$2:$K$199,3,FALSE)</f>
        <v>557360</v>
      </c>
      <c r="D179" s="4">
        <f>IFERROR(VLOOKUP($A179,'DH1'!$C$2:$J$20,3,FALSE),0)+IFERROR(VLOOKUP($A179,'DF1'!$C$2:$J$22,3,FALSE),0)</f>
        <v>0</v>
      </c>
      <c r="E179" s="14">
        <f t="shared" si="29"/>
        <v>557360</v>
      </c>
      <c r="F179" s="4">
        <f>VLOOKUP($A179,AA0!$C$2:$K$199,4,FALSE)</f>
        <v>0</v>
      </c>
      <c r="G179" s="4">
        <f>IFERROR(VLOOKUP($A179,'DH1'!$C$2:$J$20,4,FALSE),0)+IFERROR(VLOOKUP($A179,'DF1'!$C$2:$J$22,4,FALSE),0)</f>
        <v>0</v>
      </c>
      <c r="H179" s="14">
        <f t="shared" si="30"/>
        <v>0</v>
      </c>
      <c r="I179" s="4">
        <f>VLOOKUP($A179,AA0!$C$2:$K$199,5,FALSE)</f>
        <v>0</v>
      </c>
      <c r="J179" s="4">
        <f>IFERROR(VLOOKUP($A179,'DH1'!$C$2:$J$20,5,FALSE),0)+IFERROR(VLOOKUP($A179,'DF1'!$C$2:$J$22,5,FALSE),0)</f>
        <v>0</v>
      </c>
      <c r="K179" s="14">
        <f t="shared" si="31"/>
        <v>0</v>
      </c>
      <c r="L179" s="4">
        <f>VLOOKUP($A179,AA0!$C$2:$K$199,6,FALSE)</f>
        <v>0</v>
      </c>
      <c r="M179" s="4">
        <f>IFERROR(VLOOKUP($A179,'DH1'!$C$2:$J$20,6,FALSE),0)+IFERROR(VLOOKUP($A179,'DF1'!$C$2:$J$22,6,FALSE),0)</f>
        <v>0</v>
      </c>
      <c r="N179" s="14">
        <f t="shared" si="32"/>
        <v>0</v>
      </c>
      <c r="O179" s="4">
        <f>VLOOKUP($A179,AA0!$C$2:$K$199,7,FALSE)</f>
        <v>0</v>
      </c>
      <c r="P179" s="4">
        <f>IFERROR(VLOOKUP($A179,'DH1'!$C$2:$J$20,7,FALSE),0)+IFERROR(VLOOKUP($A179,'DF1'!$C$2:$J$22,7,FALSE),0)</f>
        <v>0</v>
      </c>
      <c r="Q179" s="14">
        <f t="shared" si="33"/>
        <v>0</v>
      </c>
      <c r="R179" s="4">
        <f>VLOOKUP($A179,AA0!$C$2:$K$199,8,FALSE)</f>
        <v>557360</v>
      </c>
      <c r="S179" s="4">
        <f>IFERROR(VLOOKUP($A179,'DH1'!$C$2:$J$20,8,FALSE),0)+IFERROR(VLOOKUP($A179,'DF1'!$C$2:$J$22,8,FALSE),0)</f>
        <v>0</v>
      </c>
      <c r="T179" s="14">
        <f t="shared" si="34"/>
        <v>557360</v>
      </c>
      <c r="U179" s="5">
        <f t="shared" si="35"/>
        <v>0</v>
      </c>
      <c r="V179" s="4">
        <f>VLOOKUP($A179,AA0!$C$2:$K$199,9,FALSE)</f>
        <v>1114720</v>
      </c>
      <c r="W179" s="4">
        <f>IFERROR(VLOOKUP($A179,'DH1'!$C$2:$K$20,9,FALSE),0)+IFERROR(VLOOKUP($A179,'DF1'!$C$2:$K$22,9,FALSE),0)</f>
        <v>0</v>
      </c>
      <c r="X179" s="14">
        <f t="shared" si="36"/>
        <v>1114720</v>
      </c>
      <c r="Y179" s="4">
        <f t="shared" si="37"/>
        <v>1114720</v>
      </c>
      <c r="Z179" s="4">
        <f t="shared" si="38"/>
        <v>0</v>
      </c>
      <c r="AA179" s="14">
        <f t="shared" si="39"/>
        <v>1114720</v>
      </c>
      <c r="AB179" s="4" t="b">
        <f t="shared" si="40"/>
        <v>1</v>
      </c>
      <c r="AC179" s="4" t="b">
        <f t="shared" si="41"/>
        <v>1</v>
      </c>
      <c r="AD179" s="14" t="b">
        <f t="shared" si="42"/>
        <v>1</v>
      </c>
    </row>
    <row r="180" spans="1:30" ht="15" x14ac:dyDescent="0.25">
      <c r="A180" s="19" t="s">
        <v>187</v>
      </c>
      <c r="B180" s="20" t="s">
        <v>312</v>
      </c>
      <c r="C180" s="4">
        <f>VLOOKUP($A180,AA0!$C$2:$K$199,3,FALSE)</f>
        <v>37951</v>
      </c>
      <c r="D180" s="4">
        <f>IFERROR(VLOOKUP($A180,'DH1'!$C$2:$J$20,3,FALSE),0)+IFERROR(VLOOKUP($A180,'DF1'!$C$2:$J$22,3,FALSE),0)</f>
        <v>0</v>
      </c>
      <c r="E180" s="14">
        <f t="shared" ref="E180:E196" si="43">C180-D180</f>
        <v>37951</v>
      </c>
      <c r="F180" s="4">
        <f>VLOOKUP($A180,AA0!$C$2:$K$199,4,FALSE)</f>
        <v>0</v>
      </c>
      <c r="G180" s="4">
        <f>IFERROR(VLOOKUP($A180,'DH1'!$C$2:$J$20,4,FALSE),0)+IFERROR(VLOOKUP($A180,'DF1'!$C$2:$J$22,4,FALSE),0)</f>
        <v>0</v>
      </c>
      <c r="H180" s="14">
        <f t="shared" ref="H180:H196" si="44">F180-G180</f>
        <v>0</v>
      </c>
      <c r="I180" s="4">
        <f>VLOOKUP($A180,AA0!$C$2:$K$199,5,FALSE)</f>
        <v>0</v>
      </c>
      <c r="J180" s="4">
        <f>IFERROR(VLOOKUP($A180,'DH1'!$C$2:$J$20,5,FALSE),0)+IFERROR(VLOOKUP($A180,'DF1'!$C$2:$J$22,5,FALSE),0)</f>
        <v>0</v>
      </c>
      <c r="K180" s="14">
        <f t="shared" ref="K180:K196" si="45">I180-J180</f>
        <v>0</v>
      </c>
      <c r="L180" s="4">
        <f>VLOOKUP($A180,AA0!$C$2:$K$199,6,FALSE)</f>
        <v>0</v>
      </c>
      <c r="M180" s="4">
        <f>IFERROR(VLOOKUP($A180,'DH1'!$C$2:$J$20,6,FALSE),0)+IFERROR(VLOOKUP($A180,'DF1'!$C$2:$J$22,6,FALSE),0)</f>
        <v>0</v>
      </c>
      <c r="N180" s="14">
        <f t="shared" ref="N180:N196" si="46">L180-M180</f>
        <v>0</v>
      </c>
      <c r="O180" s="4">
        <f>VLOOKUP($A180,AA0!$C$2:$K$199,7,FALSE)</f>
        <v>0</v>
      </c>
      <c r="P180" s="4">
        <f>IFERROR(VLOOKUP($A180,'DH1'!$C$2:$J$20,7,FALSE),0)+IFERROR(VLOOKUP($A180,'DF1'!$C$2:$J$22,7,FALSE),0)</f>
        <v>0</v>
      </c>
      <c r="Q180" s="14">
        <f t="shared" ref="Q180:Q196" si="47">O180-P180</f>
        <v>0</v>
      </c>
      <c r="R180" s="4">
        <f>VLOOKUP($A180,AA0!$C$2:$K$199,8,FALSE)</f>
        <v>37951</v>
      </c>
      <c r="S180" s="4">
        <f>IFERROR(VLOOKUP($A180,'DH1'!$C$2:$J$20,8,FALSE),0)+IFERROR(VLOOKUP($A180,'DF1'!$C$2:$J$22,8,FALSE),0)</f>
        <v>0</v>
      </c>
      <c r="T180" s="14">
        <f t="shared" ref="T180:T196" si="48">R180-S180</f>
        <v>37951</v>
      </c>
      <c r="U180" s="5">
        <f t="shared" si="35"/>
        <v>0</v>
      </c>
      <c r="V180" s="4">
        <f>VLOOKUP($A180,AA0!$C$2:$K$199,9,FALSE)</f>
        <v>75902</v>
      </c>
      <c r="W180" s="4">
        <f>IFERROR(VLOOKUP($A180,'DH1'!$C$2:$K$20,9,FALSE),0)+IFERROR(VLOOKUP($A180,'DF1'!$C$2:$K$22,9,FALSE),0)</f>
        <v>0</v>
      </c>
      <c r="X180" s="14">
        <f t="shared" si="36"/>
        <v>75902</v>
      </c>
      <c r="Y180" s="4">
        <f t="shared" si="37"/>
        <v>75902</v>
      </c>
      <c r="Z180" s="4">
        <f t="shared" si="38"/>
        <v>0</v>
      </c>
      <c r="AA180" s="14">
        <f t="shared" si="39"/>
        <v>75902</v>
      </c>
      <c r="AB180" s="4" t="b">
        <f t="shared" si="40"/>
        <v>1</v>
      </c>
      <c r="AC180" s="4" t="b">
        <f t="shared" si="41"/>
        <v>1</v>
      </c>
      <c r="AD180" s="14" t="b">
        <f t="shared" si="42"/>
        <v>1</v>
      </c>
    </row>
    <row r="181" spans="1:30" ht="15" x14ac:dyDescent="0.25">
      <c r="A181" s="19" t="s">
        <v>188</v>
      </c>
      <c r="B181" s="20" t="s">
        <v>388</v>
      </c>
      <c r="C181" s="4">
        <f>VLOOKUP($A181,AA0!$C$2:$K$199,3,FALSE)</f>
        <v>1332392</v>
      </c>
      <c r="D181" s="4">
        <f>IFERROR(VLOOKUP($A181,'DH1'!$C$2:$J$20,3,FALSE),0)+IFERROR(VLOOKUP($A181,'DF1'!$C$2:$J$22,3,FALSE),0)</f>
        <v>0</v>
      </c>
      <c r="E181" s="14">
        <f t="shared" si="43"/>
        <v>1332392</v>
      </c>
      <c r="F181" s="4">
        <f>VLOOKUP($A181,AA0!$C$2:$K$199,4,FALSE)</f>
        <v>0</v>
      </c>
      <c r="G181" s="4">
        <f>IFERROR(VLOOKUP($A181,'DH1'!$C$2:$J$20,4,FALSE),0)+IFERROR(VLOOKUP($A181,'DF1'!$C$2:$J$22,4,FALSE),0)</f>
        <v>0</v>
      </c>
      <c r="H181" s="14">
        <f t="shared" si="44"/>
        <v>0</v>
      </c>
      <c r="I181" s="4">
        <f>VLOOKUP($A181,AA0!$C$2:$K$199,5,FALSE)</f>
        <v>0</v>
      </c>
      <c r="J181" s="4">
        <f>IFERROR(VLOOKUP($A181,'DH1'!$C$2:$J$20,5,FALSE),0)+IFERROR(VLOOKUP($A181,'DF1'!$C$2:$J$22,5,FALSE),0)</f>
        <v>0</v>
      </c>
      <c r="K181" s="14">
        <f t="shared" si="45"/>
        <v>0</v>
      </c>
      <c r="L181" s="4">
        <f>VLOOKUP($A181,AA0!$C$2:$K$199,6,FALSE)</f>
        <v>0</v>
      </c>
      <c r="M181" s="4">
        <f>IFERROR(VLOOKUP($A181,'DH1'!$C$2:$J$20,6,FALSE),0)+IFERROR(VLOOKUP($A181,'DF1'!$C$2:$J$22,6,FALSE),0)</f>
        <v>0</v>
      </c>
      <c r="N181" s="14">
        <f t="shared" si="46"/>
        <v>0</v>
      </c>
      <c r="O181" s="4">
        <f>VLOOKUP($A181,AA0!$C$2:$K$199,7,FALSE)</f>
        <v>0</v>
      </c>
      <c r="P181" s="4">
        <f>IFERROR(VLOOKUP($A181,'DH1'!$C$2:$J$20,7,FALSE),0)+IFERROR(VLOOKUP($A181,'DF1'!$C$2:$J$22,7,FALSE),0)</f>
        <v>0</v>
      </c>
      <c r="Q181" s="14">
        <f t="shared" si="47"/>
        <v>0</v>
      </c>
      <c r="R181" s="4">
        <f>VLOOKUP($A181,AA0!$C$2:$K$199,8,FALSE)</f>
        <v>1332392</v>
      </c>
      <c r="S181" s="4">
        <f>IFERROR(VLOOKUP($A181,'DH1'!$C$2:$J$20,8,FALSE),0)+IFERROR(VLOOKUP($A181,'DF1'!$C$2:$J$22,8,FALSE),0)</f>
        <v>0</v>
      </c>
      <c r="T181" s="14">
        <f t="shared" si="48"/>
        <v>1332392</v>
      </c>
      <c r="U181" s="5">
        <f t="shared" si="35"/>
        <v>0</v>
      </c>
      <c r="V181" s="4">
        <f>VLOOKUP($A181,AA0!$C$2:$K$199,9,FALSE)</f>
        <v>2664784</v>
      </c>
      <c r="W181" s="4">
        <f>IFERROR(VLOOKUP($A181,'DH1'!$C$2:$K$20,9,FALSE),0)+IFERROR(VLOOKUP($A181,'DF1'!$C$2:$K$22,9,FALSE),0)</f>
        <v>0</v>
      </c>
      <c r="X181" s="14">
        <f t="shared" si="36"/>
        <v>2664784</v>
      </c>
      <c r="Y181" s="4">
        <f t="shared" si="37"/>
        <v>2664784</v>
      </c>
      <c r="Z181" s="4">
        <f t="shared" si="38"/>
        <v>0</v>
      </c>
      <c r="AA181" s="14">
        <f t="shared" si="39"/>
        <v>2664784</v>
      </c>
      <c r="AB181" s="4" t="b">
        <f t="shared" si="40"/>
        <v>1</v>
      </c>
      <c r="AC181" s="4" t="b">
        <f t="shared" si="41"/>
        <v>1</v>
      </c>
      <c r="AD181" s="14" t="b">
        <f t="shared" si="42"/>
        <v>1</v>
      </c>
    </row>
    <row r="182" spans="1:30" ht="15" x14ac:dyDescent="0.25">
      <c r="A182" s="19" t="s">
        <v>189</v>
      </c>
      <c r="B182" s="20" t="s">
        <v>389</v>
      </c>
      <c r="C182" s="4">
        <f>VLOOKUP($A182,AA0!$C$2:$K$199,3,FALSE)</f>
        <v>1107676</v>
      </c>
      <c r="D182" s="4">
        <f>IFERROR(VLOOKUP($A182,'DH1'!$C$2:$J$20,3,FALSE),0)+IFERROR(VLOOKUP($A182,'DF1'!$C$2:$J$22,3,FALSE),0)</f>
        <v>0</v>
      </c>
      <c r="E182" s="14">
        <f t="shared" si="43"/>
        <v>1107676</v>
      </c>
      <c r="F182" s="4">
        <f>VLOOKUP($A182,AA0!$C$2:$K$199,4,FALSE)</f>
        <v>0</v>
      </c>
      <c r="G182" s="4">
        <f>IFERROR(VLOOKUP($A182,'DH1'!$C$2:$J$20,4,FALSE),0)+IFERROR(VLOOKUP($A182,'DF1'!$C$2:$J$22,4,FALSE),0)</f>
        <v>0</v>
      </c>
      <c r="H182" s="14">
        <f t="shared" si="44"/>
        <v>0</v>
      </c>
      <c r="I182" s="4">
        <f>VLOOKUP($A182,AA0!$C$2:$K$199,5,FALSE)</f>
        <v>0</v>
      </c>
      <c r="J182" s="4">
        <f>IFERROR(VLOOKUP($A182,'DH1'!$C$2:$J$20,5,FALSE),0)+IFERROR(VLOOKUP($A182,'DF1'!$C$2:$J$22,5,FALSE),0)</f>
        <v>0</v>
      </c>
      <c r="K182" s="14">
        <f t="shared" si="45"/>
        <v>0</v>
      </c>
      <c r="L182" s="4">
        <f>VLOOKUP($A182,AA0!$C$2:$K$199,6,FALSE)</f>
        <v>0</v>
      </c>
      <c r="M182" s="4">
        <f>IFERROR(VLOOKUP($A182,'DH1'!$C$2:$J$20,6,FALSE),0)+IFERROR(VLOOKUP($A182,'DF1'!$C$2:$J$22,6,FALSE),0)</f>
        <v>0</v>
      </c>
      <c r="N182" s="14">
        <f t="shared" si="46"/>
        <v>0</v>
      </c>
      <c r="O182" s="4">
        <f>VLOOKUP($A182,AA0!$C$2:$K$199,7,FALSE)</f>
        <v>0</v>
      </c>
      <c r="P182" s="4">
        <f>IFERROR(VLOOKUP($A182,'DH1'!$C$2:$J$20,7,FALSE),0)+IFERROR(VLOOKUP($A182,'DF1'!$C$2:$J$22,7,FALSE),0)</f>
        <v>0</v>
      </c>
      <c r="Q182" s="14">
        <f t="shared" si="47"/>
        <v>0</v>
      </c>
      <c r="R182" s="4">
        <f>VLOOKUP($A182,AA0!$C$2:$K$199,8,FALSE)</f>
        <v>1107676</v>
      </c>
      <c r="S182" s="4">
        <f>IFERROR(VLOOKUP($A182,'DH1'!$C$2:$J$20,8,FALSE),0)+IFERROR(VLOOKUP($A182,'DF1'!$C$2:$J$22,8,FALSE),0)</f>
        <v>0</v>
      </c>
      <c r="T182" s="14">
        <f t="shared" si="48"/>
        <v>1107676</v>
      </c>
      <c r="U182" s="5">
        <f t="shared" si="35"/>
        <v>0</v>
      </c>
      <c r="V182" s="4">
        <f>VLOOKUP($A182,AA0!$C$2:$K$199,9,FALSE)</f>
        <v>2215352</v>
      </c>
      <c r="W182" s="4">
        <f>IFERROR(VLOOKUP($A182,'DH1'!$C$2:$K$20,9,FALSE),0)+IFERROR(VLOOKUP($A182,'DF1'!$C$2:$K$22,9,FALSE),0)</f>
        <v>0</v>
      </c>
      <c r="X182" s="14">
        <f t="shared" si="36"/>
        <v>2215352</v>
      </c>
      <c r="Y182" s="4">
        <f t="shared" si="37"/>
        <v>2215352</v>
      </c>
      <c r="Z182" s="4">
        <f t="shared" si="38"/>
        <v>0</v>
      </c>
      <c r="AA182" s="14">
        <f t="shared" si="39"/>
        <v>2215352</v>
      </c>
      <c r="AB182" s="4" t="b">
        <f t="shared" si="40"/>
        <v>1</v>
      </c>
      <c r="AC182" s="4" t="b">
        <f t="shared" si="41"/>
        <v>1</v>
      </c>
      <c r="AD182" s="14" t="b">
        <f t="shared" si="42"/>
        <v>1</v>
      </c>
    </row>
    <row r="183" spans="1:30" ht="15" x14ac:dyDescent="0.25">
      <c r="A183" s="19" t="s">
        <v>313</v>
      </c>
      <c r="B183" s="20" t="s">
        <v>314</v>
      </c>
      <c r="C183" s="4">
        <f>VLOOKUP($A183,AA0!$C$2:$K$199,3,FALSE)</f>
        <v>443019</v>
      </c>
      <c r="D183" s="4">
        <f>IFERROR(VLOOKUP($A183,'DH1'!$C$2:$J$20,3,FALSE),0)+IFERROR(VLOOKUP($A183,'DF1'!$C$2:$J$22,3,FALSE),0)</f>
        <v>0</v>
      </c>
      <c r="E183" s="14">
        <f t="shared" si="43"/>
        <v>443019</v>
      </c>
      <c r="F183" s="4">
        <f>VLOOKUP($A183,AA0!$C$2:$K$199,4,FALSE)</f>
        <v>0</v>
      </c>
      <c r="G183" s="4">
        <f>IFERROR(VLOOKUP($A183,'DH1'!$C$2:$J$20,4,FALSE),0)+IFERROR(VLOOKUP($A183,'DF1'!$C$2:$J$22,4,FALSE),0)</f>
        <v>0</v>
      </c>
      <c r="H183" s="14">
        <f t="shared" si="44"/>
        <v>0</v>
      </c>
      <c r="I183" s="4">
        <f>VLOOKUP($A183,AA0!$C$2:$K$199,5,FALSE)</f>
        <v>0</v>
      </c>
      <c r="J183" s="4">
        <f>IFERROR(VLOOKUP($A183,'DH1'!$C$2:$J$20,5,FALSE),0)+IFERROR(VLOOKUP($A183,'DF1'!$C$2:$J$22,5,FALSE),0)</f>
        <v>0</v>
      </c>
      <c r="K183" s="14">
        <f t="shared" si="45"/>
        <v>0</v>
      </c>
      <c r="L183" s="4">
        <f>VLOOKUP($A183,AA0!$C$2:$K$199,6,FALSE)</f>
        <v>0</v>
      </c>
      <c r="M183" s="4">
        <f>IFERROR(VLOOKUP($A183,'DH1'!$C$2:$J$20,6,FALSE),0)+IFERROR(VLOOKUP($A183,'DF1'!$C$2:$J$22,6,FALSE),0)</f>
        <v>0</v>
      </c>
      <c r="N183" s="14">
        <f t="shared" si="46"/>
        <v>0</v>
      </c>
      <c r="O183" s="4">
        <f>VLOOKUP($A183,AA0!$C$2:$K$199,7,FALSE)</f>
        <v>0</v>
      </c>
      <c r="P183" s="4">
        <f>IFERROR(VLOOKUP($A183,'DH1'!$C$2:$J$20,7,FALSE),0)+IFERROR(VLOOKUP($A183,'DF1'!$C$2:$J$22,7,FALSE),0)</f>
        <v>0</v>
      </c>
      <c r="Q183" s="14">
        <f t="shared" si="47"/>
        <v>0</v>
      </c>
      <c r="R183" s="4">
        <f>VLOOKUP($A183,AA0!$C$2:$K$199,8,FALSE)</f>
        <v>443019</v>
      </c>
      <c r="S183" s="4">
        <f>IFERROR(VLOOKUP($A183,'DH1'!$C$2:$J$20,8,FALSE),0)+IFERROR(VLOOKUP($A183,'DF1'!$C$2:$J$22,8,FALSE),0)</f>
        <v>0</v>
      </c>
      <c r="T183" s="14">
        <f t="shared" si="48"/>
        <v>443019</v>
      </c>
      <c r="U183" s="5">
        <f t="shared" si="35"/>
        <v>0</v>
      </c>
      <c r="V183" s="4">
        <f>VLOOKUP($A183,AA0!$C$2:$K$199,9,FALSE)</f>
        <v>886038</v>
      </c>
      <c r="W183" s="4">
        <f>IFERROR(VLOOKUP($A183,'DH1'!$C$2:$K$20,9,FALSE),0)+IFERROR(VLOOKUP($A183,'DF1'!$C$2:$K$22,9,FALSE),0)</f>
        <v>0</v>
      </c>
      <c r="X183" s="14">
        <f t="shared" si="36"/>
        <v>886038</v>
      </c>
      <c r="Y183" s="4">
        <f t="shared" si="37"/>
        <v>886038</v>
      </c>
      <c r="Z183" s="4">
        <f t="shared" si="38"/>
        <v>0</v>
      </c>
      <c r="AA183" s="14">
        <f t="shared" si="39"/>
        <v>886038</v>
      </c>
      <c r="AB183" s="4" t="b">
        <f t="shared" si="40"/>
        <v>1</v>
      </c>
      <c r="AC183" s="4" t="b">
        <f t="shared" si="41"/>
        <v>1</v>
      </c>
      <c r="AD183" s="14" t="b">
        <f t="shared" si="42"/>
        <v>1</v>
      </c>
    </row>
    <row r="184" spans="1:30" ht="15" x14ac:dyDescent="0.25">
      <c r="A184" s="19" t="s">
        <v>337</v>
      </c>
      <c r="B184" s="20" t="s">
        <v>338</v>
      </c>
      <c r="C184" s="4">
        <f>VLOOKUP($A184,AA0!$C$2:$K$199,3,FALSE)</f>
        <v>173741</v>
      </c>
      <c r="D184" s="4">
        <f>IFERROR(VLOOKUP($A184,'DH1'!$C$2:$J$20,3,FALSE),0)+IFERROR(VLOOKUP($A184,'DF1'!$C$2:$J$22,3,FALSE),0)</f>
        <v>0</v>
      </c>
      <c r="E184" s="14">
        <f t="shared" si="43"/>
        <v>173741</v>
      </c>
      <c r="F184" s="4">
        <f>VLOOKUP($A184,AA0!$C$2:$K$199,4,FALSE)</f>
        <v>0</v>
      </c>
      <c r="G184" s="4">
        <f>IFERROR(VLOOKUP($A184,'DH1'!$C$2:$J$20,4,FALSE),0)+IFERROR(VLOOKUP($A184,'DF1'!$C$2:$J$22,4,FALSE),0)</f>
        <v>0</v>
      </c>
      <c r="H184" s="14">
        <f t="shared" si="44"/>
        <v>0</v>
      </c>
      <c r="I184" s="4">
        <f>VLOOKUP($A184,AA0!$C$2:$K$199,5,FALSE)</f>
        <v>0</v>
      </c>
      <c r="J184" s="4">
        <f>IFERROR(VLOOKUP($A184,'DH1'!$C$2:$J$20,5,FALSE),0)+IFERROR(VLOOKUP($A184,'DF1'!$C$2:$J$22,5,FALSE),0)</f>
        <v>0</v>
      </c>
      <c r="K184" s="14">
        <f t="shared" si="45"/>
        <v>0</v>
      </c>
      <c r="L184" s="4">
        <f>VLOOKUP($A184,AA0!$C$2:$K$199,6,FALSE)</f>
        <v>0</v>
      </c>
      <c r="M184" s="4">
        <f>IFERROR(VLOOKUP($A184,'DH1'!$C$2:$J$20,6,FALSE),0)+IFERROR(VLOOKUP($A184,'DF1'!$C$2:$J$22,6,FALSE),0)</f>
        <v>0</v>
      </c>
      <c r="N184" s="14">
        <f t="shared" si="46"/>
        <v>0</v>
      </c>
      <c r="O184" s="4">
        <f>VLOOKUP($A184,AA0!$C$2:$K$199,7,FALSE)</f>
        <v>0</v>
      </c>
      <c r="P184" s="4">
        <f>IFERROR(VLOOKUP($A184,'DH1'!$C$2:$J$20,7,FALSE),0)+IFERROR(VLOOKUP($A184,'DF1'!$C$2:$J$22,7,FALSE),0)</f>
        <v>0</v>
      </c>
      <c r="Q184" s="14">
        <f t="shared" si="47"/>
        <v>0</v>
      </c>
      <c r="R184" s="4">
        <f>VLOOKUP($A184,AA0!$C$2:$K$199,8,FALSE)</f>
        <v>173741</v>
      </c>
      <c r="S184" s="4">
        <f>IFERROR(VLOOKUP($A184,'DH1'!$C$2:$J$20,8,FALSE),0)+IFERROR(VLOOKUP($A184,'DF1'!$C$2:$J$22,8,FALSE),0)</f>
        <v>0</v>
      </c>
      <c r="T184" s="14">
        <f t="shared" si="48"/>
        <v>173741</v>
      </c>
      <c r="U184" s="5">
        <f t="shared" si="35"/>
        <v>0</v>
      </c>
      <c r="V184" s="4">
        <f>VLOOKUP($A184,AA0!$C$2:$K$199,9,FALSE)</f>
        <v>347482</v>
      </c>
      <c r="W184" s="4">
        <f>IFERROR(VLOOKUP($A184,'DH1'!$C$2:$K$20,9,FALSE),0)+IFERROR(VLOOKUP($A184,'DF1'!$C$2:$K$22,9,FALSE),0)</f>
        <v>0</v>
      </c>
      <c r="X184" s="14">
        <f t="shared" si="36"/>
        <v>347482</v>
      </c>
      <c r="Y184" s="4">
        <f t="shared" si="37"/>
        <v>347482</v>
      </c>
      <c r="Z184" s="4">
        <f t="shared" si="38"/>
        <v>0</v>
      </c>
      <c r="AA184" s="14">
        <f t="shared" si="39"/>
        <v>347482</v>
      </c>
      <c r="AB184" s="4" t="b">
        <f t="shared" si="40"/>
        <v>1</v>
      </c>
      <c r="AC184" s="4" t="b">
        <f t="shared" si="41"/>
        <v>1</v>
      </c>
      <c r="AD184" s="14" t="b">
        <f t="shared" si="42"/>
        <v>1</v>
      </c>
    </row>
    <row r="185" spans="1:30" ht="15" x14ac:dyDescent="0.25">
      <c r="A185" s="19" t="s">
        <v>190</v>
      </c>
      <c r="B185" s="20" t="s">
        <v>390</v>
      </c>
      <c r="C185" s="4">
        <f>VLOOKUP($A185,AA0!$C$2:$K$199,3,FALSE)</f>
        <v>681476</v>
      </c>
      <c r="D185" s="4">
        <f>IFERROR(VLOOKUP($A185,'DH1'!$C$2:$J$20,3,FALSE),0)+IFERROR(VLOOKUP($A185,'DF1'!$C$2:$J$22,3,FALSE),0)</f>
        <v>0</v>
      </c>
      <c r="E185" s="14">
        <f t="shared" si="43"/>
        <v>681476</v>
      </c>
      <c r="F185" s="4">
        <f>VLOOKUP($A185,AA0!$C$2:$K$199,4,FALSE)</f>
        <v>0</v>
      </c>
      <c r="G185" s="4">
        <f>IFERROR(VLOOKUP($A185,'DH1'!$C$2:$J$20,4,FALSE),0)+IFERROR(VLOOKUP($A185,'DF1'!$C$2:$J$22,4,FALSE),0)</f>
        <v>0</v>
      </c>
      <c r="H185" s="14">
        <f t="shared" si="44"/>
        <v>0</v>
      </c>
      <c r="I185" s="4">
        <f>VLOOKUP($A185,AA0!$C$2:$K$199,5,FALSE)</f>
        <v>0</v>
      </c>
      <c r="J185" s="4">
        <f>IFERROR(VLOOKUP($A185,'DH1'!$C$2:$J$20,5,FALSE),0)+IFERROR(VLOOKUP($A185,'DF1'!$C$2:$J$22,5,FALSE),0)</f>
        <v>0</v>
      </c>
      <c r="K185" s="14">
        <f t="shared" si="45"/>
        <v>0</v>
      </c>
      <c r="L185" s="4">
        <f>VLOOKUP($A185,AA0!$C$2:$K$199,6,FALSE)</f>
        <v>0</v>
      </c>
      <c r="M185" s="4">
        <f>IFERROR(VLOOKUP($A185,'DH1'!$C$2:$J$20,6,FALSE),0)+IFERROR(VLOOKUP($A185,'DF1'!$C$2:$J$22,6,FALSE),0)</f>
        <v>0</v>
      </c>
      <c r="N185" s="14">
        <f t="shared" si="46"/>
        <v>0</v>
      </c>
      <c r="O185" s="4">
        <f>VLOOKUP($A185,AA0!$C$2:$K$199,7,FALSE)</f>
        <v>0</v>
      </c>
      <c r="P185" s="4">
        <f>IFERROR(VLOOKUP($A185,'DH1'!$C$2:$J$20,7,FALSE),0)+IFERROR(VLOOKUP($A185,'DF1'!$C$2:$J$22,7,FALSE),0)</f>
        <v>0</v>
      </c>
      <c r="Q185" s="14">
        <f t="shared" si="47"/>
        <v>0</v>
      </c>
      <c r="R185" s="4">
        <f>VLOOKUP($A185,AA0!$C$2:$K$199,8,FALSE)</f>
        <v>681476</v>
      </c>
      <c r="S185" s="4">
        <f>IFERROR(VLOOKUP($A185,'DH1'!$C$2:$J$20,8,FALSE),0)+IFERROR(VLOOKUP($A185,'DF1'!$C$2:$J$22,8,FALSE),0)</f>
        <v>0</v>
      </c>
      <c r="T185" s="14">
        <f t="shared" si="48"/>
        <v>681476</v>
      </c>
      <c r="U185" s="5">
        <f t="shared" si="35"/>
        <v>0</v>
      </c>
      <c r="V185" s="4">
        <f>VLOOKUP($A185,AA0!$C$2:$K$199,9,FALSE)</f>
        <v>1362952</v>
      </c>
      <c r="W185" s="4">
        <f>IFERROR(VLOOKUP($A185,'DH1'!$C$2:$K$20,9,FALSE),0)+IFERROR(VLOOKUP($A185,'DF1'!$C$2:$K$22,9,FALSE),0)</f>
        <v>0</v>
      </c>
      <c r="X185" s="14">
        <f t="shared" si="36"/>
        <v>1362952</v>
      </c>
      <c r="Y185" s="4">
        <f t="shared" si="37"/>
        <v>1362952</v>
      </c>
      <c r="Z185" s="4">
        <f t="shared" si="38"/>
        <v>0</v>
      </c>
      <c r="AA185" s="14">
        <f t="shared" si="39"/>
        <v>1362952</v>
      </c>
      <c r="AB185" s="4" t="b">
        <f t="shared" si="40"/>
        <v>1</v>
      </c>
      <c r="AC185" s="4" t="b">
        <f t="shared" si="41"/>
        <v>1</v>
      </c>
      <c r="AD185" s="14" t="b">
        <f t="shared" si="42"/>
        <v>1</v>
      </c>
    </row>
    <row r="186" spans="1:30" ht="15" x14ac:dyDescent="0.25">
      <c r="A186" s="19" t="s">
        <v>191</v>
      </c>
      <c r="B186" s="20" t="s">
        <v>315</v>
      </c>
      <c r="C186" s="4">
        <f>VLOOKUP($A186,AA0!$C$2:$K$199,3,FALSE)</f>
        <v>1045947</v>
      </c>
      <c r="D186" s="4">
        <f>IFERROR(VLOOKUP($A186,'DH1'!$C$2:$J$20,3,FALSE),0)+IFERROR(VLOOKUP($A186,'DF1'!$C$2:$J$22,3,FALSE),0)</f>
        <v>0</v>
      </c>
      <c r="E186" s="14">
        <f t="shared" si="43"/>
        <v>1045947</v>
      </c>
      <c r="F186" s="4">
        <f>VLOOKUP($A186,AA0!$C$2:$K$199,4,FALSE)</f>
        <v>0</v>
      </c>
      <c r="G186" s="4">
        <f>IFERROR(VLOOKUP($A186,'DH1'!$C$2:$J$20,4,FALSE),0)+IFERROR(VLOOKUP($A186,'DF1'!$C$2:$J$22,4,FALSE),0)</f>
        <v>0</v>
      </c>
      <c r="H186" s="14">
        <f t="shared" si="44"/>
        <v>0</v>
      </c>
      <c r="I186" s="4">
        <f>VLOOKUP($A186,AA0!$C$2:$K$199,5,FALSE)</f>
        <v>0</v>
      </c>
      <c r="J186" s="4">
        <f>IFERROR(VLOOKUP($A186,'DH1'!$C$2:$J$20,5,FALSE),0)+IFERROR(VLOOKUP($A186,'DF1'!$C$2:$J$22,5,FALSE),0)</f>
        <v>0</v>
      </c>
      <c r="K186" s="14">
        <f t="shared" si="45"/>
        <v>0</v>
      </c>
      <c r="L186" s="4">
        <f>VLOOKUP($A186,AA0!$C$2:$K$199,6,FALSE)</f>
        <v>0</v>
      </c>
      <c r="M186" s="4">
        <f>IFERROR(VLOOKUP($A186,'DH1'!$C$2:$J$20,6,FALSE),0)+IFERROR(VLOOKUP($A186,'DF1'!$C$2:$J$22,6,FALSE),0)</f>
        <v>0</v>
      </c>
      <c r="N186" s="14">
        <f t="shared" si="46"/>
        <v>0</v>
      </c>
      <c r="O186" s="4">
        <f>VLOOKUP($A186,AA0!$C$2:$K$199,7,FALSE)</f>
        <v>0</v>
      </c>
      <c r="P186" s="4">
        <f>IFERROR(VLOOKUP($A186,'DH1'!$C$2:$J$20,7,FALSE),0)+IFERROR(VLOOKUP($A186,'DF1'!$C$2:$J$22,7,FALSE),0)</f>
        <v>0</v>
      </c>
      <c r="Q186" s="14">
        <f t="shared" si="47"/>
        <v>0</v>
      </c>
      <c r="R186" s="4">
        <f>VLOOKUP($A186,AA0!$C$2:$K$199,8,FALSE)</f>
        <v>1045947</v>
      </c>
      <c r="S186" s="4">
        <f>IFERROR(VLOOKUP($A186,'DH1'!$C$2:$J$20,8,FALSE),0)+IFERROR(VLOOKUP($A186,'DF1'!$C$2:$J$22,8,FALSE),0)</f>
        <v>0</v>
      </c>
      <c r="T186" s="14">
        <f t="shared" si="48"/>
        <v>1045947</v>
      </c>
      <c r="U186" s="5">
        <f t="shared" si="35"/>
        <v>0</v>
      </c>
      <c r="V186" s="4">
        <f>VLOOKUP($A186,AA0!$C$2:$K$199,9,FALSE)</f>
        <v>2091894</v>
      </c>
      <c r="W186" s="4">
        <f>IFERROR(VLOOKUP($A186,'DH1'!$C$2:$K$20,9,FALSE),0)+IFERROR(VLOOKUP($A186,'DF1'!$C$2:$K$22,9,FALSE),0)</f>
        <v>0</v>
      </c>
      <c r="X186" s="14">
        <f t="shared" si="36"/>
        <v>2091894</v>
      </c>
      <c r="Y186" s="4">
        <f t="shared" si="37"/>
        <v>2091894</v>
      </c>
      <c r="Z186" s="4">
        <f t="shared" si="38"/>
        <v>0</v>
      </c>
      <c r="AA186" s="14">
        <f t="shared" si="39"/>
        <v>2091894</v>
      </c>
      <c r="AB186" s="4" t="b">
        <f t="shared" si="40"/>
        <v>1</v>
      </c>
      <c r="AC186" s="4" t="b">
        <f t="shared" si="41"/>
        <v>1</v>
      </c>
      <c r="AD186" s="14" t="b">
        <f t="shared" si="42"/>
        <v>1</v>
      </c>
    </row>
    <row r="187" spans="1:30" ht="15" x14ac:dyDescent="0.25">
      <c r="A187" s="19" t="s">
        <v>192</v>
      </c>
      <c r="B187" s="20" t="s">
        <v>316</v>
      </c>
      <c r="C187" s="4">
        <f>VLOOKUP($A187,AA0!$C$2:$K$199,3,FALSE)</f>
        <v>415810</v>
      </c>
      <c r="D187" s="4">
        <f>IFERROR(VLOOKUP($A187,'DH1'!$C$2:$J$20,3,FALSE),0)+IFERROR(VLOOKUP($A187,'DF1'!$C$2:$J$22,3,FALSE),0)</f>
        <v>0</v>
      </c>
      <c r="E187" s="14">
        <f t="shared" si="43"/>
        <v>415810</v>
      </c>
      <c r="F187" s="4">
        <f>VLOOKUP($A187,AA0!$C$2:$K$199,4,FALSE)</f>
        <v>0</v>
      </c>
      <c r="G187" s="4">
        <f>IFERROR(VLOOKUP($A187,'DH1'!$C$2:$J$20,4,FALSE),0)+IFERROR(VLOOKUP($A187,'DF1'!$C$2:$J$22,4,FALSE),0)</f>
        <v>0</v>
      </c>
      <c r="H187" s="14">
        <f t="shared" si="44"/>
        <v>0</v>
      </c>
      <c r="I187" s="4">
        <f>VLOOKUP($A187,AA0!$C$2:$K$199,5,FALSE)</f>
        <v>0</v>
      </c>
      <c r="J187" s="4">
        <f>IFERROR(VLOOKUP($A187,'DH1'!$C$2:$J$20,5,FALSE),0)+IFERROR(VLOOKUP($A187,'DF1'!$C$2:$J$22,5,FALSE),0)</f>
        <v>0</v>
      </c>
      <c r="K187" s="14">
        <f t="shared" si="45"/>
        <v>0</v>
      </c>
      <c r="L187" s="4">
        <f>VLOOKUP($A187,AA0!$C$2:$K$199,6,FALSE)</f>
        <v>0</v>
      </c>
      <c r="M187" s="4">
        <f>IFERROR(VLOOKUP($A187,'DH1'!$C$2:$J$20,6,FALSE),0)+IFERROR(VLOOKUP($A187,'DF1'!$C$2:$J$22,6,FALSE),0)</f>
        <v>0</v>
      </c>
      <c r="N187" s="14">
        <f t="shared" si="46"/>
        <v>0</v>
      </c>
      <c r="O187" s="4">
        <f>VLOOKUP($A187,AA0!$C$2:$K$199,7,FALSE)</f>
        <v>0</v>
      </c>
      <c r="P187" s="4">
        <f>IFERROR(VLOOKUP($A187,'DH1'!$C$2:$J$20,7,FALSE),0)+IFERROR(VLOOKUP($A187,'DF1'!$C$2:$J$22,7,FALSE),0)</f>
        <v>0</v>
      </c>
      <c r="Q187" s="14">
        <f t="shared" si="47"/>
        <v>0</v>
      </c>
      <c r="R187" s="4">
        <f>VLOOKUP($A187,AA0!$C$2:$K$199,8,FALSE)</f>
        <v>415810</v>
      </c>
      <c r="S187" s="4">
        <f>IFERROR(VLOOKUP($A187,'DH1'!$C$2:$J$20,8,FALSE),0)+IFERROR(VLOOKUP($A187,'DF1'!$C$2:$J$22,8,FALSE),0)</f>
        <v>0</v>
      </c>
      <c r="T187" s="14">
        <f t="shared" si="48"/>
        <v>415810</v>
      </c>
      <c r="U187" s="5">
        <f t="shared" si="35"/>
        <v>0</v>
      </c>
      <c r="V187" s="4">
        <f>VLOOKUP($A187,AA0!$C$2:$K$199,9,FALSE)</f>
        <v>831620</v>
      </c>
      <c r="W187" s="4">
        <f>IFERROR(VLOOKUP($A187,'DH1'!$C$2:$K$20,9,FALSE),0)+IFERROR(VLOOKUP($A187,'DF1'!$C$2:$K$22,9,FALSE),0)</f>
        <v>0</v>
      </c>
      <c r="X187" s="14">
        <f t="shared" si="36"/>
        <v>831620</v>
      </c>
      <c r="Y187" s="4">
        <f t="shared" si="37"/>
        <v>831620</v>
      </c>
      <c r="Z187" s="4">
        <f t="shared" si="38"/>
        <v>0</v>
      </c>
      <c r="AA187" s="14">
        <f t="shared" si="39"/>
        <v>831620</v>
      </c>
      <c r="AB187" s="4" t="b">
        <f t="shared" si="40"/>
        <v>1</v>
      </c>
      <c r="AC187" s="4" t="b">
        <f t="shared" si="41"/>
        <v>1</v>
      </c>
      <c r="AD187" s="14" t="b">
        <f t="shared" si="42"/>
        <v>1</v>
      </c>
    </row>
    <row r="188" spans="1:30" ht="15" x14ac:dyDescent="0.25">
      <c r="A188" s="19" t="s">
        <v>193</v>
      </c>
      <c r="B188" s="20" t="s">
        <v>317</v>
      </c>
      <c r="C188" s="4">
        <f>VLOOKUP($A188,AA0!$C$2:$K$199,3,FALSE)</f>
        <v>549547</v>
      </c>
      <c r="D188" s="4">
        <f>IFERROR(VLOOKUP($A188,'DH1'!$C$2:$J$20,3,FALSE),0)+IFERROR(VLOOKUP($A188,'DF1'!$C$2:$J$22,3,FALSE),0)</f>
        <v>0</v>
      </c>
      <c r="E188" s="14">
        <f t="shared" si="43"/>
        <v>549547</v>
      </c>
      <c r="F188" s="4">
        <f>VLOOKUP($A188,AA0!$C$2:$K$199,4,FALSE)</f>
        <v>0</v>
      </c>
      <c r="G188" s="4">
        <f>IFERROR(VLOOKUP($A188,'DH1'!$C$2:$J$20,4,FALSE),0)+IFERROR(VLOOKUP($A188,'DF1'!$C$2:$J$22,4,FALSE),0)</f>
        <v>0</v>
      </c>
      <c r="H188" s="14">
        <f t="shared" si="44"/>
        <v>0</v>
      </c>
      <c r="I188" s="4">
        <f>VLOOKUP($A188,AA0!$C$2:$K$199,5,FALSE)</f>
        <v>0</v>
      </c>
      <c r="J188" s="4">
        <f>IFERROR(VLOOKUP($A188,'DH1'!$C$2:$J$20,5,FALSE),0)+IFERROR(VLOOKUP($A188,'DF1'!$C$2:$J$22,5,FALSE),0)</f>
        <v>0</v>
      </c>
      <c r="K188" s="14">
        <f t="shared" si="45"/>
        <v>0</v>
      </c>
      <c r="L188" s="4">
        <f>VLOOKUP($A188,AA0!$C$2:$K$199,6,FALSE)</f>
        <v>0</v>
      </c>
      <c r="M188" s="4">
        <f>IFERROR(VLOOKUP($A188,'DH1'!$C$2:$J$20,6,FALSE),0)+IFERROR(VLOOKUP($A188,'DF1'!$C$2:$J$22,6,FALSE),0)</f>
        <v>0</v>
      </c>
      <c r="N188" s="14">
        <f t="shared" si="46"/>
        <v>0</v>
      </c>
      <c r="O188" s="4">
        <f>VLOOKUP($A188,AA0!$C$2:$K$199,7,FALSE)</f>
        <v>0</v>
      </c>
      <c r="P188" s="4">
        <f>IFERROR(VLOOKUP($A188,'DH1'!$C$2:$J$20,7,FALSE),0)+IFERROR(VLOOKUP($A188,'DF1'!$C$2:$J$22,7,FALSE),0)</f>
        <v>0</v>
      </c>
      <c r="Q188" s="14">
        <f t="shared" si="47"/>
        <v>0</v>
      </c>
      <c r="R188" s="4">
        <f>VLOOKUP($A188,AA0!$C$2:$K$199,8,FALSE)</f>
        <v>549547</v>
      </c>
      <c r="S188" s="4">
        <f>IFERROR(VLOOKUP($A188,'DH1'!$C$2:$J$20,8,FALSE),0)+IFERROR(VLOOKUP($A188,'DF1'!$C$2:$J$22,8,FALSE),0)</f>
        <v>0</v>
      </c>
      <c r="T188" s="14">
        <f t="shared" si="48"/>
        <v>549547</v>
      </c>
      <c r="U188" s="5">
        <f t="shared" si="35"/>
        <v>0</v>
      </c>
      <c r="V188" s="4">
        <f>VLOOKUP($A188,AA0!$C$2:$K$199,9,FALSE)</f>
        <v>1099094</v>
      </c>
      <c r="W188" s="4">
        <f>IFERROR(VLOOKUP($A188,'DH1'!$C$2:$K$20,9,FALSE),0)+IFERROR(VLOOKUP($A188,'DF1'!$C$2:$K$22,9,FALSE),0)</f>
        <v>0</v>
      </c>
      <c r="X188" s="14">
        <f t="shared" si="36"/>
        <v>1099094</v>
      </c>
      <c r="Y188" s="4">
        <f t="shared" si="37"/>
        <v>1099094</v>
      </c>
      <c r="Z188" s="4">
        <f t="shared" si="38"/>
        <v>0</v>
      </c>
      <c r="AA188" s="14">
        <f t="shared" si="39"/>
        <v>1099094</v>
      </c>
      <c r="AB188" s="4" t="b">
        <f t="shared" si="40"/>
        <v>1</v>
      </c>
      <c r="AC188" s="4" t="b">
        <f t="shared" si="41"/>
        <v>1</v>
      </c>
      <c r="AD188" s="14" t="b">
        <f t="shared" si="42"/>
        <v>1</v>
      </c>
    </row>
    <row r="189" spans="1:30" ht="15" x14ac:dyDescent="0.25">
      <c r="A189" s="19" t="s">
        <v>194</v>
      </c>
      <c r="B189" s="20" t="s">
        <v>318</v>
      </c>
      <c r="C189" s="4">
        <f>VLOOKUP($A189,AA0!$C$2:$K$199,3,FALSE)</f>
        <v>0</v>
      </c>
      <c r="D189" s="4">
        <f>IFERROR(VLOOKUP($A189,'DH1'!$C$2:$J$20,3,FALSE),0)+IFERROR(VLOOKUP($A189,'DF1'!$C$2:$J$22,3,FALSE),0)</f>
        <v>0</v>
      </c>
      <c r="E189" s="14">
        <f t="shared" si="43"/>
        <v>0</v>
      </c>
      <c r="F189" s="4">
        <f>VLOOKUP($A189,AA0!$C$2:$K$199,4,FALSE)</f>
        <v>0</v>
      </c>
      <c r="G189" s="4">
        <f>IFERROR(VLOOKUP($A189,'DH1'!$C$2:$J$20,4,FALSE),0)+IFERROR(VLOOKUP($A189,'DF1'!$C$2:$J$22,4,FALSE),0)</f>
        <v>0</v>
      </c>
      <c r="H189" s="14">
        <f t="shared" si="44"/>
        <v>0</v>
      </c>
      <c r="I189" s="4">
        <f>VLOOKUP($A189,AA0!$C$2:$K$199,5,FALSE)</f>
        <v>0</v>
      </c>
      <c r="J189" s="4">
        <f>IFERROR(VLOOKUP($A189,'DH1'!$C$2:$J$20,5,FALSE),0)+IFERROR(VLOOKUP($A189,'DF1'!$C$2:$J$22,5,FALSE),0)</f>
        <v>0</v>
      </c>
      <c r="K189" s="14">
        <f t="shared" si="45"/>
        <v>0</v>
      </c>
      <c r="L189" s="4">
        <f>VLOOKUP($A189,AA0!$C$2:$K$199,6,FALSE)</f>
        <v>0</v>
      </c>
      <c r="M189" s="4">
        <f>IFERROR(VLOOKUP($A189,'DH1'!$C$2:$J$20,6,FALSE),0)+IFERROR(VLOOKUP($A189,'DF1'!$C$2:$J$22,6,FALSE),0)</f>
        <v>0</v>
      </c>
      <c r="N189" s="14">
        <f t="shared" si="46"/>
        <v>0</v>
      </c>
      <c r="O189" s="4">
        <f>VLOOKUP($A189,AA0!$C$2:$K$199,7,FALSE)</f>
        <v>0</v>
      </c>
      <c r="P189" s="4">
        <f>IFERROR(VLOOKUP($A189,'DH1'!$C$2:$J$20,7,FALSE),0)+IFERROR(VLOOKUP($A189,'DF1'!$C$2:$J$22,7,FALSE),0)</f>
        <v>0</v>
      </c>
      <c r="Q189" s="14">
        <f t="shared" si="47"/>
        <v>0</v>
      </c>
      <c r="R189" s="4">
        <f>VLOOKUP($A189,AA0!$C$2:$K$199,8,FALSE)</f>
        <v>0</v>
      </c>
      <c r="S189" s="4">
        <f>IFERROR(VLOOKUP($A189,'DH1'!$C$2:$J$20,8,FALSE),0)+IFERROR(VLOOKUP($A189,'DF1'!$C$2:$J$22,8,FALSE),0)</f>
        <v>0</v>
      </c>
      <c r="T189" s="14">
        <f t="shared" si="48"/>
        <v>0</v>
      </c>
      <c r="U189" s="5">
        <f t="shared" si="35"/>
        <v>0</v>
      </c>
      <c r="V189" s="4">
        <f>VLOOKUP($A189,AA0!$C$2:$K$199,9,FALSE)</f>
        <v>0</v>
      </c>
      <c r="W189" s="4">
        <f>IFERROR(VLOOKUP($A189,'DH1'!$C$2:$K$20,9,FALSE),0)+IFERROR(VLOOKUP($A189,'DF1'!$C$2:$K$22,9,FALSE),0)</f>
        <v>0</v>
      </c>
      <c r="X189" s="14">
        <f t="shared" si="36"/>
        <v>0</v>
      </c>
      <c r="Y189" s="4">
        <f t="shared" si="37"/>
        <v>0</v>
      </c>
      <c r="Z189" s="4">
        <f t="shared" si="38"/>
        <v>0</v>
      </c>
      <c r="AA189" s="14">
        <f t="shared" si="39"/>
        <v>0</v>
      </c>
      <c r="AB189" s="4" t="b">
        <f t="shared" si="40"/>
        <v>1</v>
      </c>
      <c r="AC189" s="4" t="b">
        <f t="shared" si="41"/>
        <v>1</v>
      </c>
      <c r="AD189" s="14" t="b">
        <f t="shared" si="42"/>
        <v>1</v>
      </c>
    </row>
    <row r="190" spans="1:30" ht="15" x14ac:dyDescent="0.25">
      <c r="A190" s="19" t="s">
        <v>195</v>
      </c>
      <c r="B190" s="20" t="s">
        <v>319</v>
      </c>
      <c r="C190" s="4">
        <f>VLOOKUP($A190,AA0!$C$2:$K$199,3,FALSE)</f>
        <v>741524</v>
      </c>
      <c r="D190" s="4">
        <f>IFERROR(VLOOKUP($A190,'DH1'!$C$2:$J$20,3,FALSE),0)+IFERROR(VLOOKUP($A190,'DF1'!$C$2:$J$22,3,FALSE),0)</f>
        <v>0</v>
      </c>
      <c r="E190" s="14">
        <f t="shared" si="43"/>
        <v>741524</v>
      </c>
      <c r="F190" s="4">
        <f>VLOOKUP($A190,AA0!$C$2:$K$199,4,FALSE)</f>
        <v>0</v>
      </c>
      <c r="G190" s="4">
        <f>IFERROR(VLOOKUP($A190,'DH1'!$C$2:$J$20,4,FALSE),0)+IFERROR(VLOOKUP($A190,'DF1'!$C$2:$J$22,4,FALSE),0)</f>
        <v>0</v>
      </c>
      <c r="H190" s="14">
        <f t="shared" si="44"/>
        <v>0</v>
      </c>
      <c r="I190" s="4">
        <f>VLOOKUP($A190,AA0!$C$2:$K$199,5,FALSE)</f>
        <v>0</v>
      </c>
      <c r="J190" s="4">
        <f>IFERROR(VLOOKUP($A190,'DH1'!$C$2:$J$20,5,FALSE),0)+IFERROR(VLOOKUP($A190,'DF1'!$C$2:$J$22,5,FALSE),0)</f>
        <v>0</v>
      </c>
      <c r="K190" s="14">
        <f t="shared" si="45"/>
        <v>0</v>
      </c>
      <c r="L190" s="4">
        <f>VLOOKUP($A190,AA0!$C$2:$K$199,6,FALSE)</f>
        <v>0</v>
      </c>
      <c r="M190" s="4">
        <f>IFERROR(VLOOKUP($A190,'DH1'!$C$2:$J$20,6,FALSE),0)+IFERROR(VLOOKUP($A190,'DF1'!$C$2:$J$22,6,FALSE),0)</f>
        <v>0</v>
      </c>
      <c r="N190" s="14">
        <f t="shared" si="46"/>
        <v>0</v>
      </c>
      <c r="O190" s="4">
        <f>VLOOKUP($A190,AA0!$C$2:$K$199,7,FALSE)</f>
        <v>0</v>
      </c>
      <c r="P190" s="4">
        <f>IFERROR(VLOOKUP($A190,'DH1'!$C$2:$J$20,7,FALSE),0)+IFERROR(VLOOKUP($A190,'DF1'!$C$2:$J$22,7,FALSE),0)</f>
        <v>0</v>
      </c>
      <c r="Q190" s="14">
        <f t="shared" si="47"/>
        <v>0</v>
      </c>
      <c r="R190" s="4">
        <f>VLOOKUP($A190,AA0!$C$2:$K$199,8,FALSE)</f>
        <v>741524</v>
      </c>
      <c r="S190" s="4">
        <f>IFERROR(VLOOKUP($A190,'DH1'!$C$2:$J$20,8,FALSE),0)+IFERROR(VLOOKUP($A190,'DF1'!$C$2:$J$22,8,FALSE),0)</f>
        <v>0</v>
      </c>
      <c r="T190" s="14">
        <f t="shared" si="48"/>
        <v>741524</v>
      </c>
      <c r="U190" s="5">
        <f t="shared" si="35"/>
        <v>0</v>
      </c>
      <c r="V190" s="4">
        <f>VLOOKUP($A190,AA0!$C$2:$K$199,9,FALSE)</f>
        <v>1483048</v>
      </c>
      <c r="W190" s="4">
        <f>IFERROR(VLOOKUP($A190,'DH1'!$C$2:$K$20,9,FALSE),0)+IFERROR(VLOOKUP($A190,'DF1'!$C$2:$K$22,9,FALSE),0)</f>
        <v>0</v>
      </c>
      <c r="X190" s="14">
        <f t="shared" si="36"/>
        <v>1483048</v>
      </c>
      <c r="Y190" s="4">
        <f t="shared" si="37"/>
        <v>1483048</v>
      </c>
      <c r="Z190" s="4">
        <f t="shared" si="38"/>
        <v>0</v>
      </c>
      <c r="AA190" s="14">
        <f t="shared" si="39"/>
        <v>1483048</v>
      </c>
      <c r="AB190" s="4" t="b">
        <f t="shared" si="40"/>
        <v>1</v>
      </c>
      <c r="AC190" s="4" t="b">
        <f t="shared" si="41"/>
        <v>1</v>
      </c>
      <c r="AD190" s="14" t="b">
        <f t="shared" si="42"/>
        <v>1</v>
      </c>
    </row>
    <row r="191" spans="1:30" ht="15" x14ac:dyDescent="0.25">
      <c r="A191" s="19" t="s">
        <v>196</v>
      </c>
      <c r="B191" s="20" t="s">
        <v>320</v>
      </c>
      <c r="C191" s="4">
        <f>VLOOKUP($A191,AA0!$C$2:$K$199,3,FALSE)</f>
        <v>646159</v>
      </c>
      <c r="D191" s="4">
        <f>IFERROR(VLOOKUP($A191,'DH1'!$C$2:$J$20,3,FALSE),0)+IFERROR(VLOOKUP($A191,'DF1'!$C$2:$J$22,3,FALSE),0)</f>
        <v>0</v>
      </c>
      <c r="E191" s="14">
        <f t="shared" si="43"/>
        <v>646159</v>
      </c>
      <c r="F191" s="4">
        <f>VLOOKUP($A191,AA0!$C$2:$K$199,4,FALSE)</f>
        <v>0</v>
      </c>
      <c r="G191" s="4">
        <f>IFERROR(VLOOKUP($A191,'DH1'!$C$2:$J$20,4,FALSE),0)+IFERROR(VLOOKUP($A191,'DF1'!$C$2:$J$22,4,FALSE),0)</f>
        <v>0</v>
      </c>
      <c r="H191" s="14">
        <f t="shared" si="44"/>
        <v>0</v>
      </c>
      <c r="I191" s="4">
        <f>VLOOKUP($A191,AA0!$C$2:$K$199,5,FALSE)</f>
        <v>0</v>
      </c>
      <c r="J191" s="4">
        <f>IFERROR(VLOOKUP($A191,'DH1'!$C$2:$J$20,5,FALSE),0)+IFERROR(VLOOKUP($A191,'DF1'!$C$2:$J$22,5,FALSE),0)</f>
        <v>0</v>
      </c>
      <c r="K191" s="14">
        <f t="shared" si="45"/>
        <v>0</v>
      </c>
      <c r="L191" s="4">
        <f>VLOOKUP($A191,AA0!$C$2:$K$199,6,FALSE)</f>
        <v>0</v>
      </c>
      <c r="M191" s="4">
        <f>IFERROR(VLOOKUP($A191,'DH1'!$C$2:$J$20,6,FALSE),0)+IFERROR(VLOOKUP($A191,'DF1'!$C$2:$J$22,6,FALSE),0)</f>
        <v>0</v>
      </c>
      <c r="N191" s="14">
        <f t="shared" si="46"/>
        <v>0</v>
      </c>
      <c r="O191" s="4">
        <f>VLOOKUP($A191,AA0!$C$2:$K$199,7,FALSE)</f>
        <v>0</v>
      </c>
      <c r="P191" s="4">
        <f>IFERROR(VLOOKUP($A191,'DH1'!$C$2:$J$20,7,FALSE),0)+IFERROR(VLOOKUP($A191,'DF1'!$C$2:$J$22,7,FALSE),0)</f>
        <v>0</v>
      </c>
      <c r="Q191" s="14">
        <f t="shared" si="47"/>
        <v>0</v>
      </c>
      <c r="R191" s="4">
        <f>VLOOKUP($A191,AA0!$C$2:$K$199,8,FALSE)</f>
        <v>646159</v>
      </c>
      <c r="S191" s="4">
        <f>IFERROR(VLOOKUP($A191,'DH1'!$C$2:$J$20,8,FALSE),0)+IFERROR(VLOOKUP($A191,'DF1'!$C$2:$J$22,8,FALSE),0)</f>
        <v>0</v>
      </c>
      <c r="T191" s="14">
        <f t="shared" si="48"/>
        <v>646159</v>
      </c>
      <c r="U191" s="5">
        <f t="shared" si="35"/>
        <v>0</v>
      </c>
      <c r="V191" s="4">
        <f>VLOOKUP($A191,AA0!$C$2:$K$199,9,FALSE)</f>
        <v>1292318</v>
      </c>
      <c r="W191" s="4">
        <f>IFERROR(VLOOKUP($A191,'DH1'!$C$2:$K$20,9,FALSE),0)+IFERROR(VLOOKUP($A191,'DF1'!$C$2:$K$22,9,FALSE),0)</f>
        <v>0</v>
      </c>
      <c r="X191" s="14">
        <f t="shared" si="36"/>
        <v>1292318</v>
      </c>
      <c r="Y191" s="4">
        <f t="shared" si="37"/>
        <v>1292318</v>
      </c>
      <c r="Z191" s="4">
        <f t="shared" si="38"/>
        <v>0</v>
      </c>
      <c r="AA191" s="14">
        <f t="shared" si="39"/>
        <v>1292318</v>
      </c>
      <c r="AB191" s="4" t="b">
        <f t="shared" si="40"/>
        <v>1</v>
      </c>
      <c r="AC191" s="4" t="b">
        <f t="shared" si="41"/>
        <v>1</v>
      </c>
      <c r="AD191" s="14" t="b">
        <f t="shared" si="42"/>
        <v>1</v>
      </c>
    </row>
    <row r="192" spans="1:30" ht="15" x14ac:dyDescent="0.25">
      <c r="A192" s="19" t="s">
        <v>197</v>
      </c>
      <c r="B192" s="20" t="s">
        <v>198</v>
      </c>
      <c r="C192" s="4">
        <f>VLOOKUP($A192,AA0!$C$2:$K$199,3,FALSE)</f>
        <v>301010</v>
      </c>
      <c r="D192" s="4">
        <f>IFERROR(VLOOKUP($A192,'DH1'!$C$2:$J$20,3,FALSE),0)+IFERROR(VLOOKUP($A192,'DF1'!$C$2:$J$22,3,FALSE),0)</f>
        <v>0</v>
      </c>
      <c r="E192" s="14">
        <f t="shared" si="43"/>
        <v>301010</v>
      </c>
      <c r="F192" s="4">
        <f>VLOOKUP($A192,AA0!$C$2:$K$199,4,FALSE)</f>
        <v>0</v>
      </c>
      <c r="G192" s="4">
        <f>IFERROR(VLOOKUP($A192,'DH1'!$C$2:$J$20,4,FALSE),0)+IFERROR(VLOOKUP($A192,'DF1'!$C$2:$J$22,4,FALSE),0)</f>
        <v>0</v>
      </c>
      <c r="H192" s="14">
        <f t="shared" si="44"/>
        <v>0</v>
      </c>
      <c r="I192" s="4">
        <f>VLOOKUP($A192,AA0!$C$2:$K$199,5,FALSE)</f>
        <v>0</v>
      </c>
      <c r="J192" s="4">
        <f>IFERROR(VLOOKUP($A192,'DH1'!$C$2:$J$20,5,FALSE),0)+IFERROR(VLOOKUP($A192,'DF1'!$C$2:$J$22,5,FALSE),0)</f>
        <v>0</v>
      </c>
      <c r="K192" s="14">
        <f t="shared" si="45"/>
        <v>0</v>
      </c>
      <c r="L192" s="4">
        <f>VLOOKUP($A192,AA0!$C$2:$K$199,6,FALSE)</f>
        <v>0</v>
      </c>
      <c r="M192" s="4">
        <f>IFERROR(VLOOKUP($A192,'DH1'!$C$2:$J$20,6,FALSE),0)+IFERROR(VLOOKUP($A192,'DF1'!$C$2:$J$22,6,FALSE),0)</f>
        <v>0</v>
      </c>
      <c r="N192" s="14">
        <f t="shared" si="46"/>
        <v>0</v>
      </c>
      <c r="O192" s="4">
        <f>VLOOKUP($A192,AA0!$C$2:$K$199,7,FALSE)</f>
        <v>0</v>
      </c>
      <c r="P192" s="4">
        <f>IFERROR(VLOOKUP($A192,'DH1'!$C$2:$J$20,7,FALSE),0)+IFERROR(VLOOKUP($A192,'DF1'!$C$2:$J$22,7,FALSE),0)</f>
        <v>0</v>
      </c>
      <c r="Q192" s="14">
        <f t="shared" si="47"/>
        <v>0</v>
      </c>
      <c r="R192" s="4">
        <f>VLOOKUP($A192,AA0!$C$2:$K$199,8,FALSE)</f>
        <v>301010</v>
      </c>
      <c r="S192" s="4">
        <f>IFERROR(VLOOKUP($A192,'DH1'!$C$2:$J$20,8,FALSE),0)+IFERROR(VLOOKUP($A192,'DF1'!$C$2:$J$22,8,FALSE),0)</f>
        <v>0</v>
      </c>
      <c r="T192" s="14">
        <f t="shared" si="48"/>
        <v>301010</v>
      </c>
      <c r="U192" s="5">
        <f t="shared" si="35"/>
        <v>0</v>
      </c>
      <c r="V192" s="4">
        <f>VLOOKUP($A192,AA0!$C$2:$K$199,9,FALSE)</f>
        <v>602020</v>
      </c>
      <c r="W192" s="4">
        <f>IFERROR(VLOOKUP($A192,'DH1'!$C$2:$K$20,9,FALSE),0)+IFERROR(VLOOKUP($A192,'DF1'!$C$2:$K$22,9,FALSE),0)</f>
        <v>0</v>
      </c>
      <c r="X192" s="14">
        <f t="shared" si="36"/>
        <v>602020</v>
      </c>
      <c r="Y192" s="4">
        <f t="shared" si="37"/>
        <v>602020</v>
      </c>
      <c r="Z192" s="4">
        <f t="shared" si="38"/>
        <v>0</v>
      </c>
      <c r="AA192" s="14">
        <f t="shared" si="39"/>
        <v>602020</v>
      </c>
      <c r="AB192" s="4" t="b">
        <f t="shared" si="40"/>
        <v>1</v>
      </c>
      <c r="AC192" s="4" t="b">
        <f t="shared" si="41"/>
        <v>1</v>
      </c>
      <c r="AD192" s="14" t="b">
        <f t="shared" si="42"/>
        <v>1</v>
      </c>
    </row>
    <row r="193" spans="1:30" ht="15" x14ac:dyDescent="0.25">
      <c r="A193" s="21" t="s">
        <v>199</v>
      </c>
      <c r="B193" s="22" t="s">
        <v>321</v>
      </c>
      <c r="C193" s="4">
        <f>VLOOKUP($A193,AA0!$C$2:$K$199,3,FALSE)</f>
        <v>648306</v>
      </c>
      <c r="D193" s="4">
        <f>IFERROR(VLOOKUP($A193,'DH1'!$C$2:$J$20,3,FALSE),0)+IFERROR(VLOOKUP($A193,'DF1'!$C$2:$J$22,3,FALSE),0)</f>
        <v>0</v>
      </c>
      <c r="E193" s="14">
        <f t="shared" si="43"/>
        <v>648306</v>
      </c>
      <c r="F193" s="4">
        <f>VLOOKUP($A193,AA0!$C$2:$K$199,4,FALSE)</f>
        <v>0</v>
      </c>
      <c r="G193" s="4">
        <f>IFERROR(VLOOKUP($A193,'DH1'!$C$2:$J$20,4,FALSE),0)+IFERROR(VLOOKUP($A193,'DF1'!$C$2:$J$22,4,FALSE),0)</f>
        <v>0</v>
      </c>
      <c r="H193" s="14">
        <f t="shared" si="44"/>
        <v>0</v>
      </c>
      <c r="I193" s="4">
        <f>VLOOKUP($A193,AA0!$C$2:$K$199,5,FALSE)</f>
        <v>0</v>
      </c>
      <c r="J193" s="4">
        <f>IFERROR(VLOOKUP($A193,'DH1'!$C$2:$J$20,5,FALSE),0)+IFERROR(VLOOKUP($A193,'DF1'!$C$2:$J$22,5,FALSE),0)</f>
        <v>0</v>
      </c>
      <c r="K193" s="14">
        <f t="shared" si="45"/>
        <v>0</v>
      </c>
      <c r="L193" s="4">
        <f>VLOOKUP($A193,AA0!$C$2:$K$199,6,FALSE)</f>
        <v>0</v>
      </c>
      <c r="M193" s="4">
        <f>IFERROR(VLOOKUP($A193,'DH1'!$C$2:$J$20,6,FALSE),0)+IFERROR(VLOOKUP($A193,'DF1'!$C$2:$J$22,6,FALSE),0)</f>
        <v>0</v>
      </c>
      <c r="N193" s="14">
        <f t="shared" si="46"/>
        <v>0</v>
      </c>
      <c r="O193" s="4">
        <f>VLOOKUP($A193,AA0!$C$2:$K$199,7,FALSE)</f>
        <v>0</v>
      </c>
      <c r="P193" s="4">
        <f>IFERROR(VLOOKUP($A193,'DH1'!$C$2:$J$20,7,FALSE),0)+IFERROR(VLOOKUP($A193,'DF1'!$C$2:$J$22,7,FALSE),0)</f>
        <v>0</v>
      </c>
      <c r="Q193" s="14">
        <f t="shared" si="47"/>
        <v>0</v>
      </c>
      <c r="R193" s="4">
        <f>VLOOKUP($A193,AA0!$C$2:$K$199,8,FALSE)</f>
        <v>648306</v>
      </c>
      <c r="S193" s="4">
        <f>IFERROR(VLOOKUP($A193,'DH1'!$C$2:$J$20,8,FALSE),0)+IFERROR(VLOOKUP($A193,'DF1'!$C$2:$J$22,8,FALSE),0)</f>
        <v>0</v>
      </c>
      <c r="T193" s="14">
        <f t="shared" si="48"/>
        <v>648306</v>
      </c>
      <c r="U193" s="5">
        <f t="shared" si="35"/>
        <v>0</v>
      </c>
      <c r="V193" s="4">
        <f>VLOOKUP($A193,AA0!$C$2:$K$199,9,FALSE)</f>
        <v>1296612</v>
      </c>
      <c r="W193" s="4">
        <f>IFERROR(VLOOKUP($A193,'DH1'!$C$2:$K$20,9,FALSE),0)+IFERROR(VLOOKUP($A193,'DF1'!$C$2:$K$22,9,FALSE),0)</f>
        <v>0</v>
      </c>
      <c r="X193" s="14">
        <f t="shared" si="36"/>
        <v>1296612</v>
      </c>
      <c r="Y193" s="4">
        <f t="shared" si="37"/>
        <v>1296612</v>
      </c>
      <c r="Z193" s="4">
        <f t="shared" si="38"/>
        <v>0</v>
      </c>
      <c r="AA193" s="14">
        <f t="shared" si="39"/>
        <v>1296612</v>
      </c>
      <c r="AB193" s="4" t="b">
        <f t="shared" si="40"/>
        <v>1</v>
      </c>
      <c r="AC193" s="4" t="b">
        <f t="shared" si="41"/>
        <v>1</v>
      </c>
      <c r="AD193" s="14" t="b">
        <f t="shared" si="42"/>
        <v>1</v>
      </c>
    </row>
    <row r="194" spans="1:30" ht="15" x14ac:dyDescent="0.25">
      <c r="A194" s="21" t="s">
        <v>200</v>
      </c>
      <c r="B194" s="22" t="s">
        <v>201</v>
      </c>
      <c r="C194" s="4">
        <f>VLOOKUP($A194,AA0!$C$2:$K$199,3,FALSE)</f>
        <v>0</v>
      </c>
      <c r="D194" s="4">
        <f>IFERROR(VLOOKUP($A194,'DH1'!$C$2:$J$20,3,FALSE),0)+IFERROR(VLOOKUP($A194,'DF1'!$C$2:$J$22,3,FALSE),0)</f>
        <v>0</v>
      </c>
      <c r="E194" s="14">
        <f t="shared" si="43"/>
        <v>0</v>
      </c>
      <c r="F194" s="4">
        <f>VLOOKUP($A194,AA0!$C$2:$K$199,4,FALSE)</f>
        <v>0</v>
      </c>
      <c r="G194" s="4">
        <f>IFERROR(VLOOKUP($A194,'DH1'!$C$2:$J$20,4,FALSE),0)+IFERROR(VLOOKUP($A194,'DF1'!$C$2:$J$22,4,FALSE),0)</f>
        <v>0</v>
      </c>
      <c r="H194" s="14">
        <f t="shared" si="44"/>
        <v>0</v>
      </c>
      <c r="I194" s="4">
        <f>VLOOKUP($A194,AA0!$C$2:$K$199,5,FALSE)</f>
        <v>0</v>
      </c>
      <c r="J194" s="4">
        <f>IFERROR(VLOOKUP($A194,'DH1'!$C$2:$J$20,5,FALSE),0)+IFERROR(VLOOKUP($A194,'DF1'!$C$2:$J$22,5,FALSE),0)</f>
        <v>0</v>
      </c>
      <c r="K194" s="14">
        <f t="shared" si="45"/>
        <v>0</v>
      </c>
      <c r="L194" s="4">
        <f>VLOOKUP($A194,AA0!$C$2:$K$199,6,FALSE)</f>
        <v>0</v>
      </c>
      <c r="M194" s="4">
        <f>IFERROR(VLOOKUP($A194,'DH1'!$C$2:$J$20,6,FALSE),0)+IFERROR(VLOOKUP($A194,'DF1'!$C$2:$J$22,6,FALSE),0)</f>
        <v>0</v>
      </c>
      <c r="N194" s="14">
        <f t="shared" si="46"/>
        <v>0</v>
      </c>
      <c r="O194" s="4">
        <f>VLOOKUP($A194,AA0!$C$2:$K$199,7,FALSE)</f>
        <v>0</v>
      </c>
      <c r="P194" s="4">
        <f>IFERROR(VLOOKUP($A194,'DH1'!$C$2:$J$20,7,FALSE),0)+IFERROR(VLOOKUP($A194,'DF1'!$C$2:$J$22,7,FALSE),0)</f>
        <v>0</v>
      </c>
      <c r="Q194" s="14">
        <f t="shared" si="47"/>
        <v>0</v>
      </c>
      <c r="R194" s="4">
        <f>VLOOKUP($A194,AA0!$C$2:$K$199,8,FALSE)</f>
        <v>0</v>
      </c>
      <c r="S194" s="4">
        <f>IFERROR(VLOOKUP($A194,'DH1'!$C$2:$J$20,8,FALSE),0)+IFERROR(VLOOKUP($A194,'DF1'!$C$2:$J$22,8,FALSE),0)</f>
        <v>0</v>
      </c>
      <c r="T194" s="14">
        <f t="shared" si="48"/>
        <v>0</v>
      </c>
      <c r="U194" s="5">
        <f t="shared" si="35"/>
        <v>0</v>
      </c>
      <c r="V194" s="4">
        <f>VLOOKUP($A194,AA0!$C$2:$K$199,9,FALSE)</f>
        <v>0</v>
      </c>
      <c r="W194" s="4">
        <f>IFERROR(VLOOKUP($A194,'DH1'!$C$2:$K$20,9,FALSE),0)+IFERROR(VLOOKUP($A194,'DF1'!$C$2:$K$22,9,FALSE),0)</f>
        <v>0</v>
      </c>
      <c r="X194" s="14">
        <f t="shared" si="36"/>
        <v>0</v>
      </c>
      <c r="Y194" s="4">
        <f t="shared" si="37"/>
        <v>0</v>
      </c>
      <c r="Z194" s="4">
        <f t="shared" si="38"/>
        <v>0</v>
      </c>
      <c r="AA194" s="14">
        <f t="shared" si="39"/>
        <v>0</v>
      </c>
      <c r="AB194" s="4" t="b">
        <f t="shared" si="40"/>
        <v>1</v>
      </c>
      <c r="AC194" s="4" t="b">
        <f t="shared" si="41"/>
        <v>1</v>
      </c>
      <c r="AD194" s="14" t="b">
        <f t="shared" si="42"/>
        <v>1</v>
      </c>
    </row>
    <row r="195" spans="1:30" ht="15" x14ac:dyDescent="0.25">
      <c r="A195" s="21" t="s">
        <v>339</v>
      </c>
      <c r="B195" s="22" t="s">
        <v>340</v>
      </c>
      <c r="C195" s="4">
        <f>VLOOKUP($A195,AA0!$C$2:$K$199,3,FALSE)</f>
        <v>481416</v>
      </c>
      <c r="D195" s="4">
        <f>IFERROR(VLOOKUP($A195,'DH1'!$C$2:$J$20,3,FALSE),0)+IFERROR(VLOOKUP($A195,'DF1'!$C$2:$J$22,3,FALSE),0)</f>
        <v>0</v>
      </c>
      <c r="E195" s="14">
        <f t="shared" si="43"/>
        <v>481416</v>
      </c>
      <c r="F195" s="4">
        <f>VLOOKUP($A195,AA0!$C$2:$K$199,4,FALSE)</f>
        <v>0</v>
      </c>
      <c r="G195" s="4">
        <f>IFERROR(VLOOKUP($A195,'DH1'!$C$2:$J$20,4,FALSE),0)+IFERROR(VLOOKUP($A195,'DF1'!$C$2:$J$22,4,FALSE),0)</f>
        <v>0</v>
      </c>
      <c r="H195" s="14">
        <f t="shared" si="44"/>
        <v>0</v>
      </c>
      <c r="I195" s="4">
        <f>VLOOKUP($A195,AA0!$C$2:$K$199,5,FALSE)</f>
        <v>0</v>
      </c>
      <c r="J195" s="4">
        <f>IFERROR(VLOOKUP($A195,'DH1'!$C$2:$J$20,5,FALSE),0)+IFERROR(VLOOKUP($A195,'DF1'!$C$2:$J$22,5,FALSE),0)</f>
        <v>0</v>
      </c>
      <c r="K195" s="14">
        <f t="shared" si="45"/>
        <v>0</v>
      </c>
      <c r="L195" s="4">
        <f>VLOOKUP($A195,AA0!$C$2:$K$199,6,FALSE)</f>
        <v>0</v>
      </c>
      <c r="M195" s="4">
        <f>IFERROR(VLOOKUP($A195,'DH1'!$C$2:$J$20,6,FALSE),0)+IFERROR(VLOOKUP($A195,'DF1'!$C$2:$J$22,6,FALSE),0)</f>
        <v>0</v>
      </c>
      <c r="N195" s="14">
        <f t="shared" si="46"/>
        <v>0</v>
      </c>
      <c r="O195" s="4">
        <f>VLOOKUP($A195,AA0!$C$2:$K$199,7,FALSE)</f>
        <v>0</v>
      </c>
      <c r="P195" s="4">
        <f>IFERROR(VLOOKUP($A195,'DH1'!$C$2:$J$20,7,FALSE),0)+IFERROR(VLOOKUP($A195,'DF1'!$C$2:$J$22,7,FALSE),0)</f>
        <v>0</v>
      </c>
      <c r="Q195" s="14">
        <f t="shared" si="47"/>
        <v>0</v>
      </c>
      <c r="R195" s="4">
        <f>VLOOKUP($A195,AA0!$C$2:$K$199,8,FALSE)</f>
        <v>481416</v>
      </c>
      <c r="S195" s="4">
        <f>IFERROR(VLOOKUP($A195,'DH1'!$C$2:$J$20,8,FALSE),0)+IFERROR(VLOOKUP($A195,'DF1'!$C$2:$J$22,8,FALSE),0)</f>
        <v>0</v>
      </c>
      <c r="T195" s="14">
        <f t="shared" si="48"/>
        <v>481416</v>
      </c>
      <c r="U195" s="5">
        <f t="shared" si="35"/>
        <v>0</v>
      </c>
      <c r="V195" s="4">
        <f>VLOOKUP($A195,AA0!$C$2:$K$199,9,FALSE)</f>
        <v>962832</v>
      </c>
      <c r="W195" s="4">
        <f>IFERROR(VLOOKUP($A195,'DH1'!$C$2:$K$20,9,FALSE),0)+IFERROR(VLOOKUP($A195,'DF1'!$C$2:$K$22,9,FALSE),0)</f>
        <v>0</v>
      </c>
      <c r="X195" s="14">
        <f t="shared" si="36"/>
        <v>962832</v>
      </c>
      <c r="Y195" s="4">
        <f t="shared" si="37"/>
        <v>962832</v>
      </c>
      <c r="Z195" s="4">
        <f t="shared" si="38"/>
        <v>0</v>
      </c>
      <c r="AA195" s="14">
        <f t="shared" si="39"/>
        <v>962832</v>
      </c>
      <c r="AB195" s="4" t="b">
        <f t="shared" si="40"/>
        <v>1</v>
      </c>
      <c r="AC195" s="4" t="b">
        <f t="shared" si="41"/>
        <v>1</v>
      </c>
      <c r="AD195" s="14" t="b">
        <f t="shared" si="42"/>
        <v>1</v>
      </c>
    </row>
    <row r="196" spans="1:30" ht="15" x14ac:dyDescent="0.25">
      <c r="A196" s="21" t="s">
        <v>374</v>
      </c>
      <c r="B196" s="22" t="s">
        <v>375</v>
      </c>
      <c r="C196" s="4">
        <f>VLOOKUP($A196,AA0!$C$2:$K$199,3,FALSE)</f>
        <v>712897</v>
      </c>
      <c r="D196" s="4">
        <f>IFERROR(VLOOKUP($A196,'DH1'!$C$2:$J$20,3,FALSE),0)+IFERROR(VLOOKUP($A196,'DF1'!$C$2:$J$22,3,FALSE),0)</f>
        <v>0</v>
      </c>
      <c r="E196" s="14">
        <f t="shared" si="43"/>
        <v>712897</v>
      </c>
      <c r="F196" s="4">
        <f>VLOOKUP($A196,AA0!$C$2:$K$199,4,FALSE)</f>
        <v>0</v>
      </c>
      <c r="G196" s="4">
        <f>IFERROR(VLOOKUP($A196,'DH1'!$C$2:$J$20,4,FALSE),0)+IFERROR(VLOOKUP($A196,'DF1'!$C$2:$J$22,4,FALSE),0)</f>
        <v>0</v>
      </c>
      <c r="H196" s="14">
        <f t="shared" si="44"/>
        <v>0</v>
      </c>
      <c r="I196" s="4">
        <f>VLOOKUP($A196,AA0!$C$2:$K$199,5,FALSE)</f>
        <v>0</v>
      </c>
      <c r="J196" s="4">
        <f>IFERROR(VLOOKUP($A196,'DH1'!$C$2:$J$20,5,FALSE),0)+IFERROR(VLOOKUP($A196,'DF1'!$C$2:$J$22,5,FALSE),0)</f>
        <v>0</v>
      </c>
      <c r="K196" s="14">
        <f t="shared" si="45"/>
        <v>0</v>
      </c>
      <c r="L196" s="4">
        <f>VLOOKUP($A196,AA0!$C$2:$K$199,6,FALSE)</f>
        <v>0</v>
      </c>
      <c r="M196" s="4">
        <f>IFERROR(VLOOKUP($A196,'DH1'!$C$2:$J$20,6,FALSE),0)+IFERROR(VLOOKUP($A196,'DF1'!$C$2:$J$22,6,FALSE),0)</f>
        <v>0</v>
      </c>
      <c r="N196" s="14">
        <f t="shared" si="46"/>
        <v>0</v>
      </c>
      <c r="O196" s="4">
        <f>VLOOKUP($A196,AA0!$C$2:$K$199,7,FALSE)</f>
        <v>0</v>
      </c>
      <c r="P196" s="4">
        <f>IFERROR(VLOOKUP($A196,'DH1'!$C$2:$J$20,7,FALSE),0)+IFERROR(VLOOKUP($A196,'DF1'!$C$2:$J$22,7,FALSE),0)</f>
        <v>0</v>
      </c>
      <c r="Q196" s="14">
        <f t="shared" si="47"/>
        <v>0</v>
      </c>
      <c r="R196" s="4">
        <f>VLOOKUP($A196,AA0!$C$2:$K$199,8,FALSE)</f>
        <v>712897</v>
      </c>
      <c r="S196" s="4">
        <f>IFERROR(VLOOKUP($A196,'DH1'!$C$2:$J$20,8,FALSE),0)+IFERROR(VLOOKUP($A196,'DF1'!$C$2:$J$22,8,FALSE),0)</f>
        <v>0</v>
      </c>
      <c r="T196" s="14">
        <f t="shared" si="48"/>
        <v>712897</v>
      </c>
      <c r="U196" s="5">
        <f t="shared" ref="U196" si="49">ABS(D196+G196+J196+M196+P196+S196)</f>
        <v>0</v>
      </c>
      <c r="V196" s="4">
        <f>VLOOKUP($A196,AA0!$C$2:$K$199,9,FALSE)</f>
        <v>1425794</v>
      </c>
      <c r="W196" s="4">
        <f>IFERROR(VLOOKUP($A196,'DH1'!$C$2:$K$20,9,FALSE),0)+IFERROR(VLOOKUP($A196,'DF1'!$C$2:$K$22,9,FALSE),0)</f>
        <v>0</v>
      </c>
      <c r="X196" s="14">
        <f t="shared" ref="X196" si="50">V196-W196</f>
        <v>1425794</v>
      </c>
      <c r="Y196" s="4">
        <f t="shared" ref="Y196:AA196" si="51">C196+F196+I196+L196+O196+R196</f>
        <v>1425794</v>
      </c>
      <c r="Z196" s="4">
        <f t="shared" si="51"/>
        <v>0</v>
      </c>
      <c r="AA196" s="14">
        <f t="shared" si="51"/>
        <v>1425794</v>
      </c>
      <c r="AB196" s="4" t="b">
        <f t="shared" ref="AB196" si="52">V196=Y196</f>
        <v>1</v>
      </c>
      <c r="AC196" s="4" t="b">
        <f t="shared" ref="AC196" si="53">W196=Z196</f>
        <v>1</v>
      </c>
      <c r="AD196" s="14" t="b">
        <f t="shared" ref="AD196" si="54">X196=AA196</f>
        <v>1</v>
      </c>
    </row>
    <row r="197" spans="1:30" s="8" customFormat="1" ht="15" x14ac:dyDescent="0.25">
      <c r="A197" s="6" t="s">
        <v>322</v>
      </c>
      <c r="B197" s="6" t="s">
        <v>324</v>
      </c>
      <c r="C197" s="7">
        <f t="shared" ref="C197:AA197" si="55">SUM(C3:C196)</f>
        <v>1917474224</v>
      </c>
      <c r="D197" s="7">
        <f t="shared" si="55"/>
        <v>-1199829</v>
      </c>
      <c r="E197" s="7">
        <f t="shared" si="55"/>
        <v>1918674053</v>
      </c>
      <c r="F197" s="7">
        <f t="shared" si="55"/>
        <v>33362108</v>
      </c>
      <c r="G197" s="7">
        <f t="shared" si="55"/>
        <v>0</v>
      </c>
      <c r="H197" s="7">
        <f t="shared" si="55"/>
        <v>33362108</v>
      </c>
      <c r="I197" s="7">
        <f t="shared" si="55"/>
        <v>258083643</v>
      </c>
      <c r="J197" s="7">
        <f t="shared" si="55"/>
        <v>0</v>
      </c>
      <c r="K197" s="7">
        <f t="shared" si="55"/>
        <v>258083643</v>
      </c>
      <c r="L197" s="7">
        <f t="shared" si="55"/>
        <v>352546858</v>
      </c>
      <c r="M197" s="7">
        <f t="shared" si="55"/>
        <v>0</v>
      </c>
      <c r="N197" s="7">
        <f t="shared" si="55"/>
        <v>352546858</v>
      </c>
      <c r="O197" s="7">
        <f t="shared" si="55"/>
        <v>220842335</v>
      </c>
      <c r="P197" s="7">
        <f t="shared" si="55"/>
        <v>0</v>
      </c>
      <c r="Q197" s="7">
        <f t="shared" si="55"/>
        <v>220842335</v>
      </c>
      <c r="R197" s="7">
        <f t="shared" si="55"/>
        <v>1052510836</v>
      </c>
      <c r="S197" s="7">
        <f t="shared" si="55"/>
        <v>0</v>
      </c>
      <c r="T197" s="7">
        <f t="shared" si="55"/>
        <v>1052510836</v>
      </c>
      <c r="U197" s="8">
        <f t="shared" si="55"/>
        <v>1199829</v>
      </c>
      <c r="V197" s="7">
        <f t="shared" si="55"/>
        <v>3834820004</v>
      </c>
      <c r="W197" s="7">
        <f t="shared" si="55"/>
        <v>-1199829</v>
      </c>
      <c r="X197" s="7">
        <f t="shared" si="55"/>
        <v>3836019833</v>
      </c>
      <c r="Y197" s="7">
        <f t="shared" si="55"/>
        <v>3834820004</v>
      </c>
      <c r="Z197" s="7">
        <f t="shared" si="55"/>
        <v>-1199829</v>
      </c>
      <c r="AA197" s="7">
        <f t="shared" si="55"/>
        <v>3836019833</v>
      </c>
      <c r="AB197" s="4" t="b">
        <f t="shared" ref="AB197" si="56">V197=Y197</f>
        <v>1</v>
      </c>
      <c r="AC197" s="4" t="b">
        <f t="shared" ref="AC197" si="57">W197=Z197</f>
        <v>1</v>
      </c>
      <c r="AD197" s="14" t="b">
        <f t="shared" ref="AD197" si="58">X197=AA197</f>
        <v>1</v>
      </c>
    </row>
    <row r="199" spans="1:30" x14ac:dyDescent="0.2">
      <c r="E199">
        <v>5</v>
      </c>
      <c r="H199">
        <v>8</v>
      </c>
      <c r="K199">
        <v>11</v>
      </c>
      <c r="N199">
        <v>14</v>
      </c>
      <c r="Q199">
        <v>17</v>
      </c>
      <c r="T199">
        <v>20</v>
      </c>
    </row>
  </sheetData>
  <mergeCells count="9">
    <mergeCell ref="V1:X1"/>
    <mergeCell ref="Y1:AA1"/>
    <mergeCell ref="AB1:AD1"/>
    <mergeCell ref="R1:T1"/>
    <mergeCell ref="C1:E1"/>
    <mergeCell ref="F1:H1"/>
    <mergeCell ref="I1:K1"/>
    <mergeCell ref="L1:N1"/>
    <mergeCell ref="O1:Q1"/>
  </mergeCells>
  <conditionalFormatting sqref="AB3:AD197">
    <cfRule type="containsText" dxfId="0" priority="1" operator="containsText" text="FALSE">
      <formula>NOT(ISERROR(SEARCH("FALSE",AB3)))</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4"/>
  <sheetViews>
    <sheetView topLeftCell="A190" workbookViewId="0">
      <selection activeCell="F211" sqref="F211"/>
    </sheetView>
  </sheetViews>
  <sheetFormatPr defaultRowHeight="12.75" x14ac:dyDescent="0.2"/>
  <cols>
    <col min="1" max="1" width="1.42578125" customWidth="1"/>
    <col min="3" max="4" width="9.140625" style="23"/>
    <col min="5" max="5" width="34.5703125" customWidth="1"/>
    <col min="6" max="6" width="14.5703125" customWidth="1"/>
  </cols>
  <sheetData>
    <row r="1" spans="2:6" ht="58.5" customHeight="1" x14ac:dyDescent="0.2"/>
    <row r="2" spans="2:6" ht="34.5" customHeight="1" x14ac:dyDescent="0.2">
      <c r="B2" s="171" t="s">
        <v>435</v>
      </c>
      <c r="C2" s="172"/>
      <c r="D2" s="172"/>
      <c r="E2" s="172"/>
      <c r="F2" s="172"/>
    </row>
    <row r="3" spans="2:6" ht="15" customHeight="1" x14ac:dyDescent="0.2">
      <c r="B3" s="173" t="s">
        <v>436</v>
      </c>
      <c r="C3" s="173"/>
      <c r="D3" s="173"/>
      <c r="E3" s="173"/>
      <c r="F3" s="173"/>
    </row>
    <row r="4" spans="2:6" x14ac:dyDescent="0.2">
      <c r="B4" s="174"/>
      <c r="C4" s="174"/>
      <c r="D4" s="174"/>
      <c r="E4" s="174"/>
      <c r="F4" s="174"/>
    </row>
    <row r="5" spans="2:6" x14ac:dyDescent="0.2">
      <c r="B5" s="174"/>
      <c r="C5" s="174"/>
      <c r="D5" s="174"/>
      <c r="E5" s="174"/>
      <c r="F5" s="174"/>
    </row>
    <row r="6" spans="2:6" x14ac:dyDescent="0.2">
      <c r="B6" s="174"/>
      <c r="C6" s="174"/>
      <c r="D6" s="174"/>
      <c r="E6" s="174"/>
      <c r="F6" s="174"/>
    </row>
    <row r="7" spans="2:6" x14ac:dyDescent="0.2">
      <c r="B7" s="174"/>
      <c r="C7" s="174"/>
      <c r="D7" s="174"/>
      <c r="E7" s="174"/>
      <c r="F7" s="174"/>
    </row>
    <row r="8" spans="2:6" hidden="1" x14ac:dyDescent="0.2">
      <c r="B8" s="174"/>
      <c r="C8" s="174"/>
      <c r="D8" s="174"/>
      <c r="E8" s="174"/>
      <c r="F8" s="174"/>
    </row>
    <row r="9" spans="2:6" hidden="1" x14ac:dyDescent="0.2">
      <c r="B9" s="174"/>
      <c r="C9" s="174"/>
      <c r="D9" s="174"/>
      <c r="E9" s="174"/>
      <c r="F9" s="174"/>
    </row>
    <row r="10" spans="2:6" ht="13.5" thickBot="1" x14ac:dyDescent="0.25"/>
    <row r="11" spans="2:6" x14ac:dyDescent="0.2">
      <c r="B11" s="24" t="s">
        <v>204</v>
      </c>
      <c r="C11" s="25" t="s">
        <v>391</v>
      </c>
      <c r="D11" s="25" t="s">
        <v>437</v>
      </c>
      <c r="E11" s="25" t="s">
        <v>430</v>
      </c>
      <c r="F11" s="26" t="s">
        <v>431</v>
      </c>
    </row>
    <row r="12" spans="2:6" ht="15" x14ac:dyDescent="0.25">
      <c r="B12" s="27">
        <v>2017</v>
      </c>
      <c r="C12" s="28">
        <v>1</v>
      </c>
      <c r="D12" s="28">
        <v>1</v>
      </c>
      <c r="E12" s="29" t="s">
        <v>208</v>
      </c>
      <c r="F12" s="30">
        <v>9834</v>
      </c>
    </row>
    <row r="13" spans="2:6" ht="15" x14ac:dyDescent="0.25">
      <c r="B13" s="27">
        <v>2017</v>
      </c>
      <c r="C13" s="28">
        <v>2</v>
      </c>
      <c r="D13" s="28">
        <v>2</v>
      </c>
      <c r="E13" s="29" t="s">
        <v>209</v>
      </c>
      <c r="F13" s="30">
        <v>4316</v>
      </c>
    </row>
    <row r="14" spans="2:6" ht="15" x14ac:dyDescent="0.25">
      <c r="B14" s="27">
        <v>2017</v>
      </c>
      <c r="C14" s="28">
        <v>3</v>
      </c>
      <c r="D14" s="28">
        <v>3</v>
      </c>
      <c r="E14" s="29" t="s">
        <v>210</v>
      </c>
      <c r="F14" s="30">
        <v>22331</v>
      </c>
    </row>
    <row r="15" spans="2:6" ht="15" x14ac:dyDescent="0.25">
      <c r="B15" s="27">
        <v>2017</v>
      </c>
      <c r="C15" s="28">
        <v>4</v>
      </c>
      <c r="D15" s="28">
        <v>4</v>
      </c>
      <c r="E15" s="29" t="s">
        <v>211</v>
      </c>
      <c r="F15" s="30">
        <v>3469</v>
      </c>
    </row>
    <row r="16" spans="2:6" ht="15" x14ac:dyDescent="0.25">
      <c r="B16" s="27">
        <v>2017</v>
      </c>
      <c r="C16" s="28">
        <v>5</v>
      </c>
      <c r="D16" s="28">
        <v>5</v>
      </c>
      <c r="E16" s="29" t="s">
        <v>212</v>
      </c>
      <c r="F16" s="30">
        <v>5356</v>
      </c>
    </row>
    <row r="17" spans="2:6" ht="15" x14ac:dyDescent="0.25">
      <c r="B17" s="27">
        <v>2017</v>
      </c>
      <c r="C17" s="28">
        <v>6</v>
      </c>
      <c r="D17" s="28">
        <v>6</v>
      </c>
      <c r="E17" s="29" t="s">
        <v>213</v>
      </c>
      <c r="F17" s="30">
        <v>5971</v>
      </c>
    </row>
    <row r="18" spans="2:6" ht="15" x14ac:dyDescent="0.25">
      <c r="B18" s="27">
        <v>2017</v>
      </c>
      <c r="C18" s="28">
        <v>7</v>
      </c>
      <c r="D18" s="28">
        <v>7</v>
      </c>
      <c r="E18" s="29" t="s">
        <v>214</v>
      </c>
      <c r="F18" s="30">
        <v>2250</v>
      </c>
    </row>
    <row r="19" spans="2:6" ht="15" x14ac:dyDescent="0.25">
      <c r="B19" s="27">
        <v>2017</v>
      </c>
      <c r="C19" s="28">
        <v>8</v>
      </c>
      <c r="D19" s="28">
        <v>8</v>
      </c>
      <c r="E19" s="29" t="s">
        <v>215</v>
      </c>
      <c r="F19" s="30">
        <v>22529</v>
      </c>
    </row>
    <row r="20" spans="2:6" ht="15" x14ac:dyDescent="0.25">
      <c r="B20" s="27">
        <v>2017</v>
      </c>
      <c r="C20" s="28">
        <v>9</v>
      </c>
      <c r="D20" s="28">
        <v>9</v>
      </c>
      <c r="E20" s="29" t="s">
        <v>216</v>
      </c>
      <c r="F20" s="30">
        <v>39326</v>
      </c>
    </row>
    <row r="21" spans="2:6" ht="15" x14ac:dyDescent="0.25">
      <c r="B21" s="27">
        <v>2017</v>
      </c>
      <c r="C21" s="28">
        <v>10</v>
      </c>
      <c r="D21" s="28">
        <v>10</v>
      </c>
      <c r="E21" s="29" t="s">
        <v>217</v>
      </c>
      <c r="F21" s="30">
        <v>32781</v>
      </c>
    </row>
    <row r="22" spans="2:6" ht="15" x14ac:dyDescent="0.25">
      <c r="B22" s="27">
        <v>2017</v>
      </c>
      <c r="C22" s="28">
        <v>11</v>
      </c>
      <c r="D22" s="28">
        <v>11</v>
      </c>
      <c r="E22" s="29" t="s">
        <v>218</v>
      </c>
      <c r="F22" s="30">
        <v>1689</v>
      </c>
    </row>
    <row r="23" spans="2:6" ht="15" x14ac:dyDescent="0.25">
      <c r="B23" s="27">
        <v>2017</v>
      </c>
      <c r="C23" s="28">
        <v>12</v>
      </c>
      <c r="D23" s="28">
        <v>12</v>
      </c>
      <c r="E23" s="29" t="s">
        <v>219</v>
      </c>
      <c r="F23" s="30">
        <v>1356</v>
      </c>
    </row>
    <row r="24" spans="2:6" ht="15" x14ac:dyDescent="0.25">
      <c r="B24" s="27">
        <v>2017</v>
      </c>
      <c r="C24" s="28">
        <v>13</v>
      </c>
      <c r="D24" s="28">
        <v>13</v>
      </c>
      <c r="E24" s="29" t="s">
        <v>220</v>
      </c>
      <c r="F24" s="30">
        <v>1269</v>
      </c>
    </row>
    <row r="25" spans="2:6" ht="15" x14ac:dyDescent="0.25">
      <c r="B25" s="27">
        <v>2017</v>
      </c>
      <c r="C25" s="28">
        <v>14</v>
      </c>
      <c r="D25" s="28">
        <v>14</v>
      </c>
      <c r="E25" s="29" t="s">
        <v>221</v>
      </c>
      <c r="F25" s="30">
        <v>1712</v>
      </c>
    </row>
    <row r="26" spans="2:6" ht="15" x14ac:dyDescent="0.25">
      <c r="B26" s="27">
        <v>2017</v>
      </c>
      <c r="C26" s="28">
        <v>15</v>
      </c>
      <c r="D26" s="28">
        <v>15</v>
      </c>
      <c r="E26" s="29" t="s">
        <v>222</v>
      </c>
      <c r="F26" s="30">
        <v>3387</v>
      </c>
    </row>
    <row r="27" spans="2:6" ht="15" x14ac:dyDescent="0.25">
      <c r="B27" s="27">
        <v>2017</v>
      </c>
      <c r="C27" s="28">
        <v>16</v>
      </c>
      <c r="D27" s="28">
        <v>16</v>
      </c>
      <c r="E27" s="29" t="s">
        <v>223</v>
      </c>
      <c r="F27" s="30">
        <v>5177</v>
      </c>
    </row>
    <row r="28" spans="2:6" ht="15" x14ac:dyDescent="0.25">
      <c r="B28" s="27">
        <v>2017</v>
      </c>
      <c r="C28" s="28">
        <v>17</v>
      </c>
      <c r="D28" s="28">
        <v>17</v>
      </c>
      <c r="E28" s="29" t="s">
        <v>224</v>
      </c>
      <c r="F28" s="30">
        <v>40285</v>
      </c>
    </row>
    <row r="29" spans="2:6" ht="15" x14ac:dyDescent="0.25">
      <c r="B29" s="27">
        <v>2017</v>
      </c>
      <c r="C29" s="28">
        <v>18</v>
      </c>
      <c r="D29" s="28">
        <v>18</v>
      </c>
      <c r="E29" s="29" t="s">
        <v>225</v>
      </c>
      <c r="F29" s="30">
        <v>1016</v>
      </c>
    </row>
    <row r="30" spans="2:6" ht="15" x14ac:dyDescent="0.25">
      <c r="B30" s="27">
        <v>2017</v>
      </c>
      <c r="C30" s="28">
        <v>19</v>
      </c>
      <c r="D30" s="28">
        <v>19</v>
      </c>
      <c r="E30" s="29" t="s">
        <v>226</v>
      </c>
      <c r="F30" s="30">
        <v>1920</v>
      </c>
    </row>
    <row r="31" spans="2:6" ht="15" x14ac:dyDescent="0.25">
      <c r="B31" s="27">
        <v>2017</v>
      </c>
      <c r="C31" s="28">
        <v>20</v>
      </c>
      <c r="D31" s="28">
        <v>20</v>
      </c>
      <c r="E31" s="29" t="s">
        <v>227</v>
      </c>
      <c r="F31" s="30">
        <v>5930</v>
      </c>
    </row>
    <row r="32" spans="2:6" ht="15" x14ac:dyDescent="0.25">
      <c r="B32" s="27">
        <v>2017</v>
      </c>
      <c r="C32" s="28">
        <v>21</v>
      </c>
      <c r="D32" s="28">
        <v>21</v>
      </c>
      <c r="E32" s="29" t="s">
        <v>228</v>
      </c>
      <c r="F32" s="30">
        <v>3220</v>
      </c>
    </row>
    <row r="33" spans="2:6" ht="15" x14ac:dyDescent="0.25">
      <c r="B33" s="27">
        <v>2017</v>
      </c>
      <c r="C33" s="28">
        <v>22</v>
      </c>
      <c r="D33" s="28">
        <v>22</v>
      </c>
      <c r="E33" s="29" t="s">
        <v>229</v>
      </c>
      <c r="F33" s="30">
        <v>3010</v>
      </c>
    </row>
    <row r="34" spans="2:6" ht="15" x14ac:dyDescent="0.25">
      <c r="B34" s="27">
        <v>2017</v>
      </c>
      <c r="C34" s="28">
        <v>23</v>
      </c>
      <c r="D34" s="28">
        <v>23</v>
      </c>
      <c r="E34" s="29" t="s">
        <v>230</v>
      </c>
      <c r="F34" s="30">
        <v>13056</v>
      </c>
    </row>
    <row r="35" spans="2:6" ht="15" x14ac:dyDescent="0.25">
      <c r="B35" s="27">
        <v>2017</v>
      </c>
      <c r="C35" s="28">
        <v>24</v>
      </c>
      <c r="D35" s="28">
        <v>24</v>
      </c>
      <c r="E35" s="29" t="s">
        <v>231</v>
      </c>
      <c r="F35" s="30">
        <v>4953</v>
      </c>
    </row>
    <row r="36" spans="2:6" ht="15" x14ac:dyDescent="0.25">
      <c r="B36" s="27">
        <v>2017</v>
      </c>
      <c r="C36" s="28">
        <v>25</v>
      </c>
      <c r="D36" s="28">
        <v>25</v>
      </c>
      <c r="E36" s="29" t="s">
        <v>232</v>
      </c>
      <c r="F36" s="30">
        <v>2249</v>
      </c>
    </row>
    <row r="37" spans="2:6" ht="15" x14ac:dyDescent="0.25">
      <c r="B37" s="27">
        <v>2017</v>
      </c>
      <c r="C37" s="28">
        <v>26</v>
      </c>
      <c r="D37" s="28">
        <v>26</v>
      </c>
      <c r="E37" s="29" t="s">
        <v>233</v>
      </c>
      <c r="F37" s="30">
        <v>48750</v>
      </c>
    </row>
    <row r="38" spans="2:6" ht="15" x14ac:dyDescent="0.25">
      <c r="B38" s="27">
        <v>2017</v>
      </c>
      <c r="C38" s="28">
        <v>27</v>
      </c>
      <c r="D38" s="28">
        <v>27</v>
      </c>
      <c r="E38" s="29" t="s">
        <v>234</v>
      </c>
      <c r="F38" s="30">
        <v>5935</v>
      </c>
    </row>
    <row r="39" spans="2:6" ht="15" x14ac:dyDescent="0.25">
      <c r="B39" s="27">
        <v>2017</v>
      </c>
      <c r="C39" s="28">
        <v>28</v>
      </c>
      <c r="D39" s="28">
        <v>28</v>
      </c>
      <c r="E39" s="29" t="s">
        <v>235</v>
      </c>
      <c r="F39" s="30">
        <v>30633</v>
      </c>
    </row>
    <row r="40" spans="2:6" ht="15" x14ac:dyDescent="0.25">
      <c r="B40" s="27">
        <v>2017</v>
      </c>
      <c r="C40" s="28">
        <v>29</v>
      </c>
      <c r="D40" s="28">
        <v>29</v>
      </c>
      <c r="E40" s="29" t="s">
        <v>236</v>
      </c>
      <c r="F40" s="30">
        <v>14541</v>
      </c>
    </row>
    <row r="41" spans="2:6" ht="15" x14ac:dyDescent="0.25">
      <c r="B41" s="27">
        <v>2017</v>
      </c>
      <c r="C41" s="28">
        <v>30</v>
      </c>
      <c r="D41" s="28">
        <v>30</v>
      </c>
      <c r="E41" s="29" t="s">
        <v>237</v>
      </c>
      <c r="F41" s="30">
        <v>2650</v>
      </c>
    </row>
    <row r="42" spans="2:6" ht="15" x14ac:dyDescent="0.25">
      <c r="B42" s="27">
        <v>2017</v>
      </c>
      <c r="C42" s="28">
        <v>31</v>
      </c>
      <c r="D42" s="28">
        <v>31</v>
      </c>
      <c r="E42" s="29" t="s">
        <v>238</v>
      </c>
      <c r="F42" s="30">
        <v>6117</v>
      </c>
    </row>
    <row r="43" spans="2:6" ht="15" x14ac:dyDescent="0.25">
      <c r="B43" s="27">
        <v>2017</v>
      </c>
      <c r="C43" s="28">
        <v>32</v>
      </c>
      <c r="D43" s="28">
        <v>32</v>
      </c>
      <c r="E43" s="29" t="s">
        <v>239</v>
      </c>
      <c r="F43" s="30">
        <v>25197</v>
      </c>
    </row>
    <row r="44" spans="2:6" ht="15" x14ac:dyDescent="0.25">
      <c r="B44" s="27">
        <v>2017</v>
      </c>
      <c r="C44" s="28">
        <v>33</v>
      </c>
      <c r="D44" s="28">
        <v>33</v>
      </c>
      <c r="E44" s="29" t="s">
        <v>240</v>
      </c>
      <c r="F44" s="30">
        <v>1304</v>
      </c>
    </row>
    <row r="45" spans="2:6" ht="15" x14ac:dyDescent="0.25">
      <c r="B45" s="27">
        <v>2017</v>
      </c>
      <c r="C45" s="28">
        <v>34</v>
      </c>
      <c r="D45" s="28">
        <v>34</v>
      </c>
      <c r="E45" s="29" t="s">
        <v>241</v>
      </c>
      <c r="F45" s="30">
        <v>3855</v>
      </c>
    </row>
    <row r="46" spans="2:6" ht="15" x14ac:dyDescent="0.25">
      <c r="B46" s="27">
        <v>2017</v>
      </c>
      <c r="C46" s="28">
        <v>35</v>
      </c>
      <c r="D46" s="28">
        <v>35</v>
      </c>
      <c r="E46" s="29" t="s">
        <v>242</v>
      </c>
      <c r="F46" s="30">
        <v>6168</v>
      </c>
    </row>
    <row r="47" spans="2:6" ht="15" x14ac:dyDescent="0.25">
      <c r="B47" s="27">
        <v>2017</v>
      </c>
      <c r="C47" s="28">
        <v>36</v>
      </c>
      <c r="D47" s="28">
        <v>36</v>
      </c>
      <c r="E47" s="29" t="s">
        <v>243</v>
      </c>
      <c r="F47" s="30">
        <v>4952</v>
      </c>
    </row>
    <row r="48" spans="2:6" ht="15" x14ac:dyDescent="0.25">
      <c r="B48" s="27">
        <v>2017</v>
      </c>
      <c r="C48" s="28">
        <v>37</v>
      </c>
      <c r="D48" s="28">
        <v>37</v>
      </c>
      <c r="E48" s="29" t="s">
        <v>244</v>
      </c>
      <c r="F48" s="30">
        <v>19304</v>
      </c>
    </row>
    <row r="49" spans="2:6" ht="15" x14ac:dyDescent="0.25">
      <c r="B49" s="27">
        <v>2017</v>
      </c>
      <c r="C49" s="28">
        <v>38</v>
      </c>
      <c r="D49" s="28">
        <v>38</v>
      </c>
      <c r="E49" s="29" t="s">
        <v>245</v>
      </c>
      <c r="F49" s="30">
        <v>4045</v>
      </c>
    </row>
    <row r="50" spans="2:6" ht="15" x14ac:dyDescent="0.25">
      <c r="B50" s="27">
        <v>2017</v>
      </c>
      <c r="C50" s="28">
        <v>39</v>
      </c>
      <c r="D50" s="28">
        <v>39</v>
      </c>
      <c r="E50" s="29" t="s">
        <v>246</v>
      </c>
      <c r="F50" s="30">
        <v>2945</v>
      </c>
    </row>
    <row r="51" spans="2:6" ht="15" x14ac:dyDescent="0.25">
      <c r="B51" s="27">
        <v>2017</v>
      </c>
      <c r="C51" s="28">
        <v>40</v>
      </c>
      <c r="D51" s="28">
        <v>40</v>
      </c>
      <c r="E51" s="29" t="s">
        <v>247</v>
      </c>
      <c r="F51" s="30">
        <v>23329</v>
      </c>
    </row>
    <row r="52" spans="2:6" ht="15" x14ac:dyDescent="0.25">
      <c r="B52" s="27">
        <v>2017</v>
      </c>
      <c r="C52" s="28">
        <v>41</v>
      </c>
      <c r="D52" s="28">
        <v>41</v>
      </c>
      <c r="E52" s="29" t="s">
        <v>248</v>
      </c>
      <c r="F52" s="30">
        <v>1484</v>
      </c>
    </row>
    <row r="53" spans="2:6" ht="15" x14ac:dyDescent="0.25">
      <c r="B53" s="27">
        <v>2017</v>
      </c>
      <c r="C53" s="28">
        <v>42</v>
      </c>
      <c r="D53" s="28">
        <v>42</v>
      </c>
      <c r="E53" s="29" t="s">
        <v>249</v>
      </c>
      <c r="F53" s="30">
        <v>2882</v>
      </c>
    </row>
    <row r="54" spans="2:6" ht="15" x14ac:dyDescent="0.25">
      <c r="B54" s="27">
        <v>2017</v>
      </c>
      <c r="C54" s="28">
        <v>43</v>
      </c>
      <c r="D54" s="28">
        <v>43</v>
      </c>
      <c r="E54" s="29" t="s">
        <v>250</v>
      </c>
      <c r="F54" s="30">
        <v>4416</v>
      </c>
    </row>
    <row r="55" spans="2:6" ht="15" x14ac:dyDescent="0.25">
      <c r="B55" s="27">
        <v>2017</v>
      </c>
      <c r="C55" s="28">
        <v>44</v>
      </c>
      <c r="D55" s="28">
        <v>44</v>
      </c>
      <c r="E55" s="29" t="s">
        <v>251</v>
      </c>
      <c r="F55" s="30">
        <v>7698</v>
      </c>
    </row>
    <row r="56" spans="2:6" ht="15" x14ac:dyDescent="0.25">
      <c r="B56" s="27">
        <v>2017</v>
      </c>
      <c r="C56" s="28">
        <v>45</v>
      </c>
      <c r="D56" s="28">
        <v>45</v>
      </c>
      <c r="E56" s="29" t="s">
        <v>252</v>
      </c>
      <c r="F56" s="30">
        <v>9572</v>
      </c>
    </row>
    <row r="57" spans="2:6" ht="15" x14ac:dyDescent="0.25">
      <c r="B57" s="27">
        <v>2017</v>
      </c>
      <c r="C57" s="28">
        <v>46</v>
      </c>
      <c r="D57" s="28">
        <v>46</v>
      </c>
      <c r="E57" s="29" t="s">
        <v>253</v>
      </c>
      <c r="F57" s="30">
        <v>1181</v>
      </c>
    </row>
    <row r="58" spans="2:6" ht="15" x14ac:dyDescent="0.25">
      <c r="B58" s="27">
        <v>2017</v>
      </c>
      <c r="C58" s="28">
        <v>47</v>
      </c>
      <c r="D58" s="28">
        <v>47</v>
      </c>
      <c r="E58" s="29" t="s">
        <v>254</v>
      </c>
      <c r="F58" s="30">
        <v>3822</v>
      </c>
    </row>
    <row r="59" spans="2:6" ht="15" x14ac:dyDescent="0.25">
      <c r="B59" s="27">
        <v>2017</v>
      </c>
      <c r="C59" s="28">
        <v>48</v>
      </c>
      <c r="D59" s="28">
        <v>48</v>
      </c>
      <c r="E59" s="29" t="s">
        <v>255</v>
      </c>
      <c r="F59" s="30">
        <v>6025</v>
      </c>
    </row>
    <row r="60" spans="2:6" ht="15" x14ac:dyDescent="0.25">
      <c r="B60" s="27">
        <v>2017</v>
      </c>
      <c r="C60" s="28">
        <v>49</v>
      </c>
      <c r="D60" s="28">
        <v>49</v>
      </c>
      <c r="E60" s="29" t="s">
        <v>256</v>
      </c>
      <c r="F60" s="30">
        <v>13625</v>
      </c>
    </row>
    <row r="61" spans="2:6" ht="15" x14ac:dyDescent="0.25">
      <c r="B61" s="27">
        <v>2017</v>
      </c>
      <c r="C61" s="28">
        <v>50</v>
      </c>
      <c r="D61" s="28">
        <v>50</v>
      </c>
      <c r="E61" s="29" t="s">
        <v>257</v>
      </c>
      <c r="F61" s="30">
        <v>8031</v>
      </c>
    </row>
    <row r="62" spans="2:6" ht="15" x14ac:dyDescent="0.25">
      <c r="B62" s="27">
        <v>2017</v>
      </c>
      <c r="C62" s="28">
        <v>51</v>
      </c>
      <c r="D62" s="28">
        <v>51</v>
      </c>
      <c r="E62" s="29" t="s">
        <v>258</v>
      </c>
      <c r="F62" s="30">
        <v>8563</v>
      </c>
    </row>
    <row r="63" spans="2:6" ht="15" x14ac:dyDescent="0.25">
      <c r="B63" s="27">
        <v>2017</v>
      </c>
      <c r="C63" s="28">
        <v>52</v>
      </c>
      <c r="D63" s="28">
        <v>52</v>
      </c>
      <c r="E63" s="29" t="s">
        <v>259</v>
      </c>
      <c r="F63" s="30">
        <v>38111</v>
      </c>
    </row>
    <row r="64" spans="2:6" ht="15" x14ac:dyDescent="0.25">
      <c r="B64" s="27">
        <v>2017</v>
      </c>
      <c r="C64" s="28">
        <v>53</v>
      </c>
      <c r="D64" s="28">
        <v>53</v>
      </c>
      <c r="E64" s="29" t="s">
        <v>260</v>
      </c>
      <c r="F64" s="30">
        <v>19369</v>
      </c>
    </row>
    <row r="65" spans="2:6" ht="15" x14ac:dyDescent="0.25">
      <c r="B65" s="27">
        <v>2017</v>
      </c>
      <c r="C65" s="28">
        <v>54</v>
      </c>
      <c r="D65" s="28">
        <v>54</v>
      </c>
      <c r="E65" s="29" t="s">
        <v>261</v>
      </c>
      <c r="F65" s="30">
        <v>523</v>
      </c>
    </row>
    <row r="66" spans="2:6" ht="15" x14ac:dyDescent="0.25">
      <c r="B66" s="27">
        <v>2017</v>
      </c>
      <c r="C66" s="28">
        <v>55</v>
      </c>
      <c r="D66" s="28">
        <v>55</v>
      </c>
      <c r="E66" s="29" t="s">
        <v>262</v>
      </c>
      <c r="F66" s="30">
        <v>17722</v>
      </c>
    </row>
    <row r="67" spans="2:6" ht="15" x14ac:dyDescent="0.25">
      <c r="B67" s="27">
        <v>2017</v>
      </c>
      <c r="C67" s="28">
        <v>56</v>
      </c>
      <c r="D67" s="28">
        <v>56</v>
      </c>
      <c r="E67" s="29" t="s">
        <v>263</v>
      </c>
      <c r="F67" s="30">
        <v>2057</v>
      </c>
    </row>
    <row r="68" spans="2:6" ht="15" x14ac:dyDescent="0.25">
      <c r="B68" s="27">
        <v>2017</v>
      </c>
      <c r="C68" s="28">
        <v>57</v>
      </c>
      <c r="D68" s="28">
        <v>57</v>
      </c>
      <c r="E68" s="29" t="s">
        <v>264</v>
      </c>
      <c r="F68" s="30">
        <v>9678</v>
      </c>
    </row>
    <row r="69" spans="2:6" ht="15" x14ac:dyDescent="0.25">
      <c r="B69" s="27">
        <v>2017</v>
      </c>
      <c r="C69" s="28">
        <v>58</v>
      </c>
      <c r="D69" s="28">
        <v>58</v>
      </c>
      <c r="E69" s="29" t="s">
        <v>265</v>
      </c>
      <c r="F69" s="30">
        <v>8840</v>
      </c>
    </row>
    <row r="70" spans="2:6" ht="15" x14ac:dyDescent="0.25">
      <c r="B70" s="27">
        <v>2017</v>
      </c>
      <c r="C70" s="28">
        <v>59</v>
      </c>
      <c r="D70" s="28">
        <v>59</v>
      </c>
      <c r="E70" s="29" t="s">
        <v>266</v>
      </c>
      <c r="F70" s="30">
        <v>5238</v>
      </c>
    </row>
    <row r="71" spans="2:6" ht="15" x14ac:dyDescent="0.25">
      <c r="B71" s="27">
        <v>2017</v>
      </c>
      <c r="C71" s="28">
        <v>60</v>
      </c>
      <c r="D71" s="28">
        <v>60</v>
      </c>
      <c r="E71" s="29" t="s">
        <v>267</v>
      </c>
      <c r="F71" s="30">
        <v>6219</v>
      </c>
    </row>
    <row r="72" spans="2:6" ht="15" x14ac:dyDescent="0.25">
      <c r="B72" s="27">
        <v>2017</v>
      </c>
      <c r="C72" s="28">
        <v>61</v>
      </c>
      <c r="D72" s="28">
        <v>61</v>
      </c>
      <c r="E72" s="29" t="s">
        <v>268</v>
      </c>
      <c r="F72" s="30">
        <v>3882</v>
      </c>
    </row>
    <row r="73" spans="2:6" ht="15" x14ac:dyDescent="0.25">
      <c r="B73" s="27">
        <v>2017</v>
      </c>
      <c r="C73" s="28">
        <v>62</v>
      </c>
      <c r="D73" s="28">
        <v>62</v>
      </c>
      <c r="E73" s="29" t="s">
        <v>269</v>
      </c>
      <c r="F73" s="30">
        <v>2039</v>
      </c>
    </row>
    <row r="74" spans="2:6" ht="15" x14ac:dyDescent="0.25">
      <c r="B74" s="27">
        <v>2017</v>
      </c>
      <c r="C74" s="28">
        <v>63</v>
      </c>
      <c r="D74" s="28">
        <v>63</v>
      </c>
      <c r="E74" s="29" t="s">
        <v>270</v>
      </c>
      <c r="F74" s="30">
        <v>2202</v>
      </c>
    </row>
    <row r="75" spans="2:6" ht="15" x14ac:dyDescent="0.25">
      <c r="B75" s="27">
        <v>2017</v>
      </c>
      <c r="C75" s="28">
        <v>64</v>
      </c>
      <c r="D75" s="28">
        <v>64</v>
      </c>
      <c r="E75" s="29" t="s">
        <v>271</v>
      </c>
      <c r="F75" s="30">
        <v>2263</v>
      </c>
    </row>
    <row r="76" spans="2:6" ht="15" x14ac:dyDescent="0.25">
      <c r="B76" s="27">
        <v>2017</v>
      </c>
      <c r="C76" s="28">
        <v>65</v>
      </c>
      <c r="D76" s="28">
        <v>65</v>
      </c>
      <c r="E76" s="29" t="s">
        <v>272</v>
      </c>
      <c r="F76" s="30">
        <v>8297</v>
      </c>
    </row>
    <row r="77" spans="2:6" ht="15" x14ac:dyDescent="0.25">
      <c r="B77" s="27">
        <v>2017</v>
      </c>
      <c r="C77" s="28">
        <v>66</v>
      </c>
      <c r="D77" s="28">
        <v>66</v>
      </c>
      <c r="E77" s="29" t="s">
        <v>273</v>
      </c>
      <c r="F77" s="30">
        <v>2023</v>
      </c>
    </row>
    <row r="78" spans="2:6" ht="15" x14ac:dyDescent="0.25">
      <c r="B78" s="27">
        <v>2017</v>
      </c>
      <c r="C78" s="28">
        <v>67</v>
      </c>
      <c r="D78" s="28">
        <v>67</v>
      </c>
      <c r="E78" s="29" t="s">
        <v>274</v>
      </c>
      <c r="F78" s="30">
        <v>5519</v>
      </c>
    </row>
    <row r="79" spans="2:6" ht="15" x14ac:dyDescent="0.25">
      <c r="B79" s="27">
        <v>2017</v>
      </c>
      <c r="C79" s="28">
        <v>68</v>
      </c>
      <c r="D79" s="28">
        <v>68</v>
      </c>
      <c r="E79" s="29" t="s">
        <v>275</v>
      </c>
      <c r="F79" s="30">
        <v>1415</v>
      </c>
    </row>
    <row r="80" spans="2:6" ht="15" x14ac:dyDescent="0.25">
      <c r="B80" s="27">
        <v>2017</v>
      </c>
      <c r="C80" s="28">
        <v>69</v>
      </c>
      <c r="D80" s="28">
        <v>69</v>
      </c>
      <c r="E80" s="29" t="s">
        <v>276</v>
      </c>
      <c r="F80" s="30">
        <v>4595</v>
      </c>
    </row>
    <row r="81" spans="2:6" ht="15" x14ac:dyDescent="0.25">
      <c r="B81" s="31">
        <v>2017</v>
      </c>
      <c r="C81" s="32">
        <v>318001</v>
      </c>
      <c r="D81" s="32">
        <v>318001</v>
      </c>
      <c r="E81" s="29" t="s">
        <v>67</v>
      </c>
      <c r="F81" s="30">
        <v>1441</v>
      </c>
    </row>
    <row r="82" spans="2:6" ht="15" x14ac:dyDescent="0.25">
      <c r="B82" s="33">
        <v>2017</v>
      </c>
      <c r="C82" s="28">
        <v>319001</v>
      </c>
      <c r="D82" s="28">
        <v>319001</v>
      </c>
      <c r="E82" s="29" t="s">
        <v>68</v>
      </c>
      <c r="F82" s="30">
        <v>601</v>
      </c>
    </row>
    <row r="83" spans="2:6" ht="15" x14ac:dyDescent="0.25">
      <c r="B83" s="33">
        <v>2017</v>
      </c>
      <c r="C83" s="32">
        <v>321001</v>
      </c>
      <c r="D83" s="32">
        <v>321001</v>
      </c>
      <c r="E83" s="29" t="s">
        <v>69</v>
      </c>
      <c r="F83" s="30">
        <v>306</v>
      </c>
    </row>
    <row r="84" spans="2:6" ht="15" x14ac:dyDescent="0.25">
      <c r="B84" s="33">
        <v>2017</v>
      </c>
      <c r="C84" s="32">
        <v>329001</v>
      </c>
      <c r="D84" s="32">
        <v>329001</v>
      </c>
      <c r="E84" s="29" t="s">
        <v>70</v>
      </c>
      <c r="F84" s="30">
        <v>384</v>
      </c>
    </row>
    <row r="85" spans="2:6" ht="15" x14ac:dyDescent="0.25">
      <c r="B85" s="33">
        <v>2017</v>
      </c>
      <c r="C85" s="32">
        <v>331001</v>
      </c>
      <c r="D85" s="32">
        <v>331001</v>
      </c>
      <c r="E85" s="29" t="s">
        <v>71</v>
      </c>
      <c r="F85" s="30">
        <v>1390</v>
      </c>
    </row>
    <row r="86" spans="2:6" ht="15" x14ac:dyDescent="0.25">
      <c r="B86" s="33">
        <v>2017</v>
      </c>
      <c r="C86" s="32">
        <v>333001</v>
      </c>
      <c r="D86" s="32">
        <v>333001</v>
      </c>
      <c r="E86" s="29" t="s">
        <v>72</v>
      </c>
      <c r="F86" s="30">
        <v>741</v>
      </c>
    </row>
    <row r="87" spans="2:6" ht="15" x14ac:dyDescent="0.25">
      <c r="B87" s="33">
        <v>2017</v>
      </c>
      <c r="C87" s="32">
        <v>336001</v>
      </c>
      <c r="D87" s="32">
        <v>336001</v>
      </c>
      <c r="E87" s="29" t="s">
        <v>73</v>
      </c>
      <c r="F87" s="30">
        <v>887</v>
      </c>
    </row>
    <row r="88" spans="2:6" ht="15" x14ac:dyDescent="0.25">
      <c r="B88" s="33">
        <v>2017</v>
      </c>
      <c r="C88" s="32">
        <v>337001</v>
      </c>
      <c r="D88" s="32">
        <v>337001</v>
      </c>
      <c r="E88" s="29" t="s">
        <v>74</v>
      </c>
      <c r="F88" s="30">
        <v>966</v>
      </c>
    </row>
    <row r="89" spans="2:6" ht="15" x14ac:dyDescent="0.25">
      <c r="B89" s="33">
        <v>2017</v>
      </c>
      <c r="C89" s="32">
        <v>340001</v>
      </c>
      <c r="D89" s="32">
        <v>340001</v>
      </c>
      <c r="E89" s="29" t="s">
        <v>75</v>
      </c>
      <c r="F89" s="30">
        <v>120</v>
      </c>
    </row>
    <row r="90" spans="2:6" ht="15" x14ac:dyDescent="0.25">
      <c r="B90" s="33">
        <v>2017</v>
      </c>
      <c r="C90" s="32">
        <v>341001</v>
      </c>
      <c r="D90" s="32">
        <v>341001</v>
      </c>
      <c r="E90" s="29" t="s">
        <v>76</v>
      </c>
      <c r="F90" s="30">
        <v>966</v>
      </c>
    </row>
    <row r="91" spans="2:6" ht="15" x14ac:dyDescent="0.25">
      <c r="B91" s="33">
        <v>2017</v>
      </c>
      <c r="C91" s="32">
        <v>343001</v>
      </c>
      <c r="D91" s="32">
        <v>343001</v>
      </c>
      <c r="E91" s="29" t="s">
        <v>77</v>
      </c>
      <c r="F91" s="30">
        <v>576</v>
      </c>
    </row>
    <row r="92" spans="2:6" ht="15" x14ac:dyDescent="0.25">
      <c r="B92" s="33">
        <v>2017</v>
      </c>
      <c r="C92" s="32">
        <v>344001</v>
      </c>
      <c r="D92" s="32">
        <v>344001</v>
      </c>
      <c r="E92" s="29" t="s">
        <v>78</v>
      </c>
      <c r="F92" s="30">
        <v>558</v>
      </c>
    </row>
    <row r="93" spans="2:6" ht="15" x14ac:dyDescent="0.25">
      <c r="B93" s="33">
        <v>2017</v>
      </c>
      <c r="C93" s="32">
        <v>345001</v>
      </c>
      <c r="D93" s="32">
        <v>345001</v>
      </c>
      <c r="E93" s="29" t="s">
        <v>79</v>
      </c>
      <c r="F93" s="30">
        <v>2368</v>
      </c>
    </row>
    <row r="94" spans="2:6" ht="15" x14ac:dyDescent="0.25">
      <c r="B94" s="33">
        <v>2017</v>
      </c>
      <c r="C94" s="32">
        <v>346001</v>
      </c>
      <c r="D94" s="32">
        <v>346001</v>
      </c>
      <c r="E94" s="29" t="s">
        <v>80</v>
      </c>
      <c r="F94" s="30">
        <v>873</v>
      </c>
    </row>
    <row r="95" spans="2:6" ht="15" x14ac:dyDescent="0.25">
      <c r="B95" s="33">
        <v>2017</v>
      </c>
      <c r="C95" s="32">
        <v>347001</v>
      </c>
      <c r="D95" s="32">
        <v>347001</v>
      </c>
      <c r="E95" s="29" t="s">
        <v>81</v>
      </c>
      <c r="F95" s="30">
        <v>817</v>
      </c>
    </row>
    <row r="96" spans="2:6" ht="15" x14ac:dyDescent="0.25">
      <c r="B96" s="33">
        <v>2017</v>
      </c>
      <c r="C96" s="32">
        <v>348001</v>
      </c>
      <c r="D96" s="32">
        <v>348001</v>
      </c>
      <c r="E96" s="29" t="s">
        <v>82</v>
      </c>
      <c r="F96" s="30">
        <v>763</v>
      </c>
    </row>
    <row r="97" spans="2:6" ht="15" x14ac:dyDescent="0.25">
      <c r="B97" s="33">
        <v>2017</v>
      </c>
      <c r="C97" s="32">
        <v>396211</v>
      </c>
      <c r="D97" s="32">
        <v>396211</v>
      </c>
      <c r="E97" s="29" t="s">
        <v>376</v>
      </c>
      <c r="F97" s="30">
        <v>901</v>
      </c>
    </row>
    <row r="98" spans="2:6" ht="15" x14ac:dyDescent="0.25">
      <c r="B98" s="33">
        <v>2017</v>
      </c>
      <c r="C98" s="28" t="s">
        <v>83</v>
      </c>
      <c r="D98" s="28" t="s">
        <v>83</v>
      </c>
      <c r="E98" s="29" t="s">
        <v>84</v>
      </c>
      <c r="F98" s="30">
        <f>$F$224</f>
        <v>230</v>
      </c>
    </row>
    <row r="99" spans="2:6" ht="15" x14ac:dyDescent="0.25">
      <c r="B99" s="33">
        <v>2017</v>
      </c>
      <c r="C99" s="32">
        <v>300002</v>
      </c>
      <c r="D99" s="32" t="s">
        <v>145</v>
      </c>
      <c r="E99" s="29" t="s">
        <v>279</v>
      </c>
      <c r="F99" s="30">
        <v>411</v>
      </c>
    </row>
    <row r="100" spans="2:6" ht="15" x14ac:dyDescent="0.25">
      <c r="B100" s="33">
        <v>2017</v>
      </c>
      <c r="C100" s="32">
        <v>300001</v>
      </c>
      <c r="D100" s="32" t="s">
        <v>85</v>
      </c>
      <c r="E100" s="29" t="s">
        <v>379</v>
      </c>
      <c r="F100" s="30">
        <v>746</v>
      </c>
    </row>
    <row r="101" spans="2:6" ht="15" x14ac:dyDescent="0.25">
      <c r="B101" s="33">
        <v>2017</v>
      </c>
      <c r="C101" s="32">
        <v>300003</v>
      </c>
      <c r="D101" s="32" t="s">
        <v>86</v>
      </c>
      <c r="E101" s="29" t="s">
        <v>87</v>
      </c>
      <c r="F101" s="30">
        <v>677</v>
      </c>
    </row>
    <row r="102" spans="2:6" ht="15" x14ac:dyDescent="0.25">
      <c r="B102" s="33">
        <v>2017</v>
      </c>
      <c r="C102" s="32" t="s">
        <v>333</v>
      </c>
      <c r="D102" s="32" t="s">
        <v>333</v>
      </c>
      <c r="E102" s="29" t="s">
        <v>334</v>
      </c>
      <c r="F102" s="30">
        <v>34</v>
      </c>
    </row>
    <row r="103" spans="2:6" ht="15" x14ac:dyDescent="0.25">
      <c r="B103" s="33">
        <v>2017</v>
      </c>
      <c r="C103" s="32" t="s">
        <v>88</v>
      </c>
      <c r="D103" s="32" t="s">
        <v>88</v>
      </c>
      <c r="E103" s="29" t="s">
        <v>89</v>
      </c>
      <c r="F103" s="30">
        <v>277</v>
      </c>
    </row>
    <row r="104" spans="2:6" ht="15" x14ac:dyDescent="0.25">
      <c r="B104" s="33">
        <v>2017</v>
      </c>
      <c r="C104" s="32" t="s">
        <v>90</v>
      </c>
      <c r="D104" s="32" t="s">
        <v>90</v>
      </c>
      <c r="E104" s="29" t="s">
        <v>91</v>
      </c>
      <c r="F104" s="30">
        <v>615</v>
      </c>
    </row>
    <row r="105" spans="2:6" ht="15" x14ac:dyDescent="0.25">
      <c r="B105" s="33">
        <v>2017</v>
      </c>
      <c r="C105" s="32" t="s">
        <v>335</v>
      </c>
      <c r="D105" s="32" t="s">
        <v>335</v>
      </c>
      <c r="E105" s="29" t="s">
        <v>336</v>
      </c>
      <c r="F105" s="30">
        <v>27</v>
      </c>
    </row>
    <row r="106" spans="2:6" ht="15" x14ac:dyDescent="0.25">
      <c r="B106" s="33">
        <v>2017</v>
      </c>
      <c r="C106" s="32">
        <v>390001</v>
      </c>
      <c r="D106" s="32" t="s">
        <v>146</v>
      </c>
      <c r="E106" s="29" t="s">
        <v>280</v>
      </c>
      <c r="F106" s="30">
        <v>431</v>
      </c>
    </row>
    <row r="107" spans="2:6" ht="15" x14ac:dyDescent="0.25">
      <c r="B107" s="33">
        <v>2017</v>
      </c>
      <c r="C107" s="32" t="s">
        <v>92</v>
      </c>
      <c r="D107" s="32" t="s">
        <v>92</v>
      </c>
      <c r="E107" s="29" t="s">
        <v>93</v>
      </c>
      <c r="F107" s="30">
        <v>440</v>
      </c>
    </row>
    <row r="108" spans="2:6" ht="15" x14ac:dyDescent="0.25">
      <c r="B108" s="33">
        <v>2017</v>
      </c>
      <c r="C108" s="32" t="s">
        <v>94</v>
      </c>
      <c r="D108" s="32" t="s">
        <v>94</v>
      </c>
      <c r="E108" s="29" t="s">
        <v>95</v>
      </c>
      <c r="F108" s="30">
        <v>491</v>
      </c>
    </row>
    <row r="109" spans="2:6" ht="15" x14ac:dyDescent="0.25">
      <c r="B109" s="33">
        <v>2017</v>
      </c>
      <c r="C109" s="32" t="s">
        <v>96</v>
      </c>
      <c r="D109" s="32" t="s">
        <v>96</v>
      </c>
      <c r="E109" s="29" t="s">
        <v>97</v>
      </c>
      <c r="F109" s="30">
        <v>1016</v>
      </c>
    </row>
    <row r="110" spans="2:6" ht="15" x14ac:dyDescent="0.25">
      <c r="B110" s="33">
        <v>2017</v>
      </c>
      <c r="C110" s="32" t="s">
        <v>147</v>
      </c>
      <c r="D110" s="32" t="s">
        <v>147</v>
      </c>
      <c r="E110" s="29" t="s">
        <v>281</v>
      </c>
      <c r="F110" s="30">
        <v>300</v>
      </c>
    </row>
    <row r="111" spans="2:6" ht="15" x14ac:dyDescent="0.25">
      <c r="B111" s="33">
        <v>2017</v>
      </c>
      <c r="C111" s="32" t="s">
        <v>98</v>
      </c>
      <c r="D111" s="32" t="s">
        <v>98</v>
      </c>
      <c r="E111" s="29" t="s">
        <v>203</v>
      </c>
      <c r="F111" s="30">
        <v>415</v>
      </c>
    </row>
    <row r="112" spans="2:6" ht="15" x14ac:dyDescent="0.25">
      <c r="B112" s="33">
        <v>2017</v>
      </c>
      <c r="C112" s="32" t="s">
        <v>99</v>
      </c>
      <c r="D112" s="32" t="s">
        <v>99</v>
      </c>
      <c r="E112" s="29" t="s">
        <v>100</v>
      </c>
      <c r="F112" s="30">
        <v>73</v>
      </c>
    </row>
    <row r="113" spans="2:6" ht="15" x14ac:dyDescent="0.25">
      <c r="B113" s="33">
        <v>2017</v>
      </c>
      <c r="C113" s="32" t="s">
        <v>101</v>
      </c>
      <c r="D113" s="32" t="s">
        <v>101</v>
      </c>
      <c r="E113" s="29" t="s">
        <v>380</v>
      </c>
      <c r="F113" s="30">
        <v>136</v>
      </c>
    </row>
    <row r="114" spans="2:6" ht="15" x14ac:dyDescent="0.25">
      <c r="B114" s="33">
        <v>2017</v>
      </c>
      <c r="C114" s="32" t="s">
        <v>103</v>
      </c>
      <c r="D114" s="32" t="s">
        <v>103</v>
      </c>
      <c r="E114" s="29" t="s">
        <v>104</v>
      </c>
      <c r="F114" s="30">
        <v>444</v>
      </c>
    </row>
    <row r="115" spans="2:6" ht="15" x14ac:dyDescent="0.25">
      <c r="B115" s="33">
        <v>2017</v>
      </c>
      <c r="C115" s="32" t="s">
        <v>105</v>
      </c>
      <c r="D115" s="32" t="s">
        <v>105</v>
      </c>
      <c r="E115" s="29" t="s">
        <v>106</v>
      </c>
      <c r="F115" s="30">
        <v>94</v>
      </c>
    </row>
    <row r="116" spans="2:6" ht="15" x14ac:dyDescent="0.25">
      <c r="B116" s="33">
        <v>2017</v>
      </c>
      <c r="C116" s="32" t="s">
        <v>107</v>
      </c>
      <c r="D116" s="32" t="s">
        <v>107</v>
      </c>
      <c r="E116" s="29" t="s">
        <v>108</v>
      </c>
      <c r="F116" s="30">
        <v>227</v>
      </c>
    </row>
    <row r="117" spans="2:6" ht="15" x14ac:dyDescent="0.25">
      <c r="B117" s="33">
        <v>2017</v>
      </c>
      <c r="C117" s="32" t="s">
        <v>109</v>
      </c>
      <c r="D117" s="32" t="s">
        <v>109</v>
      </c>
      <c r="E117" s="29" t="s">
        <v>110</v>
      </c>
      <c r="F117" s="30">
        <v>463</v>
      </c>
    </row>
    <row r="118" spans="2:6" ht="15" x14ac:dyDescent="0.25">
      <c r="B118" s="33">
        <v>2017</v>
      </c>
      <c r="C118" s="32" t="s">
        <v>111</v>
      </c>
      <c r="D118" s="32" t="s">
        <v>111</v>
      </c>
      <c r="E118" s="29" t="s">
        <v>112</v>
      </c>
      <c r="F118" s="30">
        <v>447</v>
      </c>
    </row>
    <row r="119" spans="2:6" ht="15" x14ac:dyDescent="0.25">
      <c r="B119" s="33">
        <v>2017</v>
      </c>
      <c r="C119" s="32">
        <v>393001</v>
      </c>
      <c r="D119" s="32" t="s">
        <v>148</v>
      </c>
      <c r="E119" s="29" t="s">
        <v>282</v>
      </c>
      <c r="F119" s="30">
        <v>930</v>
      </c>
    </row>
    <row r="120" spans="2:6" ht="15" x14ac:dyDescent="0.25">
      <c r="B120" s="33">
        <v>2017</v>
      </c>
      <c r="C120" s="32">
        <v>393002</v>
      </c>
      <c r="D120" s="32" t="s">
        <v>149</v>
      </c>
      <c r="E120" s="29" t="s">
        <v>283</v>
      </c>
      <c r="F120" s="30">
        <v>528</v>
      </c>
    </row>
    <row r="121" spans="2:6" ht="15" x14ac:dyDescent="0.25">
      <c r="B121" s="33">
        <v>2017</v>
      </c>
      <c r="C121" s="32" t="s">
        <v>438</v>
      </c>
      <c r="D121" s="32" t="s">
        <v>113</v>
      </c>
      <c r="E121" s="29" t="s">
        <v>114</v>
      </c>
      <c r="F121" s="30">
        <v>600</v>
      </c>
    </row>
    <row r="122" spans="2:6" ht="15" x14ac:dyDescent="0.25">
      <c r="B122" s="33">
        <v>2017</v>
      </c>
      <c r="C122" s="32" t="s">
        <v>115</v>
      </c>
      <c r="D122" s="32" t="s">
        <v>115</v>
      </c>
      <c r="E122" s="29" t="s">
        <v>116</v>
      </c>
      <c r="F122" s="30">
        <v>179</v>
      </c>
    </row>
    <row r="123" spans="2:6" ht="15" x14ac:dyDescent="0.25">
      <c r="B123" s="33">
        <v>2017</v>
      </c>
      <c r="C123" s="32">
        <v>395005</v>
      </c>
      <c r="D123" s="32" t="s">
        <v>150</v>
      </c>
      <c r="E123" s="29" t="s">
        <v>285</v>
      </c>
      <c r="F123" s="30">
        <v>1155</v>
      </c>
    </row>
    <row r="124" spans="2:6" ht="15" x14ac:dyDescent="0.25">
      <c r="B124" s="33">
        <v>2017</v>
      </c>
      <c r="C124" s="32">
        <v>395004</v>
      </c>
      <c r="D124" s="32" t="s">
        <v>151</v>
      </c>
      <c r="E124" s="29" t="s">
        <v>286</v>
      </c>
      <c r="F124" s="30">
        <v>379</v>
      </c>
    </row>
    <row r="125" spans="2:6" ht="15" x14ac:dyDescent="0.25">
      <c r="B125" s="33">
        <v>2017</v>
      </c>
      <c r="C125" s="32">
        <v>395003</v>
      </c>
      <c r="D125" s="32" t="s">
        <v>152</v>
      </c>
      <c r="E125" s="29" t="s">
        <v>287</v>
      </c>
      <c r="F125" s="30">
        <v>349</v>
      </c>
    </row>
    <row r="126" spans="2:6" ht="15" x14ac:dyDescent="0.25">
      <c r="B126" s="33">
        <v>2017</v>
      </c>
      <c r="C126" s="32">
        <v>395002</v>
      </c>
      <c r="D126" s="32" t="s">
        <v>153</v>
      </c>
      <c r="E126" s="29" t="s">
        <v>288</v>
      </c>
      <c r="F126" s="30">
        <v>685</v>
      </c>
    </row>
    <row r="127" spans="2:6" ht="15" x14ac:dyDescent="0.25">
      <c r="B127" s="33">
        <v>2017</v>
      </c>
      <c r="C127" s="32">
        <v>395001</v>
      </c>
      <c r="D127" s="32" t="s">
        <v>154</v>
      </c>
      <c r="E127" s="29" t="s">
        <v>289</v>
      </c>
      <c r="F127" s="30">
        <v>745</v>
      </c>
    </row>
    <row r="128" spans="2:6" ht="15" x14ac:dyDescent="0.25">
      <c r="B128" s="33">
        <v>2017</v>
      </c>
      <c r="C128" s="32" t="s">
        <v>117</v>
      </c>
      <c r="D128" s="32" t="s">
        <v>117</v>
      </c>
      <c r="E128" s="29" t="s">
        <v>118</v>
      </c>
      <c r="F128" s="30">
        <v>887</v>
      </c>
    </row>
    <row r="129" spans="2:6" ht="15" x14ac:dyDescent="0.25">
      <c r="B129" s="33">
        <v>2017</v>
      </c>
      <c r="C129" s="32">
        <v>397001</v>
      </c>
      <c r="D129" s="32" t="s">
        <v>155</v>
      </c>
      <c r="E129" s="29" t="s">
        <v>290</v>
      </c>
      <c r="F129" s="30">
        <v>508</v>
      </c>
    </row>
    <row r="130" spans="2:6" ht="15" x14ac:dyDescent="0.25">
      <c r="B130" s="33">
        <v>2017</v>
      </c>
      <c r="C130" s="32" t="s">
        <v>119</v>
      </c>
      <c r="D130" s="32" t="s">
        <v>119</v>
      </c>
      <c r="E130" s="29" t="s">
        <v>120</v>
      </c>
      <c r="F130" s="30">
        <v>320</v>
      </c>
    </row>
    <row r="131" spans="2:6" ht="15" x14ac:dyDescent="0.25">
      <c r="B131" s="33">
        <v>2017</v>
      </c>
      <c r="C131" s="32" t="s">
        <v>121</v>
      </c>
      <c r="D131" s="32" t="s">
        <v>121</v>
      </c>
      <c r="E131" s="29" t="s">
        <v>122</v>
      </c>
      <c r="F131" s="30">
        <v>851</v>
      </c>
    </row>
    <row r="132" spans="2:6" ht="15" x14ac:dyDescent="0.25">
      <c r="B132" s="33">
        <v>2017</v>
      </c>
      <c r="C132" s="32">
        <v>398002</v>
      </c>
      <c r="D132" s="32" t="s">
        <v>156</v>
      </c>
      <c r="E132" s="29" t="s">
        <v>381</v>
      </c>
      <c r="F132" s="30">
        <v>933</v>
      </c>
    </row>
    <row r="133" spans="2:6" ht="15" x14ac:dyDescent="0.25">
      <c r="B133" s="33">
        <v>2017</v>
      </c>
      <c r="C133" s="32">
        <v>398001</v>
      </c>
      <c r="D133" s="32" t="s">
        <v>157</v>
      </c>
      <c r="E133" s="29" t="s">
        <v>382</v>
      </c>
      <c r="F133" s="30">
        <v>849</v>
      </c>
    </row>
    <row r="134" spans="2:6" ht="15" x14ac:dyDescent="0.25">
      <c r="B134" s="33">
        <v>2017</v>
      </c>
      <c r="C134" s="32">
        <v>398005</v>
      </c>
      <c r="D134" s="32" t="s">
        <v>123</v>
      </c>
      <c r="E134" s="29" t="s">
        <v>383</v>
      </c>
      <c r="F134" s="30">
        <v>553</v>
      </c>
    </row>
    <row r="135" spans="2:6" ht="15" x14ac:dyDescent="0.25">
      <c r="B135" s="33">
        <v>2017</v>
      </c>
      <c r="C135" s="32">
        <v>398006</v>
      </c>
      <c r="D135" s="32" t="s">
        <v>158</v>
      </c>
      <c r="E135" s="29" t="s">
        <v>384</v>
      </c>
      <c r="F135" s="30">
        <v>937</v>
      </c>
    </row>
    <row r="136" spans="2:6" ht="15" x14ac:dyDescent="0.25">
      <c r="B136" s="33">
        <v>2017</v>
      </c>
      <c r="C136" s="32">
        <v>398007</v>
      </c>
      <c r="D136" s="32" t="s">
        <v>159</v>
      </c>
      <c r="E136" s="29" t="s">
        <v>385</v>
      </c>
      <c r="F136" s="30">
        <v>330</v>
      </c>
    </row>
    <row r="137" spans="2:6" ht="15" x14ac:dyDescent="0.25">
      <c r="B137" s="33">
        <v>2017</v>
      </c>
      <c r="C137" s="32">
        <v>398008</v>
      </c>
      <c r="D137" s="32" t="s">
        <v>291</v>
      </c>
      <c r="E137" s="29" t="s">
        <v>386</v>
      </c>
      <c r="F137" s="30">
        <v>226</v>
      </c>
    </row>
    <row r="138" spans="2:6" ht="15" x14ac:dyDescent="0.25">
      <c r="B138" s="33">
        <v>2017</v>
      </c>
      <c r="C138" s="32" t="s">
        <v>125</v>
      </c>
      <c r="D138" s="32" t="s">
        <v>125</v>
      </c>
      <c r="E138" s="29" t="s">
        <v>126</v>
      </c>
      <c r="F138" s="30">
        <v>418</v>
      </c>
    </row>
    <row r="139" spans="2:6" ht="15" x14ac:dyDescent="0.25">
      <c r="B139" s="33">
        <v>2017</v>
      </c>
      <c r="C139" s="32" t="s">
        <v>439</v>
      </c>
      <c r="D139" s="32" t="s">
        <v>160</v>
      </c>
      <c r="E139" s="29" t="s">
        <v>292</v>
      </c>
      <c r="F139" s="30">
        <v>103</v>
      </c>
    </row>
    <row r="140" spans="2:6" ht="15" x14ac:dyDescent="0.25">
      <c r="B140" s="33">
        <v>2017</v>
      </c>
      <c r="C140" s="32">
        <v>399001</v>
      </c>
      <c r="D140" s="32" t="s">
        <v>161</v>
      </c>
      <c r="E140" s="29" t="s">
        <v>293</v>
      </c>
      <c r="F140" s="30">
        <v>511</v>
      </c>
    </row>
    <row r="141" spans="2:6" ht="15" x14ac:dyDescent="0.25">
      <c r="B141" s="33">
        <v>2017</v>
      </c>
      <c r="C141" s="32">
        <v>399002</v>
      </c>
      <c r="D141" s="32" t="s">
        <v>162</v>
      </c>
      <c r="E141" s="29" t="s">
        <v>294</v>
      </c>
      <c r="F141" s="30">
        <v>836</v>
      </c>
    </row>
    <row r="142" spans="2:6" ht="15" x14ac:dyDescent="0.25">
      <c r="B142" s="33">
        <v>2017</v>
      </c>
      <c r="C142" s="32">
        <v>399003</v>
      </c>
      <c r="D142" s="32" t="s">
        <v>163</v>
      </c>
      <c r="E142" s="29" t="s">
        <v>295</v>
      </c>
      <c r="F142" s="30">
        <v>97</v>
      </c>
    </row>
    <row r="143" spans="2:6" ht="15" x14ac:dyDescent="0.25">
      <c r="B143" s="33">
        <v>2017</v>
      </c>
      <c r="C143" s="32">
        <v>399004</v>
      </c>
      <c r="D143" s="32" t="s">
        <v>164</v>
      </c>
      <c r="E143" s="29" t="s">
        <v>165</v>
      </c>
      <c r="F143" s="30">
        <v>785</v>
      </c>
    </row>
    <row r="144" spans="2:6" ht="15" x14ac:dyDescent="0.25">
      <c r="B144" s="33">
        <v>2017</v>
      </c>
      <c r="C144" s="32">
        <v>399005</v>
      </c>
      <c r="D144" s="32" t="s">
        <v>166</v>
      </c>
      <c r="E144" s="29" t="s">
        <v>296</v>
      </c>
      <c r="F144" s="30">
        <v>805</v>
      </c>
    </row>
    <row r="145" spans="2:6" ht="15" x14ac:dyDescent="0.25">
      <c r="B145" s="33">
        <v>2017</v>
      </c>
      <c r="C145" s="32" t="s">
        <v>127</v>
      </c>
      <c r="D145" s="32" t="s">
        <v>127</v>
      </c>
      <c r="E145" s="29" t="s">
        <v>128</v>
      </c>
      <c r="F145" s="30">
        <v>122</v>
      </c>
    </row>
    <row r="146" spans="2:6" ht="15" x14ac:dyDescent="0.25">
      <c r="B146" s="33">
        <v>2017</v>
      </c>
      <c r="C146" s="32" t="s">
        <v>440</v>
      </c>
      <c r="D146" s="32" t="s">
        <v>167</v>
      </c>
      <c r="E146" s="29" t="s">
        <v>297</v>
      </c>
      <c r="F146" s="30">
        <v>397</v>
      </c>
    </row>
    <row r="147" spans="2:6" ht="15" x14ac:dyDescent="0.25">
      <c r="B147" s="33">
        <v>2017</v>
      </c>
      <c r="C147" s="32">
        <v>368001</v>
      </c>
      <c r="D147" s="32" t="s">
        <v>168</v>
      </c>
      <c r="E147" s="29" t="s">
        <v>169</v>
      </c>
      <c r="F147" s="30">
        <v>876</v>
      </c>
    </row>
    <row r="148" spans="2:6" ht="15" x14ac:dyDescent="0.25">
      <c r="B148" s="33">
        <v>2017</v>
      </c>
      <c r="C148" s="32">
        <v>367001</v>
      </c>
      <c r="D148" s="32" t="s">
        <v>170</v>
      </c>
      <c r="E148" s="29" t="s">
        <v>298</v>
      </c>
      <c r="F148" s="30">
        <v>298</v>
      </c>
    </row>
    <row r="149" spans="2:6" ht="15" x14ac:dyDescent="0.25">
      <c r="B149" s="33">
        <v>2017</v>
      </c>
      <c r="C149" s="32">
        <v>364001</v>
      </c>
      <c r="D149" s="32" t="s">
        <v>171</v>
      </c>
      <c r="E149" s="29" t="s">
        <v>299</v>
      </c>
      <c r="F149" s="30">
        <v>571</v>
      </c>
    </row>
    <row r="150" spans="2:6" ht="15" x14ac:dyDescent="0.25">
      <c r="B150" s="33">
        <v>2017</v>
      </c>
      <c r="C150" s="32">
        <v>363001</v>
      </c>
      <c r="D150" s="32" t="s">
        <v>172</v>
      </c>
      <c r="E150" s="29" t="s">
        <v>300</v>
      </c>
      <c r="F150" s="30">
        <v>647</v>
      </c>
    </row>
    <row r="151" spans="2:6" ht="15" x14ac:dyDescent="0.25">
      <c r="B151" s="33">
        <v>2017</v>
      </c>
      <c r="C151" s="32" t="s">
        <v>129</v>
      </c>
      <c r="D151" s="32" t="s">
        <v>129</v>
      </c>
      <c r="E151" s="29" t="s">
        <v>130</v>
      </c>
      <c r="F151" s="30">
        <v>1908</v>
      </c>
    </row>
    <row r="152" spans="2:6" ht="15" x14ac:dyDescent="0.25">
      <c r="B152" s="33">
        <v>2017</v>
      </c>
      <c r="C152" s="34">
        <v>360001</v>
      </c>
      <c r="D152" s="34" t="s">
        <v>173</v>
      </c>
      <c r="E152" s="35" t="s">
        <v>301</v>
      </c>
      <c r="F152" s="30">
        <v>135</v>
      </c>
    </row>
    <row r="153" spans="2:6" ht="15" x14ac:dyDescent="0.25">
      <c r="B153" s="33">
        <v>2017</v>
      </c>
      <c r="C153" s="32">
        <v>361001</v>
      </c>
      <c r="D153" s="32" t="s">
        <v>174</v>
      </c>
      <c r="E153" s="29" t="s">
        <v>302</v>
      </c>
      <c r="F153" s="30">
        <v>70</v>
      </c>
    </row>
    <row r="154" spans="2:6" ht="15" x14ac:dyDescent="0.25">
      <c r="B154" s="33">
        <v>2017</v>
      </c>
      <c r="C154" s="32" t="s">
        <v>131</v>
      </c>
      <c r="D154" s="32" t="s">
        <v>131</v>
      </c>
      <c r="E154" s="29" t="s">
        <v>132</v>
      </c>
      <c r="F154" s="30">
        <v>553</v>
      </c>
    </row>
    <row r="155" spans="2:6" ht="15" x14ac:dyDescent="0.25">
      <c r="B155" s="33">
        <v>2017</v>
      </c>
      <c r="C155" s="32" t="s">
        <v>133</v>
      </c>
      <c r="D155" s="32" t="s">
        <v>133</v>
      </c>
      <c r="E155" s="29" t="s">
        <v>134</v>
      </c>
      <c r="F155" s="30">
        <v>249</v>
      </c>
    </row>
    <row r="156" spans="2:6" ht="15" x14ac:dyDescent="0.25">
      <c r="B156" s="33">
        <v>2017</v>
      </c>
      <c r="C156" s="32">
        <v>363002</v>
      </c>
      <c r="D156" s="32" t="s">
        <v>175</v>
      </c>
      <c r="E156" s="29" t="s">
        <v>303</v>
      </c>
      <c r="F156" s="30">
        <v>640</v>
      </c>
    </row>
    <row r="157" spans="2:6" ht="15" x14ac:dyDescent="0.25">
      <c r="B157" s="33">
        <v>2017</v>
      </c>
      <c r="C157" s="32" t="s">
        <v>441</v>
      </c>
      <c r="D157" s="32" t="s">
        <v>176</v>
      </c>
      <c r="E157" s="29" t="s">
        <v>304</v>
      </c>
      <c r="F157" s="30">
        <v>415</v>
      </c>
    </row>
    <row r="158" spans="2:6" ht="15" x14ac:dyDescent="0.25">
      <c r="B158" s="33">
        <v>2017</v>
      </c>
      <c r="C158" s="32" t="s">
        <v>442</v>
      </c>
      <c r="D158" s="32" t="s">
        <v>177</v>
      </c>
      <c r="E158" s="29" t="s">
        <v>305</v>
      </c>
      <c r="F158" s="30">
        <v>257</v>
      </c>
    </row>
    <row r="159" spans="2:6" ht="15" x14ac:dyDescent="0.25">
      <c r="B159" s="33">
        <v>2017</v>
      </c>
      <c r="C159" s="32" t="s">
        <v>178</v>
      </c>
      <c r="D159" s="32" t="s">
        <v>178</v>
      </c>
      <c r="E159" s="29" t="s">
        <v>306</v>
      </c>
      <c r="F159" s="30">
        <v>276</v>
      </c>
    </row>
    <row r="160" spans="2:6" ht="15" x14ac:dyDescent="0.25">
      <c r="B160" s="33">
        <v>2017</v>
      </c>
      <c r="C160" s="32" t="s">
        <v>135</v>
      </c>
      <c r="D160" s="32" t="s">
        <v>135</v>
      </c>
      <c r="E160" s="29" t="s">
        <v>136</v>
      </c>
      <c r="F160" s="30">
        <v>329</v>
      </c>
    </row>
    <row r="161" spans="2:6" ht="15" x14ac:dyDescent="0.25">
      <c r="B161" s="33">
        <v>2017</v>
      </c>
      <c r="C161" s="32" t="s">
        <v>137</v>
      </c>
      <c r="D161" s="32" t="s">
        <v>137</v>
      </c>
      <c r="E161" s="29" t="s">
        <v>138</v>
      </c>
      <c r="F161" s="30">
        <v>289</v>
      </c>
    </row>
    <row r="162" spans="2:6" ht="15" x14ac:dyDescent="0.25">
      <c r="B162" s="33">
        <v>2017</v>
      </c>
      <c r="C162" s="32" t="s">
        <v>179</v>
      </c>
      <c r="D162" s="32" t="s">
        <v>179</v>
      </c>
      <c r="E162" s="29" t="s">
        <v>387</v>
      </c>
      <c r="F162" s="30">
        <v>390</v>
      </c>
    </row>
    <row r="163" spans="2:6" ht="15" x14ac:dyDescent="0.25">
      <c r="B163" s="33">
        <v>2017</v>
      </c>
      <c r="C163" s="32" t="s">
        <v>180</v>
      </c>
      <c r="D163" s="32" t="s">
        <v>180</v>
      </c>
      <c r="E163" s="29" t="s">
        <v>307</v>
      </c>
      <c r="F163" s="30">
        <v>185</v>
      </c>
    </row>
    <row r="164" spans="2:6" ht="15" x14ac:dyDescent="0.25">
      <c r="B164" s="33">
        <v>2017</v>
      </c>
      <c r="C164" s="32" t="s">
        <v>181</v>
      </c>
      <c r="D164" s="32" t="s">
        <v>181</v>
      </c>
      <c r="E164" s="29" t="s">
        <v>182</v>
      </c>
      <c r="F164" s="30">
        <v>249</v>
      </c>
    </row>
    <row r="165" spans="2:6" ht="15" x14ac:dyDescent="0.25">
      <c r="B165" s="33">
        <v>2017</v>
      </c>
      <c r="C165" s="32" t="s">
        <v>341</v>
      </c>
      <c r="D165" s="32" t="s">
        <v>341</v>
      </c>
      <c r="E165" s="29" t="s">
        <v>342</v>
      </c>
      <c r="F165" s="30">
        <v>858</v>
      </c>
    </row>
    <row r="166" spans="2:6" ht="15" x14ac:dyDescent="0.25">
      <c r="B166" s="33">
        <v>2017</v>
      </c>
      <c r="C166" s="32">
        <v>389002</v>
      </c>
      <c r="D166" s="32" t="s">
        <v>183</v>
      </c>
      <c r="E166" s="29" t="s">
        <v>308</v>
      </c>
      <c r="F166" s="30">
        <v>458</v>
      </c>
    </row>
    <row r="167" spans="2:6" ht="15" x14ac:dyDescent="0.25">
      <c r="B167" s="33">
        <v>2017</v>
      </c>
      <c r="C167" s="32" t="s">
        <v>343</v>
      </c>
      <c r="D167" s="32" t="s">
        <v>343</v>
      </c>
      <c r="E167" s="29" t="s">
        <v>344</v>
      </c>
      <c r="F167" s="30">
        <v>466</v>
      </c>
    </row>
    <row r="168" spans="2:6" ht="15" x14ac:dyDescent="0.25">
      <c r="B168" s="33">
        <v>2017</v>
      </c>
      <c r="C168" s="32" t="s">
        <v>345</v>
      </c>
      <c r="D168" s="32" t="s">
        <v>345</v>
      </c>
      <c r="E168" s="29" t="s">
        <v>346</v>
      </c>
      <c r="F168" s="30">
        <v>970</v>
      </c>
    </row>
    <row r="169" spans="2:6" ht="15" x14ac:dyDescent="0.25">
      <c r="B169" s="33">
        <v>2017</v>
      </c>
      <c r="C169" s="32" t="s">
        <v>347</v>
      </c>
      <c r="D169" s="32" t="s">
        <v>347</v>
      </c>
      <c r="E169" s="29" t="s">
        <v>348</v>
      </c>
      <c r="F169" s="30">
        <v>786</v>
      </c>
    </row>
    <row r="170" spans="2:6" ht="15" x14ac:dyDescent="0.25">
      <c r="B170" s="33">
        <v>2017</v>
      </c>
      <c r="C170" s="32" t="s">
        <v>349</v>
      </c>
      <c r="D170" s="32" t="s">
        <v>349</v>
      </c>
      <c r="E170" s="29" t="s">
        <v>350</v>
      </c>
      <c r="F170" s="30">
        <v>1109</v>
      </c>
    </row>
    <row r="171" spans="2:6" ht="15" x14ac:dyDescent="0.25">
      <c r="B171" s="33">
        <v>2017</v>
      </c>
      <c r="C171" s="32" t="s">
        <v>351</v>
      </c>
      <c r="D171" s="32" t="s">
        <v>351</v>
      </c>
      <c r="E171" s="29" t="s">
        <v>352</v>
      </c>
      <c r="F171" s="30">
        <v>1761</v>
      </c>
    </row>
    <row r="172" spans="2:6" ht="15" x14ac:dyDescent="0.25">
      <c r="B172" s="33">
        <v>2017</v>
      </c>
      <c r="C172" s="32" t="s">
        <v>353</v>
      </c>
      <c r="D172" s="32" t="s">
        <v>353</v>
      </c>
      <c r="E172" s="29" t="s">
        <v>354</v>
      </c>
      <c r="F172" s="30">
        <v>802</v>
      </c>
    </row>
    <row r="173" spans="2:6" ht="15" x14ac:dyDescent="0.25">
      <c r="B173" s="33">
        <v>2017</v>
      </c>
      <c r="C173" s="32" t="s">
        <v>355</v>
      </c>
      <c r="D173" s="32" t="s">
        <v>355</v>
      </c>
      <c r="E173" s="29" t="s">
        <v>356</v>
      </c>
      <c r="F173" s="30">
        <v>344</v>
      </c>
    </row>
    <row r="174" spans="2:6" ht="15" x14ac:dyDescent="0.25">
      <c r="B174" s="33">
        <v>2017</v>
      </c>
      <c r="C174" s="32" t="s">
        <v>357</v>
      </c>
      <c r="D174" s="32" t="s">
        <v>357</v>
      </c>
      <c r="E174" s="29" t="s">
        <v>358</v>
      </c>
      <c r="F174" s="30">
        <v>629</v>
      </c>
    </row>
    <row r="175" spans="2:6" ht="15" x14ac:dyDescent="0.25">
      <c r="B175" s="33">
        <v>2017</v>
      </c>
      <c r="C175" s="32" t="s">
        <v>359</v>
      </c>
      <c r="D175" s="32" t="s">
        <v>359</v>
      </c>
      <c r="E175" s="29" t="s">
        <v>360</v>
      </c>
      <c r="F175" s="30">
        <v>473</v>
      </c>
    </row>
    <row r="176" spans="2:6" ht="15" x14ac:dyDescent="0.25">
      <c r="B176" s="33">
        <v>2017</v>
      </c>
      <c r="C176" s="32" t="s">
        <v>361</v>
      </c>
      <c r="D176" s="32" t="s">
        <v>361</v>
      </c>
      <c r="E176" s="29" t="s">
        <v>362</v>
      </c>
      <c r="F176" s="30">
        <v>561</v>
      </c>
    </row>
    <row r="177" spans="2:6" ht="15" x14ac:dyDescent="0.25">
      <c r="B177" s="33">
        <v>2017</v>
      </c>
      <c r="C177" s="32" t="s">
        <v>363</v>
      </c>
      <c r="D177" s="32" t="s">
        <v>363</v>
      </c>
      <c r="E177" s="29" t="s">
        <v>364</v>
      </c>
      <c r="F177" s="30">
        <v>443</v>
      </c>
    </row>
    <row r="178" spans="2:6" ht="15" x14ac:dyDescent="0.25">
      <c r="B178" s="33">
        <v>2017</v>
      </c>
      <c r="C178" s="32" t="s">
        <v>365</v>
      </c>
      <c r="D178" s="32" t="s">
        <v>365</v>
      </c>
      <c r="E178" s="29" t="s">
        <v>366</v>
      </c>
      <c r="F178" s="30">
        <v>643</v>
      </c>
    </row>
    <row r="179" spans="2:6" ht="15" x14ac:dyDescent="0.25">
      <c r="B179" s="33">
        <v>2017</v>
      </c>
      <c r="C179" s="32" t="s">
        <v>367</v>
      </c>
      <c r="D179" s="32" t="s">
        <v>367</v>
      </c>
      <c r="E179" s="29" t="s">
        <v>368</v>
      </c>
      <c r="F179" s="30">
        <v>161</v>
      </c>
    </row>
    <row r="180" spans="2:6" ht="15" x14ac:dyDescent="0.25">
      <c r="B180" s="33">
        <v>2017</v>
      </c>
      <c r="C180" s="32" t="s">
        <v>369</v>
      </c>
      <c r="D180" s="32" t="s">
        <v>369</v>
      </c>
      <c r="E180" s="29" t="s">
        <v>370</v>
      </c>
      <c r="F180" s="30">
        <v>356</v>
      </c>
    </row>
    <row r="181" spans="2:6" ht="15" x14ac:dyDescent="0.25">
      <c r="B181" s="33">
        <v>2017</v>
      </c>
      <c r="C181" s="32" t="s">
        <v>371</v>
      </c>
      <c r="D181" s="32" t="s">
        <v>371</v>
      </c>
      <c r="E181" s="29" t="s">
        <v>372</v>
      </c>
      <c r="F181" s="30">
        <v>479</v>
      </c>
    </row>
    <row r="182" spans="2:6" ht="15" x14ac:dyDescent="0.25">
      <c r="B182" s="33">
        <v>2017</v>
      </c>
      <c r="C182" s="32" t="s">
        <v>373</v>
      </c>
      <c r="D182" s="32" t="s">
        <v>373</v>
      </c>
      <c r="E182" s="29" t="s">
        <v>284</v>
      </c>
      <c r="F182" s="30">
        <v>408</v>
      </c>
    </row>
    <row r="183" spans="2:6" ht="15" x14ac:dyDescent="0.25">
      <c r="B183" s="33">
        <v>2017</v>
      </c>
      <c r="C183" s="32">
        <v>385001</v>
      </c>
      <c r="D183" s="32" t="s">
        <v>184</v>
      </c>
      <c r="E183" s="29" t="s">
        <v>309</v>
      </c>
      <c r="F183" s="30">
        <v>308</v>
      </c>
    </row>
    <row r="184" spans="2:6" ht="15" x14ac:dyDescent="0.25">
      <c r="B184" s="33">
        <v>2017</v>
      </c>
      <c r="C184" s="32">
        <v>385002</v>
      </c>
      <c r="D184" s="32" t="s">
        <v>185</v>
      </c>
      <c r="E184" s="29" t="s">
        <v>310</v>
      </c>
      <c r="F184" s="30">
        <v>417</v>
      </c>
    </row>
    <row r="185" spans="2:6" ht="15" x14ac:dyDescent="0.25">
      <c r="B185" s="33">
        <v>2017</v>
      </c>
      <c r="C185" s="32">
        <v>385003</v>
      </c>
      <c r="D185" s="32" t="s">
        <v>186</v>
      </c>
      <c r="E185" s="29" t="s">
        <v>311</v>
      </c>
      <c r="F185" s="30">
        <v>507</v>
      </c>
    </row>
    <row r="186" spans="2:6" ht="15" x14ac:dyDescent="0.25">
      <c r="B186" s="33">
        <v>2017</v>
      </c>
      <c r="C186" s="32">
        <v>381001</v>
      </c>
      <c r="D186" s="32" t="s">
        <v>187</v>
      </c>
      <c r="E186" s="29" t="s">
        <v>312</v>
      </c>
      <c r="F186" s="30">
        <v>624</v>
      </c>
    </row>
    <row r="187" spans="2:6" ht="15" x14ac:dyDescent="0.25">
      <c r="B187" s="33">
        <v>2017</v>
      </c>
      <c r="C187" s="32">
        <v>382001</v>
      </c>
      <c r="D187" s="32" t="s">
        <v>188</v>
      </c>
      <c r="E187" s="29" t="s">
        <v>388</v>
      </c>
      <c r="F187" s="30">
        <v>591</v>
      </c>
    </row>
    <row r="188" spans="2:6" ht="15" x14ac:dyDescent="0.25">
      <c r="B188" s="33">
        <v>2017</v>
      </c>
      <c r="C188" s="32">
        <v>382002</v>
      </c>
      <c r="D188" s="32" t="s">
        <v>189</v>
      </c>
      <c r="E188" s="29" t="s">
        <v>389</v>
      </c>
      <c r="F188" s="30">
        <v>820</v>
      </c>
    </row>
    <row r="189" spans="2:6" ht="15" x14ac:dyDescent="0.25">
      <c r="B189" s="33">
        <v>2017</v>
      </c>
      <c r="C189" s="32">
        <v>382004</v>
      </c>
      <c r="D189" s="32" t="s">
        <v>313</v>
      </c>
      <c r="E189" s="29" t="s">
        <v>314</v>
      </c>
      <c r="F189" s="30">
        <v>308</v>
      </c>
    </row>
    <row r="190" spans="2:6" ht="15" x14ac:dyDescent="0.25">
      <c r="B190" s="33">
        <v>2017</v>
      </c>
      <c r="C190" s="32" t="s">
        <v>337</v>
      </c>
      <c r="D190" s="32" t="s">
        <v>337</v>
      </c>
      <c r="E190" s="29" t="s">
        <v>338</v>
      </c>
      <c r="F190" s="30">
        <v>128</v>
      </c>
    </row>
    <row r="191" spans="2:6" ht="15" x14ac:dyDescent="0.25">
      <c r="B191" s="33">
        <v>2017</v>
      </c>
      <c r="C191" s="32">
        <v>398004</v>
      </c>
      <c r="D191" s="32" t="s">
        <v>190</v>
      </c>
      <c r="E191" s="29" t="s">
        <v>390</v>
      </c>
      <c r="F191" s="30">
        <v>955</v>
      </c>
    </row>
    <row r="192" spans="2:6" ht="15" x14ac:dyDescent="0.25">
      <c r="B192" s="33">
        <v>2017</v>
      </c>
      <c r="C192" s="32">
        <v>374001</v>
      </c>
      <c r="D192" s="32" t="s">
        <v>191</v>
      </c>
      <c r="E192" s="29" t="s">
        <v>315</v>
      </c>
      <c r="F192" s="30">
        <v>436</v>
      </c>
    </row>
    <row r="193" spans="2:6" ht="15" x14ac:dyDescent="0.25">
      <c r="B193" s="33">
        <v>2017</v>
      </c>
      <c r="C193" s="32">
        <v>373001</v>
      </c>
      <c r="D193" s="32" t="s">
        <v>192</v>
      </c>
      <c r="E193" s="29" t="s">
        <v>316</v>
      </c>
      <c r="F193" s="30">
        <v>485</v>
      </c>
    </row>
    <row r="194" spans="2:6" ht="15" x14ac:dyDescent="0.25">
      <c r="B194" s="33">
        <v>2017</v>
      </c>
      <c r="C194" s="32">
        <v>373002</v>
      </c>
      <c r="D194" s="32" t="s">
        <v>193</v>
      </c>
      <c r="E194" s="29" t="s">
        <v>317</v>
      </c>
      <c r="F194" s="30">
        <v>490</v>
      </c>
    </row>
    <row r="195" spans="2:6" ht="15" x14ac:dyDescent="0.25">
      <c r="B195" s="33">
        <v>2017</v>
      </c>
      <c r="C195" s="32">
        <v>369001</v>
      </c>
      <c r="D195" s="32" t="s">
        <v>194</v>
      </c>
      <c r="E195" s="29" t="s">
        <v>318</v>
      </c>
      <c r="F195" s="30">
        <v>633</v>
      </c>
    </row>
    <row r="196" spans="2:6" ht="15" x14ac:dyDescent="0.25">
      <c r="B196" s="33">
        <v>2017</v>
      </c>
      <c r="C196" s="32">
        <v>369002</v>
      </c>
      <c r="D196" s="32" t="s">
        <v>195</v>
      </c>
      <c r="E196" s="29" t="s">
        <v>319</v>
      </c>
      <c r="F196" s="30">
        <v>641</v>
      </c>
    </row>
    <row r="197" spans="2:6" ht="15" x14ac:dyDescent="0.25">
      <c r="B197" s="33">
        <v>2017</v>
      </c>
      <c r="C197" s="32">
        <v>369003</v>
      </c>
      <c r="D197" s="32" t="s">
        <v>196</v>
      </c>
      <c r="E197" s="29" t="s">
        <v>320</v>
      </c>
      <c r="F197" s="30">
        <v>853</v>
      </c>
    </row>
    <row r="198" spans="2:6" ht="15" x14ac:dyDescent="0.25">
      <c r="B198" s="33">
        <v>2017</v>
      </c>
      <c r="C198" s="32">
        <v>369005</v>
      </c>
      <c r="D198" s="32" t="s">
        <v>197</v>
      </c>
      <c r="E198" s="29" t="s">
        <v>198</v>
      </c>
      <c r="F198" s="30">
        <v>319</v>
      </c>
    </row>
    <row r="199" spans="2:6" ht="15" x14ac:dyDescent="0.25">
      <c r="B199" s="33">
        <v>2017</v>
      </c>
      <c r="C199" s="32">
        <v>369006</v>
      </c>
      <c r="D199" s="32" t="s">
        <v>199</v>
      </c>
      <c r="E199" s="29" t="s">
        <v>321</v>
      </c>
      <c r="F199" s="30">
        <v>851</v>
      </c>
    </row>
    <row r="200" spans="2:6" ht="15" x14ac:dyDescent="0.25">
      <c r="B200" s="33">
        <v>2017</v>
      </c>
      <c r="C200" s="32">
        <v>369007</v>
      </c>
      <c r="D200" s="32" t="s">
        <v>200</v>
      </c>
      <c r="E200" s="29" t="s">
        <v>201</v>
      </c>
      <c r="F200" s="30">
        <v>478</v>
      </c>
    </row>
    <row r="201" spans="2:6" ht="15" x14ac:dyDescent="0.25">
      <c r="B201" s="33">
        <v>2017</v>
      </c>
      <c r="C201" s="32" t="s">
        <v>339</v>
      </c>
      <c r="D201" s="32" t="s">
        <v>339</v>
      </c>
      <c r="E201" s="29" t="s">
        <v>340</v>
      </c>
      <c r="F201" s="30">
        <v>711</v>
      </c>
    </row>
    <row r="202" spans="2:6" ht="15" x14ac:dyDescent="0.25">
      <c r="B202" s="36">
        <v>2017</v>
      </c>
      <c r="C202" s="37">
        <v>360002</v>
      </c>
      <c r="D202" s="37" t="s">
        <v>374</v>
      </c>
      <c r="E202" s="38" t="s">
        <v>375</v>
      </c>
      <c r="F202" s="39">
        <v>154</v>
      </c>
    </row>
    <row r="203" spans="2:6" ht="15" x14ac:dyDescent="0.25">
      <c r="E203" s="50" t="s">
        <v>449</v>
      </c>
      <c r="F203" s="49">
        <f>SUM(F12:F202)</f>
        <v>714831</v>
      </c>
    </row>
    <row r="206" spans="2:6" ht="15" x14ac:dyDescent="0.25">
      <c r="B206" s="41">
        <v>2017</v>
      </c>
      <c r="C206" s="51">
        <v>302006</v>
      </c>
      <c r="D206" s="51">
        <v>302006</v>
      </c>
      <c r="E206" s="35" t="s">
        <v>277</v>
      </c>
      <c r="F206" s="42">
        <v>349</v>
      </c>
    </row>
    <row r="207" spans="2:6" ht="15" x14ac:dyDescent="0.25">
      <c r="B207" s="41">
        <v>2017</v>
      </c>
      <c r="C207" s="51">
        <v>334001</v>
      </c>
      <c r="D207" s="51">
        <v>334001</v>
      </c>
      <c r="E207" s="35" t="s">
        <v>278</v>
      </c>
      <c r="F207" s="42">
        <v>228</v>
      </c>
    </row>
    <row r="208" spans="2:6" ht="15" x14ac:dyDescent="0.25">
      <c r="B208" s="41">
        <v>2017</v>
      </c>
      <c r="C208" s="51" t="s">
        <v>377</v>
      </c>
      <c r="D208" s="51" t="s">
        <v>377</v>
      </c>
      <c r="E208" s="35" t="s">
        <v>378</v>
      </c>
      <c r="F208" s="42">
        <v>158</v>
      </c>
    </row>
    <row r="209" spans="2:7" x14ac:dyDescent="0.2">
      <c r="C209" s="52"/>
      <c r="D209" s="52"/>
      <c r="F209" s="40">
        <f>SUM(F206:F208)</f>
        <v>735</v>
      </c>
    </row>
    <row r="210" spans="2:7" x14ac:dyDescent="0.2">
      <c r="C210" s="52"/>
      <c r="D210" s="52"/>
      <c r="F210" s="40"/>
    </row>
    <row r="211" spans="2:7" ht="15" x14ac:dyDescent="0.25">
      <c r="C211" s="52"/>
      <c r="D211" s="52"/>
      <c r="E211" s="48" t="s">
        <v>450</v>
      </c>
      <c r="F211" s="49">
        <f>F203+F209</f>
        <v>715566</v>
      </c>
    </row>
    <row r="212" spans="2:7" ht="15" x14ac:dyDescent="0.25">
      <c r="C212" s="52"/>
      <c r="D212" s="52"/>
      <c r="E212" s="44"/>
      <c r="F212" s="40"/>
    </row>
    <row r="213" spans="2:7" x14ac:dyDescent="0.2">
      <c r="C213" s="52"/>
      <c r="D213" s="52"/>
    </row>
    <row r="214" spans="2:7" ht="15" x14ac:dyDescent="0.25">
      <c r="B214" s="41">
        <v>2017</v>
      </c>
      <c r="C214" s="51">
        <v>101</v>
      </c>
      <c r="D214" s="51">
        <v>101</v>
      </c>
      <c r="E214" s="35" t="s">
        <v>432</v>
      </c>
      <c r="F214" s="42">
        <v>172</v>
      </c>
    </row>
    <row r="215" spans="2:7" ht="15" x14ac:dyDescent="0.25">
      <c r="B215" s="41">
        <v>2017</v>
      </c>
      <c r="C215" s="51">
        <v>304</v>
      </c>
      <c r="D215" s="51">
        <v>304</v>
      </c>
      <c r="E215" s="35" t="s">
        <v>433</v>
      </c>
      <c r="F215" s="42">
        <v>194</v>
      </c>
    </row>
    <row r="216" spans="2:7" ht="15" x14ac:dyDescent="0.25">
      <c r="B216" s="41">
        <v>2017</v>
      </c>
      <c r="C216" s="51">
        <v>306</v>
      </c>
      <c r="D216" s="51">
        <v>306</v>
      </c>
      <c r="E216" s="35" t="s">
        <v>434</v>
      </c>
      <c r="F216" s="42">
        <v>34</v>
      </c>
    </row>
    <row r="217" spans="2:7" ht="15" x14ac:dyDescent="0.25">
      <c r="B217" s="45"/>
      <c r="C217" s="53"/>
      <c r="D217" s="53"/>
      <c r="E217" s="46"/>
      <c r="F217" s="47">
        <f>SUM(F214:F216)</f>
        <v>400</v>
      </c>
    </row>
    <row r="219" spans="2:7" x14ac:dyDescent="0.2">
      <c r="E219" t="s">
        <v>443</v>
      </c>
      <c r="F219" s="40">
        <f>F211+F217</f>
        <v>715966</v>
      </c>
    </row>
    <row r="220" spans="2:7" ht="15" x14ac:dyDescent="0.25">
      <c r="E220" s="44" t="s">
        <v>451</v>
      </c>
      <c r="F220" s="40">
        <v>715966</v>
      </c>
      <c r="G220" s="40">
        <f>F220-F219</f>
        <v>0</v>
      </c>
    </row>
    <row r="222" spans="2:7" ht="15" x14ac:dyDescent="0.25">
      <c r="B222" s="41">
        <v>2017</v>
      </c>
      <c r="C222" s="34" t="s">
        <v>444</v>
      </c>
      <c r="D222" s="34" t="s">
        <v>444</v>
      </c>
      <c r="E222" s="35" t="s">
        <v>445</v>
      </c>
      <c r="F222" s="42">
        <v>82</v>
      </c>
    </row>
    <row r="223" spans="2:7" ht="15" x14ac:dyDescent="0.25">
      <c r="B223" s="41">
        <v>2017</v>
      </c>
      <c r="C223" s="34" t="s">
        <v>446</v>
      </c>
      <c r="D223" s="34" t="s">
        <v>446</v>
      </c>
      <c r="E223" s="35" t="s">
        <v>447</v>
      </c>
      <c r="F223" s="42">
        <v>148</v>
      </c>
    </row>
    <row r="224" spans="2:7" ht="15" x14ac:dyDescent="0.25">
      <c r="E224" s="44" t="s">
        <v>452</v>
      </c>
      <c r="F224" s="40">
        <f>SUM(F222:F223)</f>
        <v>230</v>
      </c>
    </row>
  </sheetData>
  <autoFilter ref="B11:F203"/>
  <sortState ref="B205:F210">
    <sortCondition ref="C205:C210"/>
  </sortState>
  <mergeCells count="2">
    <mergeCell ref="B2:F2"/>
    <mergeCell ref="B3:F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6"/>
  <sheetViews>
    <sheetView topLeftCell="A60" zoomScaleNormal="100" workbookViewId="0">
      <selection activeCell="D65" sqref="D65:I65"/>
    </sheetView>
  </sheetViews>
  <sheetFormatPr defaultRowHeight="12.75" x14ac:dyDescent="0.2"/>
  <cols>
    <col min="1" max="2" width="9.140625" style="81"/>
    <col min="3" max="3" width="20.42578125" style="81" customWidth="1"/>
    <col min="4" max="4" width="15.5703125" style="81" customWidth="1"/>
    <col min="5" max="5" width="15.140625" style="81" customWidth="1"/>
    <col min="6" max="62" width="14.140625" style="81" customWidth="1"/>
    <col min="63" max="16384" width="9.140625" style="81"/>
  </cols>
  <sheetData>
    <row r="1" spans="1:42" ht="16.5" x14ac:dyDescent="0.2">
      <c r="E1" s="82">
        <v>100</v>
      </c>
      <c r="F1" s="82">
        <v>110</v>
      </c>
      <c r="G1" s="82">
        <v>111</v>
      </c>
      <c r="H1" s="82">
        <v>112</v>
      </c>
      <c r="I1" s="82">
        <v>113</v>
      </c>
      <c r="J1" s="82">
        <v>114</v>
      </c>
      <c r="K1" s="82">
        <v>115</v>
      </c>
      <c r="L1" s="82">
        <v>116</v>
      </c>
      <c r="M1" s="82">
        <v>117</v>
      </c>
      <c r="N1" s="82">
        <v>118</v>
      </c>
      <c r="O1" s="82">
        <v>119</v>
      </c>
      <c r="P1" s="82">
        <v>120</v>
      </c>
      <c r="Q1" s="82">
        <v>121</v>
      </c>
      <c r="R1" s="82">
        <v>123</v>
      </c>
      <c r="S1" s="82">
        <v>124</v>
      </c>
      <c r="T1" s="82">
        <v>130</v>
      </c>
      <c r="U1" s="82">
        <v>140</v>
      </c>
      <c r="V1" s="82">
        <v>150</v>
      </c>
    </row>
    <row r="3" spans="1:42" ht="34.5" customHeight="1" x14ac:dyDescent="0.2">
      <c r="A3" s="182" t="s">
        <v>655</v>
      </c>
      <c r="B3" s="148"/>
      <c r="C3" s="183"/>
      <c r="D3" s="189" t="s">
        <v>654</v>
      </c>
      <c r="E3" s="80" t="s">
        <v>393</v>
      </c>
      <c r="F3" s="188" t="s">
        <v>394</v>
      </c>
      <c r="G3" s="80" t="s">
        <v>396</v>
      </c>
      <c r="H3" s="188" t="s">
        <v>394</v>
      </c>
      <c r="I3" s="80" t="s">
        <v>398</v>
      </c>
      <c r="J3" s="188" t="s">
        <v>394</v>
      </c>
      <c r="K3" s="80" t="s">
        <v>403</v>
      </c>
      <c r="L3" s="188" t="s">
        <v>394</v>
      </c>
      <c r="M3" s="80" t="s">
        <v>404</v>
      </c>
      <c r="N3" s="188" t="s">
        <v>394</v>
      </c>
      <c r="O3" s="80" t="s">
        <v>405</v>
      </c>
      <c r="P3" s="188" t="s">
        <v>394</v>
      </c>
      <c r="Q3" s="80" t="s">
        <v>406</v>
      </c>
      <c r="R3" s="188" t="s">
        <v>394</v>
      </c>
      <c r="S3" s="80" t="s">
        <v>428</v>
      </c>
      <c r="T3" s="188" t="s">
        <v>394</v>
      </c>
      <c r="U3" s="80" t="s">
        <v>417</v>
      </c>
      <c r="V3" s="188" t="s">
        <v>394</v>
      </c>
      <c r="W3" s="80" t="s">
        <v>418</v>
      </c>
      <c r="X3" s="188" t="s">
        <v>394</v>
      </c>
      <c r="Y3" s="80" t="s">
        <v>419</v>
      </c>
      <c r="Z3" s="188" t="s">
        <v>394</v>
      </c>
      <c r="AA3" s="80" t="s">
        <v>420</v>
      </c>
      <c r="AB3" s="188" t="s">
        <v>394</v>
      </c>
      <c r="AC3" s="80" t="s">
        <v>421</v>
      </c>
      <c r="AD3" s="188" t="s">
        <v>394</v>
      </c>
      <c r="AE3" s="80" t="s">
        <v>422</v>
      </c>
      <c r="AF3" s="188" t="s">
        <v>394</v>
      </c>
      <c r="AG3" s="80" t="s">
        <v>423</v>
      </c>
      <c r="AH3" s="188" t="s">
        <v>394</v>
      </c>
      <c r="AI3" s="80" t="s">
        <v>424</v>
      </c>
      <c r="AJ3" s="188" t="s">
        <v>394</v>
      </c>
      <c r="AK3" s="80" t="s">
        <v>425</v>
      </c>
      <c r="AL3" s="188" t="s">
        <v>394</v>
      </c>
      <c r="AM3" s="80" t="s">
        <v>426</v>
      </c>
      <c r="AN3" s="188" t="s">
        <v>394</v>
      </c>
      <c r="AO3" s="181" t="s">
        <v>429</v>
      </c>
      <c r="AP3" s="188" t="s">
        <v>394</v>
      </c>
    </row>
    <row r="4" spans="1:42" ht="88.5" customHeight="1" x14ac:dyDescent="0.2">
      <c r="A4" s="184"/>
      <c r="B4" s="185"/>
      <c r="C4" s="186"/>
      <c r="D4" s="190"/>
      <c r="E4" s="1" t="s">
        <v>392</v>
      </c>
      <c r="F4" s="188"/>
      <c r="G4" s="1" t="s">
        <v>395</v>
      </c>
      <c r="H4" s="188"/>
      <c r="I4" s="1" t="s">
        <v>397</v>
      </c>
      <c r="J4" s="188"/>
      <c r="K4" s="1" t="s">
        <v>399</v>
      </c>
      <c r="L4" s="188"/>
      <c r="M4" s="1" t="s">
        <v>400</v>
      </c>
      <c r="N4" s="188"/>
      <c r="O4" s="1" t="s">
        <v>401</v>
      </c>
      <c r="P4" s="188"/>
      <c r="Q4" s="1" t="s">
        <v>402</v>
      </c>
      <c r="R4" s="188"/>
      <c r="S4" s="1" t="s">
        <v>427</v>
      </c>
      <c r="T4" s="188"/>
      <c r="U4" s="1" t="s">
        <v>407</v>
      </c>
      <c r="V4" s="188"/>
      <c r="W4" s="1" t="s">
        <v>408</v>
      </c>
      <c r="X4" s="188"/>
      <c r="Y4" s="1" t="s">
        <v>409</v>
      </c>
      <c r="Z4" s="188"/>
      <c r="AA4" s="1" t="s">
        <v>410</v>
      </c>
      <c r="AB4" s="188"/>
      <c r="AC4" s="1" t="s">
        <v>411</v>
      </c>
      <c r="AD4" s="188"/>
      <c r="AE4" s="1" t="s">
        <v>412</v>
      </c>
      <c r="AF4" s="188"/>
      <c r="AG4" s="1" t="s">
        <v>413</v>
      </c>
      <c r="AH4" s="188"/>
      <c r="AI4" s="1" t="s">
        <v>414</v>
      </c>
      <c r="AJ4" s="188"/>
      <c r="AK4" s="1" t="s">
        <v>415</v>
      </c>
      <c r="AL4" s="188"/>
      <c r="AM4" s="1" t="s">
        <v>416</v>
      </c>
      <c r="AN4" s="188"/>
      <c r="AO4" s="181"/>
      <c r="AP4" s="188"/>
    </row>
    <row r="7" spans="1:42" ht="16.5" x14ac:dyDescent="0.2">
      <c r="E7" s="82">
        <v>210</v>
      </c>
      <c r="F7" s="82">
        <v>220</v>
      </c>
      <c r="G7" s="82">
        <v>225</v>
      </c>
      <c r="H7" s="82">
        <v>231</v>
      </c>
      <c r="I7" s="82">
        <v>233</v>
      </c>
      <c r="J7" s="82">
        <v>239</v>
      </c>
      <c r="K7" s="82">
        <v>240</v>
      </c>
      <c r="L7" s="82">
        <v>250</v>
      </c>
      <c r="M7" s="82">
        <v>260</v>
      </c>
      <c r="N7" s="82">
        <v>270</v>
      </c>
      <c r="O7" s="82">
        <v>281</v>
      </c>
      <c r="P7" s="82">
        <v>282</v>
      </c>
      <c r="Q7" s="82">
        <v>290</v>
      </c>
    </row>
    <row r="9" spans="1:42" ht="31.5" customHeight="1" x14ac:dyDescent="0.2">
      <c r="A9" s="182" t="s">
        <v>656</v>
      </c>
      <c r="B9" s="148"/>
      <c r="C9" s="183"/>
      <c r="D9" s="189" t="s">
        <v>654</v>
      </c>
      <c r="E9" s="80" t="s">
        <v>467</v>
      </c>
      <c r="F9" s="188" t="s">
        <v>394</v>
      </c>
      <c r="G9" s="80" t="s">
        <v>468</v>
      </c>
      <c r="H9" s="188" t="s">
        <v>394</v>
      </c>
      <c r="I9" s="80" t="s">
        <v>469</v>
      </c>
      <c r="J9" s="188" t="s">
        <v>394</v>
      </c>
      <c r="K9" s="80" t="s">
        <v>470</v>
      </c>
      <c r="L9" s="188" t="s">
        <v>394</v>
      </c>
      <c r="M9" s="80" t="s">
        <v>471</v>
      </c>
      <c r="N9" s="188" t="s">
        <v>394</v>
      </c>
      <c r="O9" s="80" t="s">
        <v>472</v>
      </c>
      <c r="P9" s="188" t="s">
        <v>394</v>
      </c>
      <c r="Q9" s="80" t="s">
        <v>473</v>
      </c>
      <c r="R9" s="188" t="s">
        <v>394</v>
      </c>
      <c r="S9" s="80" t="s">
        <v>474</v>
      </c>
      <c r="T9" s="188" t="s">
        <v>394</v>
      </c>
      <c r="U9" s="80" t="s">
        <v>475</v>
      </c>
      <c r="V9" s="188" t="s">
        <v>394</v>
      </c>
      <c r="W9" s="80" t="s">
        <v>476</v>
      </c>
      <c r="X9" s="188" t="s">
        <v>394</v>
      </c>
      <c r="Y9" s="80" t="s">
        <v>477</v>
      </c>
      <c r="Z9" s="188" t="s">
        <v>394</v>
      </c>
      <c r="AA9" s="80" t="s">
        <v>478</v>
      </c>
      <c r="AB9" s="188" t="s">
        <v>394</v>
      </c>
      <c r="AC9" s="80" t="s">
        <v>479</v>
      </c>
      <c r="AD9" s="188" t="s">
        <v>394</v>
      </c>
      <c r="AE9" s="181" t="s">
        <v>466</v>
      </c>
      <c r="AF9" s="188" t="s">
        <v>394</v>
      </c>
    </row>
    <row r="10" spans="1:42" ht="89.25" x14ac:dyDescent="0.2">
      <c r="A10" s="184"/>
      <c r="B10" s="185"/>
      <c r="C10" s="186"/>
      <c r="D10" s="190"/>
      <c r="E10" s="1" t="s">
        <v>453</v>
      </c>
      <c r="F10" s="188"/>
      <c r="G10" s="1" t="s">
        <v>454</v>
      </c>
      <c r="H10" s="188"/>
      <c r="I10" s="1" t="s">
        <v>455</v>
      </c>
      <c r="J10" s="188"/>
      <c r="K10" s="1" t="s">
        <v>456</v>
      </c>
      <c r="L10" s="188"/>
      <c r="M10" s="1" t="s">
        <v>457</v>
      </c>
      <c r="N10" s="188"/>
      <c r="O10" s="1" t="s">
        <v>458</v>
      </c>
      <c r="P10" s="188"/>
      <c r="Q10" s="1" t="s">
        <v>459</v>
      </c>
      <c r="R10" s="188"/>
      <c r="S10" s="1" t="s">
        <v>460</v>
      </c>
      <c r="T10" s="188"/>
      <c r="U10" s="1" t="s">
        <v>461</v>
      </c>
      <c r="V10" s="188"/>
      <c r="W10" s="1" t="s">
        <v>462</v>
      </c>
      <c r="X10" s="188"/>
      <c r="Y10" s="1" t="s">
        <v>463</v>
      </c>
      <c r="Z10" s="188"/>
      <c r="AA10" s="1" t="s">
        <v>464</v>
      </c>
      <c r="AB10" s="188"/>
      <c r="AC10" s="1" t="s">
        <v>465</v>
      </c>
      <c r="AD10" s="188"/>
      <c r="AE10" s="181"/>
      <c r="AF10" s="188"/>
    </row>
    <row r="13" spans="1:42" ht="16.5" x14ac:dyDescent="0.2">
      <c r="E13" s="82">
        <v>300</v>
      </c>
      <c r="F13" s="82">
        <v>311</v>
      </c>
      <c r="G13" s="82">
        <v>312</v>
      </c>
      <c r="H13" s="82">
        <v>313</v>
      </c>
      <c r="I13" s="82">
        <v>314</v>
      </c>
      <c r="J13" s="82">
        <v>315</v>
      </c>
      <c r="K13" s="82">
        <v>316</v>
      </c>
      <c r="L13" s="82">
        <v>317</v>
      </c>
      <c r="M13" s="82">
        <v>319</v>
      </c>
      <c r="N13" s="82">
        <v>320</v>
      </c>
      <c r="O13" s="82">
        <v>332</v>
      </c>
      <c r="P13" s="82">
        <v>333</v>
      </c>
      <c r="Q13" s="82">
        <v>334</v>
      </c>
      <c r="R13" s="82">
        <v>339</v>
      </c>
      <c r="S13" s="82">
        <v>340</v>
      </c>
    </row>
    <row r="15" spans="1:42" ht="30.75" customHeight="1" x14ac:dyDescent="0.2">
      <c r="A15" s="182" t="s">
        <v>657</v>
      </c>
      <c r="B15" s="148"/>
      <c r="C15" s="183"/>
      <c r="D15" s="189" t="s">
        <v>654</v>
      </c>
      <c r="E15" s="80" t="s">
        <v>496</v>
      </c>
      <c r="F15" s="188" t="s">
        <v>394</v>
      </c>
      <c r="G15" s="80" t="s">
        <v>497</v>
      </c>
      <c r="H15" s="188" t="s">
        <v>394</v>
      </c>
      <c r="I15" s="80" t="s">
        <v>498</v>
      </c>
      <c r="J15" s="188" t="s">
        <v>394</v>
      </c>
      <c r="K15" s="80" t="s">
        <v>499</v>
      </c>
      <c r="L15" s="188" t="s">
        <v>394</v>
      </c>
      <c r="M15" s="80" t="s">
        <v>500</v>
      </c>
      <c r="N15" s="188" t="s">
        <v>394</v>
      </c>
      <c r="O15" s="80" t="s">
        <v>501</v>
      </c>
      <c r="P15" s="188" t="s">
        <v>394</v>
      </c>
      <c r="Q15" s="80" t="s">
        <v>502</v>
      </c>
      <c r="R15" s="188" t="s">
        <v>394</v>
      </c>
      <c r="S15" s="80" t="s">
        <v>503</v>
      </c>
      <c r="T15" s="188" t="s">
        <v>394</v>
      </c>
      <c r="U15" s="80" t="s">
        <v>504</v>
      </c>
      <c r="V15" s="188" t="s">
        <v>394</v>
      </c>
      <c r="W15" s="80" t="s">
        <v>505</v>
      </c>
      <c r="X15" s="188" t="s">
        <v>394</v>
      </c>
      <c r="Y15" s="80" t="s">
        <v>506</v>
      </c>
      <c r="Z15" s="188" t="s">
        <v>394</v>
      </c>
      <c r="AA15" s="80" t="s">
        <v>507</v>
      </c>
      <c r="AB15" s="188" t="s">
        <v>394</v>
      </c>
      <c r="AC15" s="80" t="s">
        <v>508</v>
      </c>
      <c r="AD15" s="188" t="s">
        <v>394</v>
      </c>
      <c r="AE15" s="80" t="s">
        <v>509</v>
      </c>
      <c r="AF15" s="188" t="s">
        <v>394</v>
      </c>
      <c r="AG15" s="80" t="s">
        <v>510</v>
      </c>
      <c r="AH15" s="188" t="s">
        <v>394</v>
      </c>
      <c r="AI15" s="181" t="s">
        <v>495</v>
      </c>
      <c r="AJ15" s="188" t="s">
        <v>394</v>
      </c>
    </row>
    <row r="16" spans="1:42" ht="74.25" customHeight="1" x14ac:dyDescent="0.2">
      <c r="A16" s="184"/>
      <c r="B16" s="185"/>
      <c r="C16" s="186"/>
      <c r="D16" s="190"/>
      <c r="E16" s="1" t="s">
        <v>480</v>
      </c>
      <c r="F16" s="188"/>
      <c r="G16" s="1" t="s">
        <v>481</v>
      </c>
      <c r="H16" s="188"/>
      <c r="I16" s="1" t="s">
        <v>482</v>
      </c>
      <c r="J16" s="188"/>
      <c r="K16" s="1" t="s">
        <v>483</v>
      </c>
      <c r="L16" s="188"/>
      <c r="M16" s="1" t="s">
        <v>484</v>
      </c>
      <c r="N16" s="188"/>
      <c r="O16" s="1" t="s">
        <v>485</v>
      </c>
      <c r="P16" s="188"/>
      <c r="Q16" s="1" t="s">
        <v>486</v>
      </c>
      <c r="R16" s="188"/>
      <c r="S16" s="1" t="s">
        <v>487</v>
      </c>
      <c r="T16" s="188"/>
      <c r="U16" s="1" t="s">
        <v>488</v>
      </c>
      <c r="V16" s="188"/>
      <c r="W16" s="1" t="s">
        <v>489</v>
      </c>
      <c r="X16" s="188"/>
      <c r="Y16" s="1" t="s">
        <v>490</v>
      </c>
      <c r="Z16" s="188"/>
      <c r="AA16" s="1" t="s">
        <v>491</v>
      </c>
      <c r="AB16" s="188"/>
      <c r="AC16" s="1" t="s">
        <v>492</v>
      </c>
      <c r="AD16" s="188"/>
      <c r="AE16" s="1" t="s">
        <v>493</v>
      </c>
      <c r="AF16" s="188"/>
      <c r="AG16" s="1" t="s">
        <v>494</v>
      </c>
      <c r="AH16" s="188"/>
      <c r="AI16" s="181"/>
      <c r="AJ16" s="188"/>
    </row>
    <row r="19" spans="1:62" ht="16.5" x14ac:dyDescent="0.2">
      <c r="E19" s="83">
        <v>400</v>
      </c>
      <c r="F19" s="83">
        <v>411</v>
      </c>
      <c r="G19" s="83">
        <v>421</v>
      </c>
      <c r="H19" s="83">
        <v>423</v>
      </c>
      <c r="I19" s="83">
        <v>424</v>
      </c>
      <c r="J19" s="83">
        <v>430</v>
      </c>
      <c r="K19" s="83">
        <v>441</v>
      </c>
      <c r="L19" s="83">
        <v>442</v>
      </c>
      <c r="M19" s="83">
        <v>450</v>
      </c>
    </row>
    <row r="21" spans="1:62" ht="26.25" customHeight="1" x14ac:dyDescent="0.2">
      <c r="A21" s="182" t="s">
        <v>665</v>
      </c>
      <c r="B21" s="148"/>
      <c r="C21" s="183"/>
      <c r="D21" s="187" t="s">
        <v>654</v>
      </c>
      <c r="E21" s="80" t="s">
        <v>520</v>
      </c>
      <c r="F21" s="188" t="s">
        <v>394</v>
      </c>
      <c r="G21" s="80" t="s">
        <v>521</v>
      </c>
      <c r="H21" s="188" t="s">
        <v>394</v>
      </c>
      <c r="I21" s="80" t="s">
        <v>522</v>
      </c>
      <c r="J21" s="188" t="s">
        <v>394</v>
      </c>
      <c r="K21" s="80" t="s">
        <v>523</v>
      </c>
      <c r="L21" s="188" t="s">
        <v>394</v>
      </c>
      <c r="M21" s="80" t="s">
        <v>524</v>
      </c>
      <c r="N21" s="188" t="s">
        <v>394</v>
      </c>
      <c r="O21" s="80" t="s">
        <v>525</v>
      </c>
      <c r="P21" s="188" t="s">
        <v>394</v>
      </c>
      <c r="Q21" s="80" t="s">
        <v>526</v>
      </c>
      <c r="R21" s="188" t="s">
        <v>394</v>
      </c>
      <c r="S21" s="80" t="s">
        <v>527</v>
      </c>
      <c r="T21" s="188" t="s">
        <v>394</v>
      </c>
      <c r="U21" s="80" t="s">
        <v>528</v>
      </c>
      <c r="V21" s="188" t="s">
        <v>394</v>
      </c>
      <c r="W21" s="181" t="s">
        <v>519</v>
      </c>
      <c r="X21" s="188" t="s">
        <v>394</v>
      </c>
    </row>
    <row r="22" spans="1:62" ht="83.25" customHeight="1" x14ac:dyDescent="0.2">
      <c r="A22" s="184"/>
      <c r="B22" s="185"/>
      <c r="C22" s="186"/>
      <c r="D22" s="187"/>
      <c r="E22" s="1" t="s">
        <v>653</v>
      </c>
      <c r="F22" s="188"/>
      <c r="G22" s="1" t="s">
        <v>511</v>
      </c>
      <c r="H22" s="188"/>
      <c r="I22" s="1" t="s">
        <v>512</v>
      </c>
      <c r="J22" s="188"/>
      <c r="K22" s="1" t="s">
        <v>513</v>
      </c>
      <c r="L22" s="188"/>
      <c r="M22" s="1" t="s">
        <v>514</v>
      </c>
      <c r="N22" s="188"/>
      <c r="O22" s="1" t="s">
        <v>515</v>
      </c>
      <c r="P22" s="188"/>
      <c r="Q22" s="1" t="s">
        <v>516</v>
      </c>
      <c r="R22" s="188"/>
      <c r="S22" s="1" t="s">
        <v>517</v>
      </c>
      <c r="T22" s="188"/>
      <c r="U22" s="1" t="s">
        <v>518</v>
      </c>
      <c r="V22" s="188"/>
      <c r="W22" s="181" t="s">
        <v>519</v>
      </c>
      <c r="X22" s="188"/>
    </row>
    <row r="25" spans="1:62" ht="16.5" x14ac:dyDescent="0.2">
      <c r="E25" s="84">
        <v>500</v>
      </c>
      <c r="F25" s="84">
        <v>511</v>
      </c>
      <c r="G25" s="84">
        <v>512</v>
      </c>
      <c r="H25" s="84">
        <v>513</v>
      </c>
      <c r="I25" s="84">
        <v>521</v>
      </c>
      <c r="J25" s="84">
        <v>522</v>
      </c>
      <c r="K25" s="84">
        <v>523</v>
      </c>
      <c r="L25" s="84">
        <v>524</v>
      </c>
      <c r="M25" s="84">
        <v>525</v>
      </c>
      <c r="N25" s="84">
        <v>529</v>
      </c>
      <c r="O25" s="84">
        <v>530</v>
      </c>
      <c r="P25" s="84">
        <v>540</v>
      </c>
      <c r="Q25" s="84">
        <v>550</v>
      </c>
      <c r="R25" s="84">
        <v>561</v>
      </c>
      <c r="S25" s="84">
        <v>562</v>
      </c>
      <c r="T25" s="84">
        <v>563</v>
      </c>
      <c r="U25" s="84">
        <v>564</v>
      </c>
      <c r="V25" s="84">
        <v>565</v>
      </c>
      <c r="W25" s="84">
        <v>566</v>
      </c>
      <c r="X25" s="84">
        <v>567</v>
      </c>
      <c r="Y25" s="84">
        <v>569</v>
      </c>
      <c r="Z25" s="84">
        <v>570</v>
      </c>
      <c r="AA25" s="84">
        <v>581</v>
      </c>
      <c r="AB25" s="84">
        <v>582</v>
      </c>
      <c r="AC25" s="84">
        <v>583</v>
      </c>
      <c r="AD25" s="84">
        <v>590</v>
      </c>
      <c r="AE25" s="84">
        <v>596</v>
      </c>
      <c r="AF25" s="84">
        <v>597</v>
      </c>
    </row>
    <row r="27" spans="1:62" ht="33" customHeight="1" x14ac:dyDescent="0.2">
      <c r="A27" s="182" t="s">
        <v>652</v>
      </c>
      <c r="B27" s="148"/>
      <c r="C27" s="183"/>
      <c r="D27" s="187" t="s">
        <v>654</v>
      </c>
      <c r="E27" s="80" t="s">
        <v>558</v>
      </c>
      <c r="F27" s="188" t="s">
        <v>394</v>
      </c>
      <c r="G27" s="80" t="s">
        <v>559</v>
      </c>
      <c r="H27" s="188" t="s">
        <v>394</v>
      </c>
      <c r="I27" s="80" t="s">
        <v>560</v>
      </c>
      <c r="J27" s="188" t="s">
        <v>394</v>
      </c>
      <c r="K27" s="80" t="s">
        <v>561</v>
      </c>
      <c r="L27" s="188" t="s">
        <v>394</v>
      </c>
      <c r="M27" s="80" t="s">
        <v>562</v>
      </c>
      <c r="N27" s="188" t="s">
        <v>394</v>
      </c>
      <c r="O27" s="80" t="s">
        <v>563</v>
      </c>
      <c r="P27" s="188" t="s">
        <v>394</v>
      </c>
      <c r="Q27" s="80" t="s">
        <v>564</v>
      </c>
      <c r="R27" s="188" t="s">
        <v>394</v>
      </c>
      <c r="S27" s="80" t="s">
        <v>565</v>
      </c>
      <c r="T27" s="188" t="s">
        <v>394</v>
      </c>
      <c r="U27" s="80" t="s">
        <v>566</v>
      </c>
      <c r="V27" s="188" t="s">
        <v>394</v>
      </c>
      <c r="W27" s="80" t="s">
        <v>567</v>
      </c>
      <c r="X27" s="188" t="s">
        <v>394</v>
      </c>
      <c r="Y27" s="80" t="s">
        <v>568</v>
      </c>
      <c r="Z27" s="188" t="s">
        <v>394</v>
      </c>
      <c r="AA27" s="80" t="s">
        <v>569</v>
      </c>
      <c r="AB27" s="188" t="s">
        <v>394</v>
      </c>
      <c r="AC27" s="80" t="s">
        <v>570</v>
      </c>
      <c r="AD27" s="188" t="s">
        <v>394</v>
      </c>
      <c r="AE27" s="80" t="s">
        <v>571</v>
      </c>
      <c r="AF27" s="188" t="s">
        <v>394</v>
      </c>
      <c r="AG27" s="80" t="s">
        <v>572</v>
      </c>
      <c r="AH27" s="188" t="s">
        <v>394</v>
      </c>
      <c r="AI27" s="80" t="s">
        <v>573</v>
      </c>
      <c r="AJ27" s="188" t="s">
        <v>394</v>
      </c>
      <c r="AK27" s="80" t="s">
        <v>574</v>
      </c>
      <c r="AL27" s="188" t="s">
        <v>394</v>
      </c>
      <c r="AM27" s="80" t="s">
        <v>575</v>
      </c>
      <c r="AN27" s="188" t="s">
        <v>394</v>
      </c>
      <c r="AO27" s="80" t="s">
        <v>576</v>
      </c>
      <c r="AP27" s="188" t="s">
        <v>394</v>
      </c>
      <c r="AQ27" s="80" t="s">
        <v>577</v>
      </c>
      <c r="AR27" s="188" t="s">
        <v>394</v>
      </c>
      <c r="AS27" s="80" t="s">
        <v>578</v>
      </c>
      <c r="AT27" s="188" t="s">
        <v>394</v>
      </c>
      <c r="AU27" s="80" t="s">
        <v>579</v>
      </c>
      <c r="AV27" s="188" t="s">
        <v>394</v>
      </c>
      <c r="AW27" s="80" t="s">
        <v>580</v>
      </c>
      <c r="AX27" s="188" t="s">
        <v>394</v>
      </c>
      <c r="AY27" s="80" t="s">
        <v>581</v>
      </c>
      <c r="AZ27" s="188" t="s">
        <v>394</v>
      </c>
      <c r="BA27" s="80" t="s">
        <v>582</v>
      </c>
      <c r="BB27" s="188" t="s">
        <v>394</v>
      </c>
      <c r="BC27" s="80" t="s">
        <v>583</v>
      </c>
      <c r="BD27" s="188" t="s">
        <v>394</v>
      </c>
      <c r="BE27" s="80" t="s">
        <v>584</v>
      </c>
      <c r="BF27" s="188" t="s">
        <v>394</v>
      </c>
      <c r="BG27" s="80" t="s">
        <v>585</v>
      </c>
      <c r="BH27" s="188" t="s">
        <v>394</v>
      </c>
      <c r="BI27" s="181" t="s">
        <v>557</v>
      </c>
      <c r="BJ27" s="188" t="s">
        <v>394</v>
      </c>
    </row>
    <row r="28" spans="1:62" ht="76.5" x14ac:dyDescent="0.2">
      <c r="A28" s="184"/>
      <c r="B28" s="185"/>
      <c r="C28" s="186"/>
      <c r="D28" s="187"/>
      <c r="E28" s="1" t="s">
        <v>529</v>
      </c>
      <c r="F28" s="188"/>
      <c r="G28" s="1" t="s">
        <v>530</v>
      </c>
      <c r="H28" s="188"/>
      <c r="I28" s="1" t="s">
        <v>531</v>
      </c>
      <c r="J28" s="188"/>
      <c r="K28" s="1" t="s">
        <v>532</v>
      </c>
      <c r="L28" s="188"/>
      <c r="M28" s="1" t="s">
        <v>533</v>
      </c>
      <c r="N28" s="188"/>
      <c r="O28" s="1" t="s">
        <v>534</v>
      </c>
      <c r="P28" s="188"/>
      <c r="Q28" s="1" t="s">
        <v>535</v>
      </c>
      <c r="R28" s="188"/>
      <c r="S28" s="1" t="s">
        <v>536</v>
      </c>
      <c r="T28" s="188"/>
      <c r="U28" s="1" t="s">
        <v>537</v>
      </c>
      <c r="V28" s="188"/>
      <c r="W28" s="1" t="s">
        <v>538</v>
      </c>
      <c r="X28" s="188"/>
      <c r="Y28" s="1" t="s">
        <v>539</v>
      </c>
      <c r="Z28" s="188"/>
      <c r="AA28" s="1" t="s">
        <v>540</v>
      </c>
      <c r="AB28" s="188"/>
      <c r="AC28" s="1" t="s">
        <v>541</v>
      </c>
      <c r="AD28" s="188"/>
      <c r="AE28" s="1" t="s">
        <v>542</v>
      </c>
      <c r="AF28" s="188"/>
      <c r="AG28" s="1" t="s">
        <v>543</v>
      </c>
      <c r="AH28" s="188"/>
      <c r="AI28" s="1" t="s">
        <v>544</v>
      </c>
      <c r="AJ28" s="188"/>
      <c r="AK28" s="1" t="s">
        <v>545</v>
      </c>
      <c r="AL28" s="188"/>
      <c r="AM28" s="1" t="s">
        <v>546</v>
      </c>
      <c r="AN28" s="188"/>
      <c r="AO28" s="1" t="s">
        <v>547</v>
      </c>
      <c r="AP28" s="188"/>
      <c r="AQ28" s="1" t="s">
        <v>548</v>
      </c>
      <c r="AR28" s="188"/>
      <c r="AS28" s="1" t="s">
        <v>549</v>
      </c>
      <c r="AT28" s="188"/>
      <c r="AU28" s="1" t="s">
        <v>550</v>
      </c>
      <c r="AV28" s="188"/>
      <c r="AW28" s="1" t="s">
        <v>551</v>
      </c>
      <c r="AX28" s="188"/>
      <c r="AY28" s="1" t="s">
        <v>552</v>
      </c>
      <c r="AZ28" s="188"/>
      <c r="BA28" s="1" t="s">
        <v>553</v>
      </c>
      <c r="BB28" s="188"/>
      <c r="BC28" s="1" t="s">
        <v>554</v>
      </c>
      <c r="BD28" s="188"/>
      <c r="BE28" s="1" t="s">
        <v>555</v>
      </c>
      <c r="BF28" s="188"/>
      <c r="BG28" s="1" t="s">
        <v>556</v>
      </c>
      <c r="BH28" s="188"/>
      <c r="BI28" s="181"/>
      <c r="BJ28" s="188"/>
    </row>
    <row r="31" spans="1:62" ht="16.5" x14ac:dyDescent="0.2">
      <c r="E31" s="82">
        <v>600</v>
      </c>
      <c r="F31" s="82">
        <v>610</v>
      </c>
      <c r="G31" s="82">
        <v>615</v>
      </c>
      <c r="H31" s="82">
        <v>620</v>
      </c>
      <c r="I31" s="82">
        <v>621</v>
      </c>
      <c r="J31" s="82">
        <v>622</v>
      </c>
      <c r="K31" s="82">
        <v>626</v>
      </c>
      <c r="L31" s="82">
        <v>631</v>
      </c>
      <c r="M31" s="82">
        <v>632</v>
      </c>
      <c r="N31" s="82">
        <v>640</v>
      </c>
      <c r="O31" s="82">
        <v>642</v>
      </c>
    </row>
    <row r="33" spans="1:28" ht="32.25" customHeight="1" x14ac:dyDescent="0.2">
      <c r="A33" s="182" t="s">
        <v>658</v>
      </c>
      <c r="B33" s="148"/>
      <c r="C33" s="183"/>
      <c r="D33" s="187" t="s">
        <v>654</v>
      </c>
      <c r="E33" s="80" t="s">
        <v>598</v>
      </c>
      <c r="F33" s="188" t="s">
        <v>394</v>
      </c>
      <c r="G33" s="80" t="s">
        <v>599</v>
      </c>
      <c r="H33" s="188" t="s">
        <v>394</v>
      </c>
      <c r="I33" s="80" t="s">
        <v>600</v>
      </c>
      <c r="J33" s="188" t="s">
        <v>394</v>
      </c>
      <c r="K33" s="80" t="s">
        <v>601</v>
      </c>
      <c r="L33" s="188" t="s">
        <v>394</v>
      </c>
      <c r="M33" s="80" t="s">
        <v>602</v>
      </c>
      <c r="N33" s="188" t="s">
        <v>394</v>
      </c>
      <c r="O33" s="80" t="s">
        <v>603</v>
      </c>
      <c r="P33" s="188" t="s">
        <v>394</v>
      </c>
      <c r="Q33" s="80" t="s">
        <v>604</v>
      </c>
      <c r="R33" s="188" t="s">
        <v>394</v>
      </c>
      <c r="S33" s="80" t="s">
        <v>605</v>
      </c>
      <c r="T33" s="188" t="s">
        <v>394</v>
      </c>
      <c r="U33" s="80" t="s">
        <v>606</v>
      </c>
      <c r="V33" s="188" t="s">
        <v>394</v>
      </c>
      <c r="W33" s="80" t="s">
        <v>607</v>
      </c>
      <c r="X33" s="188" t="s">
        <v>394</v>
      </c>
      <c r="Y33" s="80" t="s">
        <v>608</v>
      </c>
      <c r="Z33" s="188" t="s">
        <v>394</v>
      </c>
      <c r="AA33" s="181" t="s">
        <v>597</v>
      </c>
      <c r="AB33" s="188" t="s">
        <v>394</v>
      </c>
    </row>
    <row r="34" spans="1:28" ht="75" customHeight="1" x14ac:dyDescent="0.2">
      <c r="A34" s="184"/>
      <c r="B34" s="185"/>
      <c r="C34" s="186"/>
      <c r="D34" s="187"/>
      <c r="E34" s="1" t="s">
        <v>586</v>
      </c>
      <c r="F34" s="188"/>
      <c r="G34" s="1" t="s">
        <v>587</v>
      </c>
      <c r="H34" s="188"/>
      <c r="I34" s="1" t="s">
        <v>588</v>
      </c>
      <c r="J34" s="188"/>
      <c r="K34" s="1" t="s">
        <v>589</v>
      </c>
      <c r="L34" s="188"/>
      <c r="M34" s="1" t="s">
        <v>590</v>
      </c>
      <c r="N34" s="188"/>
      <c r="O34" s="1" t="s">
        <v>591</v>
      </c>
      <c r="P34" s="188"/>
      <c r="Q34" s="1" t="s">
        <v>592</v>
      </c>
      <c r="R34" s="188"/>
      <c r="S34" s="1" t="s">
        <v>593</v>
      </c>
      <c r="T34" s="188"/>
      <c r="U34" s="1" t="s">
        <v>594</v>
      </c>
      <c r="V34" s="188"/>
      <c r="W34" s="1" t="s">
        <v>595</v>
      </c>
      <c r="X34" s="188"/>
      <c r="Y34" s="1" t="s">
        <v>596</v>
      </c>
      <c r="Z34" s="188"/>
      <c r="AA34" s="181" t="s">
        <v>597</v>
      </c>
      <c r="AB34" s="188"/>
    </row>
    <row r="38" spans="1:28" ht="16.5" x14ac:dyDescent="0.2">
      <c r="E38" s="84">
        <v>700</v>
      </c>
      <c r="F38" s="84">
        <v>710</v>
      </c>
      <c r="G38" s="84">
        <v>720</v>
      </c>
      <c r="H38" s="84">
        <v>730</v>
      </c>
      <c r="I38" s="84">
        <v>734</v>
      </c>
      <c r="J38" s="84">
        <v>735</v>
      </c>
      <c r="K38" s="84">
        <v>760</v>
      </c>
    </row>
    <row r="40" spans="1:28" ht="32.25" customHeight="1" x14ac:dyDescent="0.2">
      <c r="A40" s="182" t="s">
        <v>659</v>
      </c>
      <c r="B40" s="148"/>
      <c r="C40" s="183"/>
      <c r="D40" s="187" t="s">
        <v>654</v>
      </c>
      <c r="E40" s="80" t="s">
        <v>617</v>
      </c>
      <c r="F40" s="188" t="s">
        <v>394</v>
      </c>
      <c r="G40" s="80" t="s">
        <v>618</v>
      </c>
      <c r="H40" s="188" t="s">
        <v>394</v>
      </c>
      <c r="I40" s="80" t="s">
        <v>619</v>
      </c>
      <c r="J40" s="188" t="s">
        <v>394</v>
      </c>
      <c r="K40" s="80" t="s">
        <v>620</v>
      </c>
      <c r="L40" s="188" t="s">
        <v>394</v>
      </c>
      <c r="M40" s="80" t="s">
        <v>621</v>
      </c>
      <c r="N40" s="188" t="s">
        <v>394</v>
      </c>
      <c r="O40" s="80" t="s">
        <v>622</v>
      </c>
      <c r="P40" s="188" t="s">
        <v>394</v>
      </c>
      <c r="Q40" s="80" t="s">
        <v>623</v>
      </c>
      <c r="R40" s="188" t="s">
        <v>394</v>
      </c>
      <c r="S40" s="181" t="s">
        <v>616</v>
      </c>
      <c r="T40" s="188" t="s">
        <v>394</v>
      </c>
    </row>
    <row r="41" spans="1:28" ht="72.75" customHeight="1" x14ac:dyDescent="0.2">
      <c r="A41" s="184"/>
      <c r="B41" s="185"/>
      <c r="C41" s="186"/>
      <c r="D41" s="187"/>
      <c r="E41" s="1" t="s">
        <v>609</v>
      </c>
      <c r="F41" s="188"/>
      <c r="G41" s="1" t="s">
        <v>610</v>
      </c>
      <c r="H41" s="188"/>
      <c r="I41" s="1" t="s">
        <v>611</v>
      </c>
      <c r="J41" s="188"/>
      <c r="K41" s="1" t="s">
        <v>612</v>
      </c>
      <c r="L41" s="188"/>
      <c r="M41" s="1" t="s">
        <v>613</v>
      </c>
      <c r="N41" s="188"/>
      <c r="O41" s="1" t="s">
        <v>614</v>
      </c>
      <c r="P41" s="188"/>
      <c r="Q41" s="1" t="s">
        <v>615</v>
      </c>
      <c r="R41" s="188"/>
      <c r="S41" s="181" t="s">
        <v>616</v>
      </c>
      <c r="T41" s="188"/>
    </row>
    <row r="45" spans="1:28" ht="16.5" x14ac:dyDescent="0.2">
      <c r="E45" s="82">
        <v>800</v>
      </c>
      <c r="F45" s="82">
        <v>810</v>
      </c>
      <c r="G45" s="82">
        <v>820</v>
      </c>
      <c r="H45" s="82">
        <v>831</v>
      </c>
      <c r="I45" s="82">
        <v>832</v>
      </c>
      <c r="J45" s="82">
        <v>835</v>
      </c>
      <c r="K45" s="82">
        <v>890</v>
      </c>
      <c r="L45" s="82">
        <v>895</v>
      </c>
    </row>
    <row r="47" spans="1:28" ht="24.75" customHeight="1" x14ac:dyDescent="0.2">
      <c r="A47" s="182" t="s">
        <v>660</v>
      </c>
      <c r="B47" s="148"/>
      <c r="C47" s="183"/>
      <c r="D47" s="187" t="s">
        <v>654</v>
      </c>
      <c r="E47" s="80" t="s">
        <v>633</v>
      </c>
      <c r="F47" s="188" t="s">
        <v>394</v>
      </c>
      <c r="G47" s="80" t="s">
        <v>634</v>
      </c>
      <c r="H47" s="188" t="s">
        <v>394</v>
      </c>
      <c r="I47" s="80" t="s">
        <v>635</v>
      </c>
      <c r="J47" s="188" t="s">
        <v>394</v>
      </c>
      <c r="K47" s="80" t="s">
        <v>636</v>
      </c>
      <c r="L47" s="188" t="s">
        <v>394</v>
      </c>
      <c r="M47" s="80" t="s">
        <v>637</v>
      </c>
      <c r="N47" s="188" t="s">
        <v>394</v>
      </c>
      <c r="O47" s="80" t="s">
        <v>638</v>
      </c>
      <c r="P47" s="188" t="s">
        <v>394</v>
      </c>
      <c r="Q47" s="80" t="s">
        <v>639</v>
      </c>
      <c r="R47" s="188" t="s">
        <v>394</v>
      </c>
      <c r="S47" s="80" t="s">
        <v>640</v>
      </c>
      <c r="T47" s="188" t="s">
        <v>394</v>
      </c>
      <c r="U47" s="181" t="s">
        <v>632</v>
      </c>
      <c r="V47" s="188" t="s">
        <v>394</v>
      </c>
    </row>
    <row r="48" spans="1:28" ht="83.25" customHeight="1" x14ac:dyDescent="0.2">
      <c r="A48" s="184"/>
      <c r="B48" s="185"/>
      <c r="C48" s="186"/>
      <c r="D48" s="187"/>
      <c r="E48" s="1" t="s">
        <v>624</v>
      </c>
      <c r="F48" s="188"/>
      <c r="G48" s="1" t="s">
        <v>625</v>
      </c>
      <c r="H48" s="188"/>
      <c r="I48" s="1" t="s">
        <v>626</v>
      </c>
      <c r="J48" s="188"/>
      <c r="K48" s="1" t="s">
        <v>627</v>
      </c>
      <c r="L48" s="188"/>
      <c r="M48" s="1" t="s">
        <v>628</v>
      </c>
      <c r="N48" s="188"/>
      <c r="O48" s="1" t="s">
        <v>629</v>
      </c>
      <c r="P48" s="188"/>
      <c r="Q48" s="1" t="s">
        <v>630</v>
      </c>
      <c r="R48" s="188"/>
      <c r="S48" s="1" t="s">
        <v>631</v>
      </c>
      <c r="T48" s="188"/>
      <c r="U48" s="181" t="s">
        <v>632</v>
      </c>
      <c r="V48" s="188"/>
    </row>
    <row r="52" spans="1:16" ht="16.5" x14ac:dyDescent="0.2">
      <c r="E52" s="83">
        <v>900</v>
      </c>
      <c r="F52" s="83">
        <v>915</v>
      </c>
      <c r="G52" s="83">
        <v>932</v>
      </c>
      <c r="H52" s="83">
        <v>933</v>
      </c>
      <c r="I52" s="83">
        <v>940</v>
      </c>
    </row>
    <row r="54" spans="1:16" ht="27" customHeight="1" x14ac:dyDescent="0.2">
      <c r="A54" s="182" t="s">
        <v>661</v>
      </c>
      <c r="B54" s="148"/>
      <c r="C54" s="183"/>
      <c r="D54" s="187" t="s">
        <v>654</v>
      </c>
      <c r="E54" s="80" t="s">
        <v>647</v>
      </c>
      <c r="F54" s="188" t="s">
        <v>394</v>
      </c>
      <c r="G54" s="80" t="s">
        <v>648</v>
      </c>
      <c r="H54" s="188" t="s">
        <v>394</v>
      </c>
      <c r="I54" s="80" t="s">
        <v>649</v>
      </c>
      <c r="J54" s="188" t="s">
        <v>394</v>
      </c>
      <c r="K54" s="80" t="s">
        <v>650</v>
      </c>
      <c r="L54" s="188" t="s">
        <v>394</v>
      </c>
      <c r="M54" s="80" t="s">
        <v>651</v>
      </c>
      <c r="N54" s="188" t="s">
        <v>394</v>
      </c>
      <c r="O54" s="181" t="s">
        <v>646</v>
      </c>
      <c r="P54" s="188" t="s">
        <v>394</v>
      </c>
    </row>
    <row r="55" spans="1:16" ht="75.75" customHeight="1" x14ac:dyDescent="0.2">
      <c r="A55" s="184"/>
      <c r="B55" s="185"/>
      <c r="C55" s="186"/>
      <c r="D55" s="187"/>
      <c r="E55" s="1" t="s">
        <v>641</v>
      </c>
      <c r="F55" s="188"/>
      <c r="G55" s="1" t="s">
        <v>642</v>
      </c>
      <c r="H55" s="188"/>
      <c r="I55" s="1" t="s">
        <v>643</v>
      </c>
      <c r="J55" s="188"/>
      <c r="K55" s="1" t="s">
        <v>644</v>
      </c>
      <c r="L55" s="188"/>
      <c r="M55" s="1" t="s">
        <v>645</v>
      </c>
      <c r="N55" s="188"/>
      <c r="O55" s="181" t="s">
        <v>646</v>
      </c>
      <c r="P55" s="188"/>
    </row>
    <row r="58" spans="1:16" ht="16.5" x14ac:dyDescent="0.2">
      <c r="E58" s="83">
        <v>52900</v>
      </c>
      <c r="F58" s="83">
        <v>53200</v>
      </c>
      <c r="G58" s="83">
        <v>53300</v>
      </c>
      <c r="H58" s="83">
        <v>53400</v>
      </c>
      <c r="I58" s="83">
        <v>53500</v>
      </c>
    </row>
    <row r="60" spans="1:16" ht="27" customHeight="1" x14ac:dyDescent="0.2">
      <c r="A60" s="182" t="s">
        <v>661</v>
      </c>
      <c r="B60" s="148"/>
      <c r="C60" s="183"/>
      <c r="D60" s="187" t="s">
        <v>654</v>
      </c>
      <c r="E60" s="80" t="s">
        <v>647</v>
      </c>
      <c r="F60" s="188" t="s">
        <v>394</v>
      </c>
      <c r="G60" s="80" t="s">
        <v>648</v>
      </c>
      <c r="H60" s="188" t="s">
        <v>394</v>
      </c>
      <c r="I60" s="80" t="s">
        <v>649</v>
      </c>
      <c r="J60" s="188" t="s">
        <v>394</v>
      </c>
      <c r="K60" s="80" t="s">
        <v>650</v>
      </c>
      <c r="L60" s="188" t="s">
        <v>394</v>
      </c>
      <c r="M60" s="80" t="s">
        <v>651</v>
      </c>
      <c r="N60" s="188" t="s">
        <v>394</v>
      </c>
      <c r="O60" s="181" t="s">
        <v>646</v>
      </c>
      <c r="P60" s="188" t="s">
        <v>394</v>
      </c>
    </row>
    <row r="61" spans="1:16" ht="75.75" customHeight="1" x14ac:dyDescent="0.2">
      <c r="A61" s="184"/>
      <c r="B61" s="185"/>
      <c r="C61" s="186"/>
      <c r="D61" s="187"/>
      <c r="E61" s="1" t="s">
        <v>641</v>
      </c>
      <c r="F61" s="188"/>
      <c r="G61" s="1" t="s">
        <v>642</v>
      </c>
      <c r="H61" s="188"/>
      <c r="I61" s="1" t="s">
        <v>643</v>
      </c>
      <c r="J61" s="188"/>
      <c r="K61" s="1" t="s">
        <v>644</v>
      </c>
      <c r="L61" s="188"/>
      <c r="M61" s="1" t="s">
        <v>645</v>
      </c>
      <c r="N61" s="188"/>
      <c r="O61" s="181" t="s">
        <v>646</v>
      </c>
      <c r="P61" s="188"/>
    </row>
    <row r="65" spans="1:20" ht="16.5" x14ac:dyDescent="0.2">
      <c r="D65" s="83">
        <v>51196</v>
      </c>
      <c r="E65" s="83">
        <v>52900</v>
      </c>
      <c r="F65" s="83">
        <v>53200</v>
      </c>
      <c r="G65" s="83">
        <v>53300</v>
      </c>
      <c r="H65" s="83">
        <v>53400</v>
      </c>
      <c r="I65" s="83">
        <v>53500</v>
      </c>
    </row>
    <row r="66" spans="1:20" ht="16.5" x14ac:dyDescent="0.2">
      <c r="E66" s="112"/>
      <c r="F66" s="112"/>
      <c r="G66" s="112"/>
      <c r="H66" s="112"/>
      <c r="I66" s="112"/>
    </row>
    <row r="67" spans="1:20" ht="16.5" x14ac:dyDescent="0.2">
      <c r="E67" s="112"/>
      <c r="F67" s="112"/>
      <c r="G67" s="112"/>
      <c r="H67" s="112"/>
      <c r="I67" s="112"/>
    </row>
    <row r="69" spans="1:20" ht="13.5" thickBot="1" x14ac:dyDescent="0.25"/>
    <row r="70" spans="1:20" ht="15.75" customHeight="1" x14ac:dyDescent="0.2">
      <c r="A70" s="148" t="s">
        <v>661</v>
      </c>
      <c r="B70" s="148"/>
      <c r="C70" s="149"/>
      <c r="D70" s="154" t="s">
        <v>682</v>
      </c>
      <c r="F70" s="175" t="s">
        <v>672</v>
      </c>
      <c r="G70" s="176"/>
      <c r="H70" s="176"/>
      <c r="I70" s="176"/>
      <c r="J70" s="176"/>
      <c r="K70" s="177"/>
    </row>
    <row r="71" spans="1:20" ht="30.75" customHeight="1" x14ac:dyDescent="0.2">
      <c r="A71" s="150"/>
      <c r="B71" s="150"/>
      <c r="C71" s="151"/>
      <c r="D71" s="155"/>
      <c r="F71" s="160" t="s">
        <v>673</v>
      </c>
      <c r="G71" s="178" t="s">
        <v>674</v>
      </c>
      <c r="H71" s="179"/>
      <c r="I71" s="179"/>
      <c r="J71" s="180"/>
      <c r="K71" s="165" t="s">
        <v>675</v>
      </c>
    </row>
    <row r="72" spans="1:20" ht="12.75" customHeight="1" x14ac:dyDescent="0.2">
      <c r="A72" s="150"/>
      <c r="B72" s="150"/>
      <c r="C72" s="151"/>
      <c r="D72" s="156"/>
      <c r="F72" s="161"/>
      <c r="G72" s="115" t="s">
        <v>676</v>
      </c>
      <c r="H72" s="116" t="s">
        <v>677</v>
      </c>
      <c r="I72" s="117" t="s">
        <v>678</v>
      </c>
      <c r="J72" s="117" t="s">
        <v>679</v>
      </c>
      <c r="K72" s="166"/>
    </row>
    <row r="73" spans="1:20" ht="26.25" thickBot="1" x14ac:dyDescent="0.3">
      <c r="A73" s="152"/>
      <c r="B73" s="152"/>
      <c r="C73" s="153"/>
      <c r="F73" s="110" t="s">
        <v>666</v>
      </c>
      <c r="G73" s="118" t="s">
        <v>680</v>
      </c>
      <c r="H73" s="118" t="s">
        <v>681</v>
      </c>
      <c r="I73" s="111" t="s">
        <v>669</v>
      </c>
      <c r="J73" s="111" t="s">
        <v>670</v>
      </c>
      <c r="K73" s="167"/>
    </row>
    <row r="75" spans="1:20" ht="21" thickBot="1" x14ac:dyDescent="0.3">
      <c r="N75" s="113"/>
      <c r="O75" s="110" t="s">
        <v>666</v>
      </c>
      <c r="P75" s="111" t="s">
        <v>667</v>
      </c>
      <c r="Q75" s="111" t="s">
        <v>668</v>
      </c>
      <c r="R75" s="111" t="s">
        <v>669</v>
      </c>
      <c r="S75" s="111" t="s">
        <v>670</v>
      </c>
      <c r="T75" s="181" t="s">
        <v>646</v>
      </c>
    </row>
    <row r="76" spans="1:20" ht="25.5" x14ac:dyDescent="0.2">
      <c r="N76" s="114" t="s">
        <v>671</v>
      </c>
      <c r="O76" s="1" t="s">
        <v>641</v>
      </c>
      <c r="P76" s="1" t="s">
        <v>642</v>
      </c>
      <c r="Q76" s="1" t="s">
        <v>643</v>
      </c>
      <c r="R76" s="1" t="s">
        <v>644</v>
      </c>
      <c r="S76" s="1" t="s">
        <v>645</v>
      </c>
      <c r="T76" s="181" t="s">
        <v>646</v>
      </c>
    </row>
  </sheetData>
  <mergeCells count="166">
    <mergeCell ref="AF9:AF10"/>
    <mergeCell ref="P9:P10"/>
    <mergeCell ref="R9:R10"/>
    <mergeCell ref="T9:T10"/>
    <mergeCell ref="V9:V10"/>
    <mergeCell ref="X9:X10"/>
    <mergeCell ref="A27:C28"/>
    <mergeCell ref="D27:D28"/>
    <mergeCell ref="AJ15:AJ16"/>
    <mergeCell ref="Z15:Z16"/>
    <mergeCell ref="AB15:AB16"/>
    <mergeCell ref="AD15:AD16"/>
    <mergeCell ref="AF15:AF16"/>
    <mergeCell ref="AH15:AH16"/>
    <mergeCell ref="P15:P16"/>
    <mergeCell ref="R15:R16"/>
    <mergeCell ref="AJ27:AJ28"/>
    <mergeCell ref="AE9:AE10"/>
    <mergeCell ref="F9:F10"/>
    <mergeCell ref="H9:H10"/>
    <mergeCell ref="J9:J10"/>
    <mergeCell ref="L9:L10"/>
    <mergeCell ref="N9:N10"/>
    <mergeCell ref="Z9:Z10"/>
    <mergeCell ref="AL27:AL28"/>
    <mergeCell ref="T15:T16"/>
    <mergeCell ref="V15:V16"/>
    <mergeCell ref="X15:X16"/>
    <mergeCell ref="F15:F16"/>
    <mergeCell ref="H15:H16"/>
    <mergeCell ref="J15:J16"/>
    <mergeCell ref="L15:L16"/>
    <mergeCell ref="N15:N16"/>
    <mergeCell ref="P21:P22"/>
    <mergeCell ref="R21:R22"/>
    <mergeCell ref="T21:T22"/>
    <mergeCell ref="V21:V22"/>
    <mergeCell ref="BH27:BH28"/>
    <mergeCell ref="BI27:BI28"/>
    <mergeCell ref="BJ27:BJ28"/>
    <mergeCell ref="AX27:AX28"/>
    <mergeCell ref="AZ27:AZ28"/>
    <mergeCell ref="BB27:BB28"/>
    <mergeCell ref="BD27:BD28"/>
    <mergeCell ref="BF27:BF28"/>
    <mergeCell ref="AN27:AN28"/>
    <mergeCell ref="AP27:AP28"/>
    <mergeCell ref="AR27:AR28"/>
    <mergeCell ref="AT27:AT28"/>
    <mergeCell ref="AV27:AV28"/>
    <mergeCell ref="AB9:AB10"/>
    <mergeCell ref="AD9:AD10"/>
    <mergeCell ref="L27:L28"/>
    <mergeCell ref="N27:N28"/>
    <mergeCell ref="P27:P28"/>
    <mergeCell ref="R27:R28"/>
    <mergeCell ref="T27:T28"/>
    <mergeCell ref="V27:V28"/>
    <mergeCell ref="X27:X28"/>
    <mergeCell ref="Z27:Z28"/>
    <mergeCell ref="AB27:AB28"/>
    <mergeCell ref="AP3:AP4"/>
    <mergeCell ref="AO3:AO4"/>
    <mergeCell ref="F3:F4"/>
    <mergeCell ref="H3:H4"/>
    <mergeCell ref="J3:J4"/>
    <mergeCell ref="L3:L4"/>
    <mergeCell ref="N3:N4"/>
    <mergeCell ref="P3:P4"/>
    <mergeCell ref="R3:R4"/>
    <mergeCell ref="T3:T4"/>
    <mergeCell ref="V3:V4"/>
    <mergeCell ref="X3:X4"/>
    <mergeCell ref="Z3:Z4"/>
    <mergeCell ref="AB3:AB4"/>
    <mergeCell ref="AD3:AD4"/>
    <mergeCell ref="AF3:AF4"/>
    <mergeCell ref="AH3:AH4"/>
    <mergeCell ref="AJ3:AJ4"/>
    <mergeCell ref="AL3:AL4"/>
    <mergeCell ref="AN3:AN4"/>
    <mergeCell ref="L33:L34"/>
    <mergeCell ref="N33:N34"/>
    <mergeCell ref="P33:P34"/>
    <mergeCell ref="R33:R34"/>
    <mergeCell ref="T33:T34"/>
    <mergeCell ref="V33:V34"/>
    <mergeCell ref="X33:X34"/>
    <mergeCell ref="Z33:Z34"/>
    <mergeCell ref="A3:C4"/>
    <mergeCell ref="D3:D4"/>
    <mergeCell ref="A21:C22"/>
    <mergeCell ref="D21:D22"/>
    <mergeCell ref="F21:F22"/>
    <mergeCell ref="H21:H22"/>
    <mergeCell ref="J21:J22"/>
    <mergeCell ref="L21:L22"/>
    <mergeCell ref="N21:N22"/>
    <mergeCell ref="A9:C10"/>
    <mergeCell ref="D9:D10"/>
    <mergeCell ref="A15:C16"/>
    <mergeCell ref="D15:D16"/>
    <mergeCell ref="F27:F28"/>
    <mergeCell ref="H27:H28"/>
    <mergeCell ref="J27:J28"/>
    <mergeCell ref="L40:L41"/>
    <mergeCell ref="N40:N41"/>
    <mergeCell ref="P40:P41"/>
    <mergeCell ref="R40:R41"/>
    <mergeCell ref="A54:C55"/>
    <mergeCell ref="D54:D55"/>
    <mergeCell ref="F33:F34"/>
    <mergeCell ref="H33:H34"/>
    <mergeCell ref="J33:J34"/>
    <mergeCell ref="F40:F41"/>
    <mergeCell ref="H40:H41"/>
    <mergeCell ref="J40:J41"/>
    <mergeCell ref="F47:F48"/>
    <mergeCell ref="H47:H48"/>
    <mergeCell ref="J47:J48"/>
    <mergeCell ref="F54:F55"/>
    <mergeCell ref="H54:H55"/>
    <mergeCell ref="J54:J55"/>
    <mergeCell ref="A33:C34"/>
    <mergeCell ref="D33:D34"/>
    <mergeCell ref="A40:C41"/>
    <mergeCell ref="D40:D41"/>
    <mergeCell ref="A47:C48"/>
    <mergeCell ref="D47:D48"/>
    <mergeCell ref="O54:O55"/>
    <mergeCell ref="P54:P55"/>
    <mergeCell ref="L54:L55"/>
    <mergeCell ref="N54:N55"/>
    <mergeCell ref="L47:L48"/>
    <mergeCell ref="N47:N48"/>
    <mergeCell ref="P47:P48"/>
    <mergeCell ref="R47:R48"/>
    <mergeCell ref="T47:T48"/>
    <mergeCell ref="AA33:AA34"/>
    <mergeCell ref="AB33:AB34"/>
    <mergeCell ref="AI15:AI16"/>
    <mergeCell ref="W21:W22"/>
    <mergeCell ref="X21:X22"/>
    <mergeCell ref="S40:S41"/>
    <mergeCell ref="T40:T41"/>
    <mergeCell ref="U47:U48"/>
    <mergeCell ref="V47:V48"/>
    <mergeCell ref="AD27:AD28"/>
    <mergeCell ref="AF27:AF28"/>
    <mergeCell ref="AH27:AH28"/>
    <mergeCell ref="F70:K70"/>
    <mergeCell ref="F71:F72"/>
    <mergeCell ref="G71:J71"/>
    <mergeCell ref="K71:K73"/>
    <mergeCell ref="A70:C73"/>
    <mergeCell ref="D70:D72"/>
    <mergeCell ref="T75:T76"/>
    <mergeCell ref="A60:C61"/>
    <mergeCell ref="D60:D61"/>
    <mergeCell ref="F60:F61"/>
    <mergeCell ref="H60:H61"/>
    <mergeCell ref="J60:J61"/>
    <mergeCell ref="L60:L61"/>
    <mergeCell ref="N60:N61"/>
    <mergeCell ref="O60:O61"/>
    <mergeCell ref="P60:P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Sheet1</vt:lpstr>
      <vt:lpstr>AA0</vt:lpstr>
      <vt:lpstr>DH1</vt:lpstr>
      <vt:lpstr>DF1</vt:lpstr>
      <vt:lpstr>All</vt:lpstr>
      <vt:lpstr>Elem_Sec by LEA</vt:lpstr>
      <vt:lpstr>Headers</vt:lpstr>
      <vt:lpstr>Sheet1!Print_Area</vt:lpstr>
      <vt:lpstr>Sheet1!Print_Titles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Bourgeois</dc:creator>
  <cp:lastModifiedBy>Denise Bourgeois</cp:lastModifiedBy>
  <cp:lastPrinted>2019-07-24T17:39:46Z</cp:lastPrinted>
  <dcterms:created xsi:type="dcterms:W3CDTF">2019-06-04T17:47:43Z</dcterms:created>
  <dcterms:modified xsi:type="dcterms:W3CDTF">2019-07-24T17:39:53Z</dcterms:modified>
</cp:coreProperties>
</file>