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888" windowWidth="15372" windowHeight="8220" tabRatio="740"/>
  </bookViews>
  <sheets>
    <sheet name="16-17 Final_Type1,2,3,3B,4" sheetId="21" r:id="rId1"/>
    <sheet name="Detail Calculation exclude debt" sheetId="12" r:id="rId2"/>
    <sheet name="Detail Calculation for debt" sheetId="22" r:id="rId3"/>
    <sheet name="Detail" sheetId="19" r:id="rId4"/>
    <sheet name="10.1.16 SIS" sheetId="41" r:id="rId5"/>
  </sheets>
  <externalReferences>
    <externalReference r:id="rId6"/>
    <externalReference r:id="rId7"/>
  </externalReference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4">'10.1.16 SIS'!$A$1:$G$73</definedName>
    <definedName name="_xlnm.Print_Area" localSheetId="0">'16-17 Final_Type1,2,3,3B,4'!$A$1:$N$77</definedName>
    <definedName name="_xlnm.Print_Area" localSheetId="3">Detail!$A$1:$EH$72</definedName>
    <definedName name="_xlnm.Print_Area" localSheetId="1">'Detail Calculation exclude debt'!$A$1:$O$75</definedName>
    <definedName name="_xlnm.Print_Area" localSheetId="2">'Detail Calculation for debt'!$A$1:$N$74</definedName>
    <definedName name="_xlnm.Print_Titles" localSheetId="4">'10.1.16 SIS'!$A:$B,'10.1.16 SIS'!$3:$3</definedName>
    <definedName name="_xlnm.Print_Titles" localSheetId="0">'16-17 Final_Type1,2,3,3B,4'!$A:$B</definedName>
    <definedName name="_xlnm.Print_Titles" localSheetId="3">Detail!$A:$B</definedName>
    <definedName name="_xlnm.Print_Titles" localSheetId="1">'Detail Calculation exclude debt'!$A:$A,'Detail Calculation exclude debt'!$1:$1</definedName>
    <definedName name="_xlnm.Print_Titles" localSheetId="2">'Detail Calculation for debt'!$A:$A,'Detail Calculation for debt'!$1:$1</definedName>
  </definedNames>
  <calcPr calcId="145621"/>
</workbook>
</file>

<file path=xl/calcChain.xml><?xml version="1.0" encoding="utf-8"?>
<calcChain xmlns="http://schemas.openxmlformats.org/spreadsheetml/2006/main">
  <c r="F73" i="41" l="1"/>
  <c r="E71" i="12" l="1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72" i="41" l="1"/>
  <c r="D72" i="41"/>
  <c r="E71" i="41"/>
  <c r="D71" i="41"/>
  <c r="E70" i="41"/>
  <c r="D70" i="41"/>
  <c r="E69" i="41"/>
  <c r="D69" i="41"/>
  <c r="E68" i="41"/>
  <c r="D68" i="41"/>
  <c r="E67" i="41"/>
  <c r="D67" i="41"/>
  <c r="E66" i="41"/>
  <c r="D66" i="41"/>
  <c r="E65" i="41"/>
  <c r="D65" i="41"/>
  <c r="E64" i="41"/>
  <c r="D64" i="41"/>
  <c r="E63" i="41"/>
  <c r="D63" i="41"/>
  <c r="E62" i="41"/>
  <c r="D62" i="41"/>
  <c r="E61" i="41"/>
  <c r="D61" i="41"/>
  <c r="E60" i="41"/>
  <c r="D60" i="41"/>
  <c r="E59" i="41"/>
  <c r="D59" i="41"/>
  <c r="E58" i="41"/>
  <c r="D58" i="41"/>
  <c r="E57" i="41"/>
  <c r="D57" i="41"/>
  <c r="E56" i="41"/>
  <c r="D56" i="41"/>
  <c r="E55" i="41"/>
  <c r="D55" i="41"/>
  <c r="E54" i="41"/>
  <c r="D54" i="41"/>
  <c r="E53" i="41"/>
  <c r="D53" i="41"/>
  <c r="E52" i="41"/>
  <c r="D52" i="41"/>
  <c r="E51" i="41"/>
  <c r="D51" i="41"/>
  <c r="E50" i="41"/>
  <c r="D50" i="41"/>
  <c r="E49" i="41"/>
  <c r="D49" i="41"/>
  <c r="E48" i="41"/>
  <c r="D48" i="41"/>
  <c r="E47" i="41"/>
  <c r="D47" i="41"/>
  <c r="E46" i="41"/>
  <c r="D46" i="41"/>
  <c r="E45" i="41"/>
  <c r="D45" i="41"/>
  <c r="E44" i="41"/>
  <c r="D44" i="41"/>
  <c r="E43" i="41"/>
  <c r="D43" i="41"/>
  <c r="E42" i="41"/>
  <c r="D42" i="41"/>
  <c r="E41" i="41"/>
  <c r="D41" i="41"/>
  <c r="E40" i="41"/>
  <c r="D40" i="41"/>
  <c r="E39" i="41"/>
  <c r="D39" i="41"/>
  <c r="E38" i="41"/>
  <c r="D38" i="41"/>
  <c r="E37" i="41"/>
  <c r="D37" i="41"/>
  <c r="E36" i="41"/>
  <c r="D36" i="41"/>
  <c r="E35" i="41"/>
  <c r="D35" i="41"/>
  <c r="E34" i="41"/>
  <c r="D34" i="41"/>
  <c r="E33" i="41"/>
  <c r="D33" i="41"/>
  <c r="E32" i="41"/>
  <c r="D32" i="41"/>
  <c r="E31" i="41"/>
  <c r="D31" i="41"/>
  <c r="E30" i="41"/>
  <c r="D30" i="41"/>
  <c r="E29" i="41"/>
  <c r="D29" i="41"/>
  <c r="E28" i="41"/>
  <c r="D28" i="41"/>
  <c r="E27" i="41"/>
  <c r="D27" i="41"/>
  <c r="E26" i="41"/>
  <c r="D26" i="41"/>
  <c r="E25" i="41"/>
  <c r="D25" i="41"/>
  <c r="E24" i="41"/>
  <c r="D24" i="41"/>
  <c r="E23" i="41"/>
  <c r="D23" i="41"/>
  <c r="E22" i="41"/>
  <c r="D22" i="41"/>
  <c r="E21" i="41"/>
  <c r="D21" i="41"/>
  <c r="E20" i="41"/>
  <c r="D20" i="41"/>
  <c r="E19" i="41"/>
  <c r="D19" i="41"/>
  <c r="E18" i="41"/>
  <c r="D18" i="41"/>
  <c r="E17" i="41"/>
  <c r="D17" i="41"/>
  <c r="E16" i="41"/>
  <c r="D16" i="41"/>
  <c r="E15" i="41"/>
  <c r="D15" i="41"/>
  <c r="E14" i="41"/>
  <c r="D14" i="41"/>
  <c r="E13" i="41"/>
  <c r="D13" i="41"/>
  <c r="E12" i="41"/>
  <c r="D12" i="41"/>
  <c r="E11" i="41"/>
  <c r="D11" i="41"/>
  <c r="E10" i="41"/>
  <c r="D10" i="41"/>
  <c r="E9" i="41"/>
  <c r="D9" i="41"/>
  <c r="E8" i="41"/>
  <c r="D8" i="41"/>
  <c r="E7" i="41"/>
  <c r="D7" i="41"/>
  <c r="E6" i="41"/>
  <c r="D6" i="41"/>
  <c r="E5" i="41"/>
  <c r="D5" i="41"/>
  <c r="E4" i="41"/>
  <c r="D4" i="41"/>
  <c r="C72" i="41"/>
  <c r="C71" i="41"/>
  <c r="C70" i="41"/>
  <c r="C69" i="41"/>
  <c r="C68" i="41"/>
  <c r="C67" i="41"/>
  <c r="C66" i="41"/>
  <c r="C65" i="41"/>
  <c r="C64" i="41"/>
  <c r="C63" i="41"/>
  <c r="C62" i="41"/>
  <c r="C61" i="41"/>
  <c r="C60" i="41"/>
  <c r="C59" i="41"/>
  <c r="C58" i="41"/>
  <c r="C57" i="41"/>
  <c r="C56" i="41"/>
  <c r="C55" i="41"/>
  <c r="C54" i="41"/>
  <c r="C53" i="41"/>
  <c r="C52" i="41"/>
  <c r="C51" i="41"/>
  <c r="C50" i="41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G5" i="41" l="1"/>
  <c r="G6" i="41"/>
  <c r="G7" i="41"/>
  <c r="G8" i="41"/>
  <c r="G9" i="41"/>
  <c r="G10" i="41"/>
  <c r="G11" i="41"/>
  <c r="G12" i="41"/>
  <c r="G13" i="41"/>
  <c r="G14" i="41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G38" i="41"/>
  <c r="G39" i="41"/>
  <c r="G40" i="41"/>
  <c r="G41" i="41"/>
  <c r="G42" i="41"/>
  <c r="G43" i="41"/>
  <c r="G44" i="41"/>
  <c r="G45" i="41"/>
  <c r="G46" i="41"/>
  <c r="G47" i="41"/>
  <c r="G48" i="41"/>
  <c r="G49" i="41"/>
  <c r="G50" i="41"/>
  <c r="G51" i="41"/>
  <c r="G52" i="41"/>
  <c r="G53" i="41"/>
  <c r="G54" i="41"/>
  <c r="G55" i="41"/>
  <c r="G56" i="41"/>
  <c r="G57" i="41"/>
  <c r="G58" i="41"/>
  <c r="G59" i="41"/>
  <c r="G60" i="41"/>
  <c r="G61" i="41"/>
  <c r="G62" i="41"/>
  <c r="G63" i="41"/>
  <c r="G64" i="41"/>
  <c r="G65" i="41"/>
  <c r="G66" i="41"/>
  <c r="G67" i="41"/>
  <c r="G68" i="41"/>
  <c r="G69" i="41"/>
  <c r="G70" i="41"/>
  <c r="G71" i="41"/>
  <c r="G72" i="41"/>
  <c r="G4" i="41"/>
  <c r="G73" i="41" l="1"/>
  <c r="D4" i="12" l="1"/>
  <c r="G3" i="12"/>
  <c r="V72" i="19"/>
  <c r="U72" i="19"/>
  <c r="T72" i="19"/>
  <c r="S72" i="19"/>
  <c r="D3" i="21"/>
  <c r="E3" i="21"/>
  <c r="F3" i="21"/>
  <c r="G3" i="21"/>
  <c r="H3" i="21"/>
  <c r="I3" i="21"/>
  <c r="J3" i="21"/>
  <c r="K3" i="21"/>
  <c r="L3" i="21"/>
  <c r="M3" i="21"/>
  <c r="N3" i="21"/>
  <c r="N6" i="12"/>
  <c r="N5" i="12"/>
  <c r="N7" i="12"/>
  <c r="N9" i="12"/>
  <c r="M9" i="22" s="1"/>
  <c r="N11" i="12"/>
  <c r="M11" i="22" s="1"/>
  <c r="N13" i="12"/>
  <c r="M13" i="22" s="1"/>
  <c r="N15" i="12"/>
  <c r="M15" i="22" s="1"/>
  <c r="N17" i="12"/>
  <c r="N19" i="12"/>
  <c r="N21" i="12"/>
  <c r="M21" i="22" s="1"/>
  <c r="N23" i="12"/>
  <c r="M23" i="22" s="1"/>
  <c r="N25" i="12"/>
  <c r="N27" i="12"/>
  <c r="N29" i="12"/>
  <c r="M29" i="22" s="1"/>
  <c r="N31" i="12"/>
  <c r="M31" i="22" s="1"/>
  <c r="N33" i="12"/>
  <c r="N35" i="12"/>
  <c r="N37" i="12"/>
  <c r="M37" i="22" s="1"/>
  <c r="N39" i="12"/>
  <c r="M39" i="22" s="1"/>
  <c r="N41" i="12"/>
  <c r="M41" i="22" s="1"/>
  <c r="N43" i="12"/>
  <c r="M43" i="22" s="1"/>
  <c r="N45" i="12"/>
  <c r="M45" i="22" s="1"/>
  <c r="N47" i="12"/>
  <c r="N49" i="12"/>
  <c r="N51" i="12"/>
  <c r="N53" i="12"/>
  <c r="N55" i="12"/>
  <c r="M55" i="22" s="1"/>
  <c r="N57" i="12"/>
  <c r="M57" i="22" s="1"/>
  <c r="N59" i="12"/>
  <c r="M59" i="22" s="1"/>
  <c r="N61" i="12"/>
  <c r="N63" i="12"/>
  <c r="M63" i="22" s="1"/>
  <c r="N65" i="12"/>
  <c r="N67" i="12"/>
  <c r="N69" i="12"/>
  <c r="M69" i="22" s="1"/>
  <c r="N71" i="12"/>
  <c r="M71" i="22" s="1"/>
  <c r="N4" i="12"/>
  <c r="M4" i="22" s="1"/>
  <c r="N8" i="12"/>
  <c r="N10" i="12"/>
  <c r="N12" i="12"/>
  <c r="M12" i="22" s="1"/>
  <c r="N14" i="12"/>
  <c r="M14" i="22" s="1"/>
  <c r="N16" i="12"/>
  <c r="N18" i="12"/>
  <c r="M18" i="22" s="1"/>
  <c r="N20" i="12"/>
  <c r="M20" i="22" s="1"/>
  <c r="N22" i="12"/>
  <c r="M22" i="22" s="1"/>
  <c r="N24" i="12"/>
  <c r="N26" i="12"/>
  <c r="M26" i="22" s="1"/>
  <c r="N28" i="12"/>
  <c r="M28" i="22" s="1"/>
  <c r="N30" i="12"/>
  <c r="N32" i="12"/>
  <c r="N34" i="12"/>
  <c r="M34" i="22" s="1"/>
  <c r="N36" i="12"/>
  <c r="N38" i="12"/>
  <c r="N40" i="12"/>
  <c r="M40" i="22" s="1"/>
  <c r="N42" i="12"/>
  <c r="M42" i="22" s="1"/>
  <c r="N44" i="12"/>
  <c r="N46" i="12"/>
  <c r="M46" i="22" s="1"/>
  <c r="N48" i="12"/>
  <c r="M48" i="22" s="1"/>
  <c r="N50" i="12"/>
  <c r="M50" i="22" s="1"/>
  <c r="N52" i="12"/>
  <c r="M52" i="22" s="1"/>
  <c r="N54" i="12"/>
  <c r="M54" i="22" s="1"/>
  <c r="N56" i="12"/>
  <c r="N58" i="12"/>
  <c r="N60" i="12"/>
  <c r="M60" i="22" s="1"/>
  <c r="N62" i="12"/>
  <c r="M62" i="22" s="1"/>
  <c r="N64" i="12"/>
  <c r="N66" i="12"/>
  <c r="N68" i="12"/>
  <c r="M68" i="22" s="1"/>
  <c r="N70" i="12"/>
  <c r="M70" i="22" s="1"/>
  <c r="N3" i="12"/>
  <c r="E73" i="41"/>
  <c r="D73" i="41"/>
  <c r="C73" i="41"/>
  <c r="EG72" i="19"/>
  <c r="DY72" i="19"/>
  <c r="DT72" i="19"/>
  <c r="DV72" i="19"/>
  <c r="DQ72" i="19"/>
  <c r="DL72" i="19"/>
  <c r="DN72" i="19"/>
  <c r="G68" i="22"/>
  <c r="G69" i="22"/>
  <c r="G70" i="22"/>
  <c r="G71" i="22"/>
  <c r="AZ72" i="19"/>
  <c r="BB72" i="19"/>
  <c r="AW72" i="19"/>
  <c r="AR72" i="19"/>
  <c r="AT72" i="19"/>
  <c r="AO72" i="19"/>
  <c r="AL72" i="19"/>
  <c r="AJ72" i="19"/>
  <c r="BE72" i="19"/>
  <c r="BO72" i="19"/>
  <c r="BQ72" i="19"/>
  <c r="BT72" i="19"/>
  <c r="AQ72" i="19"/>
  <c r="AS72" i="19"/>
  <c r="AV72" i="19"/>
  <c r="BI72" i="19"/>
  <c r="CX72" i="19"/>
  <c r="CV72" i="19"/>
  <c r="DA72" i="19"/>
  <c r="DF72" i="19"/>
  <c r="DD72" i="19"/>
  <c r="DI72" i="19"/>
  <c r="CR72" i="19"/>
  <c r="CP72" i="19"/>
  <c r="CN72" i="19"/>
  <c r="CS72" i="19"/>
  <c r="CH72" i="19"/>
  <c r="CF72" i="19"/>
  <c r="CK72" i="19"/>
  <c r="BW72" i="19"/>
  <c r="CB72" i="19"/>
  <c r="AY72" i="19"/>
  <c r="BA72" i="19"/>
  <c r="BD72" i="19"/>
  <c r="BR72" i="19"/>
  <c r="BP72" i="19"/>
  <c r="BU72" i="19"/>
  <c r="CM72" i="19"/>
  <c r="CE72" i="19"/>
  <c r="CG72" i="19"/>
  <c r="CJ72" i="19"/>
  <c r="EA72" i="19"/>
  <c r="EC72" i="19"/>
  <c r="CW72" i="19"/>
  <c r="AK72" i="19"/>
  <c r="AN72" i="19"/>
  <c r="ED72" i="19"/>
  <c r="EB72" i="19"/>
  <c r="DM72" i="19"/>
  <c r="DP72" i="19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EF72" i="19"/>
  <c r="DU72" i="19"/>
  <c r="DX72" i="19"/>
  <c r="DC72" i="19"/>
  <c r="DH72" i="19"/>
  <c r="DE72" i="19"/>
  <c r="CO72" i="19"/>
  <c r="BZ72" i="19"/>
  <c r="BX72" i="19"/>
  <c r="CC72" i="19"/>
  <c r="BY72" i="19"/>
  <c r="BH72" i="19"/>
  <c r="AI72" i="19"/>
  <c r="G3" i="22"/>
  <c r="CU72" i="19"/>
  <c r="CZ72" i="19"/>
  <c r="DS72" i="19"/>
  <c r="BJ72" i="19"/>
  <c r="DK72" i="19"/>
  <c r="BM72" i="19"/>
  <c r="BG72" i="19"/>
  <c r="BL72" i="19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3" i="22"/>
  <c r="DO72" i="19"/>
  <c r="J65" i="12"/>
  <c r="J57" i="12"/>
  <c r="J49" i="12"/>
  <c r="J41" i="12"/>
  <c r="J33" i="12"/>
  <c r="J25" i="12"/>
  <c r="J17" i="12"/>
  <c r="J9" i="12"/>
  <c r="J58" i="12"/>
  <c r="J42" i="12"/>
  <c r="J26" i="12"/>
  <c r="J10" i="12"/>
  <c r="I70" i="12"/>
  <c r="I62" i="12"/>
  <c r="I54" i="12"/>
  <c r="I46" i="12"/>
  <c r="I38" i="12"/>
  <c r="I30" i="12"/>
  <c r="I22" i="12"/>
  <c r="I14" i="12"/>
  <c r="I6" i="12"/>
  <c r="I65" i="12"/>
  <c r="I49" i="12"/>
  <c r="I33" i="12"/>
  <c r="I17" i="12"/>
  <c r="H67" i="12"/>
  <c r="H59" i="12"/>
  <c r="H51" i="12"/>
  <c r="H43" i="12"/>
  <c r="H35" i="12"/>
  <c r="H27" i="12"/>
  <c r="H19" i="12"/>
  <c r="H11" i="12"/>
  <c r="H70" i="12"/>
  <c r="H54" i="12"/>
  <c r="H38" i="12"/>
  <c r="H22" i="12"/>
  <c r="H6" i="12"/>
  <c r="M67" i="22"/>
  <c r="M51" i="22"/>
  <c r="M49" i="22"/>
  <c r="M47" i="22"/>
  <c r="M27" i="22"/>
  <c r="M5" i="22"/>
  <c r="J4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D68" i="22"/>
  <c r="D70" i="22"/>
  <c r="M66" i="22"/>
  <c r="M58" i="22"/>
  <c r="M32" i="22"/>
  <c r="M6" i="22"/>
  <c r="B74" i="22"/>
  <c r="F68" i="22"/>
  <c r="F64" i="22"/>
  <c r="F60" i="22"/>
  <c r="F56" i="22"/>
  <c r="F52" i="22"/>
  <c r="F49" i="22"/>
  <c r="F44" i="22"/>
  <c r="F41" i="22"/>
  <c r="F37" i="22"/>
  <c r="F33" i="22"/>
  <c r="F26" i="22"/>
  <c r="F23" i="22"/>
  <c r="F18" i="22"/>
  <c r="F15" i="22"/>
  <c r="F10" i="22"/>
  <c r="F7" i="22"/>
  <c r="D67" i="22"/>
  <c r="D55" i="22"/>
  <c r="D51" i="22"/>
  <c r="D47" i="22"/>
  <c r="D43" i="22"/>
  <c r="D39" i="22"/>
  <c r="D34" i="22"/>
  <c r="D30" i="22"/>
  <c r="D26" i="22"/>
  <c r="D24" i="22"/>
  <c r="D22" i="22"/>
  <c r="D20" i="22"/>
  <c r="D18" i="22"/>
  <c r="D16" i="22"/>
  <c r="D14" i="22"/>
  <c r="D12" i="22"/>
  <c r="D10" i="22"/>
  <c r="D8" i="22"/>
  <c r="D6" i="22"/>
  <c r="D4" i="22"/>
  <c r="P72" i="19"/>
  <c r="M3" i="22"/>
  <c r="M35" i="22"/>
  <c r="M8" i="22"/>
  <c r="M10" i="22"/>
  <c r="M16" i="22"/>
  <c r="M24" i="22"/>
  <c r="M30" i="22"/>
  <c r="M36" i="22"/>
  <c r="M44" i="22"/>
  <c r="M56" i="22"/>
  <c r="M64" i="22"/>
  <c r="AB72" i="19"/>
  <c r="D17" i="12"/>
  <c r="D28" i="12"/>
  <c r="AA72" i="19"/>
  <c r="D37" i="12"/>
  <c r="D3" i="22"/>
  <c r="G16" i="12"/>
  <c r="K15" i="12"/>
  <c r="K47" i="12"/>
  <c r="F21" i="22"/>
  <c r="D36" i="22"/>
  <c r="D40" i="22"/>
  <c r="D60" i="22"/>
  <c r="M61" i="22"/>
  <c r="M53" i="22"/>
  <c r="M33" i="22"/>
  <c r="M25" i="22"/>
  <c r="M17" i="22"/>
  <c r="M65" i="22"/>
  <c r="M19" i="22"/>
  <c r="M7" i="22"/>
  <c r="C72" i="19"/>
  <c r="E72" i="19"/>
  <c r="D72" i="19"/>
  <c r="X72" i="19"/>
  <c r="F66" i="22"/>
  <c r="F62" i="22"/>
  <c r="F58" i="22"/>
  <c r="K67" i="12"/>
  <c r="J3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F72" i="19"/>
  <c r="AC72" i="19"/>
  <c r="AF72" i="19"/>
  <c r="B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E43" i="22" s="1"/>
  <c r="B42" i="22"/>
  <c r="B41" i="22"/>
  <c r="B40" i="22"/>
  <c r="B39" i="22"/>
  <c r="E39" i="22" s="1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E24" i="22" s="1"/>
  <c r="B23" i="22"/>
  <c r="B22" i="22"/>
  <c r="B21" i="22"/>
  <c r="B20" i="22"/>
  <c r="B19" i="22"/>
  <c r="B18" i="22"/>
  <c r="B17" i="22"/>
  <c r="B16" i="22"/>
  <c r="B15" i="22"/>
  <c r="B14" i="22"/>
  <c r="B13" i="22"/>
  <c r="B12" i="22"/>
  <c r="E12" i="22" s="1"/>
  <c r="B11" i="22"/>
  <c r="B10" i="22"/>
  <c r="B9" i="22"/>
  <c r="B8" i="22"/>
  <c r="E8" i="22" s="1"/>
  <c r="B7" i="22"/>
  <c r="B6" i="22"/>
  <c r="B5" i="22"/>
  <c r="B4" i="22"/>
  <c r="E4" i="22" s="1"/>
  <c r="C3" i="22"/>
  <c r="D33" i="22"/>
  <c r="D32" i="22"/>
  <c r="D28" i="22"/>
  <c r="F54" i="22"/>
  <c r="F51" i="22"/>
  <c r="F50" i="22"/>
  <c r="F47" i="22"/>
  <c r="F45" i="22"/>
  <c r="K45" i="22" s="1"/>
  <c r="F42" i="22"/>
  <c r="F39" i="22"/>
  <c r="K39" i="22" s="1"/>
  <c r="F35" i="22"/>
  <c r="F31" i="22"/>
  <c r="K31" i="22" s="1"/>
  <c r="F30" i="22"/>
  <c r="F28" i="22"/>
  <c r="F25" i="22"/>
  <c r="F22" i="22"/>
  <c r="F20" i="22"/>
  <c r="F17" i="22"/>
  <c r="F12" i="22"/>
  <c r="F9" i="22"/>
  <c r="K9" i="22" s="1"/>
  <c r="F8" i="22"/>
  <c r="F4" i="22"/>
  <c r="K72" i="19"/>
  <c r="M72" i="19"/>
  <c r="D65" i="22"/>
  <c r="D56" i="22"/>
  <c r="D53" i="22"/>
  <c r="D49" i="22"/>
  <c r="D45" i="22"/>
  <c r="D44" i="22"/>
  <c r="D41" i="22"/>
  <c r="D37" i="22"/>
  <c r="L72" i="19"/>
  <c r="K71" i="12"/>
  <c r="K60" i="12"/>
  <c r="K38" i="12"/>
  <c r="K10" i="12"/>
  <c r="D64" i="12"/>
  <c r="D43" i="12"/>
  <c r="D63" i="22"/>
  <c r="D61" i="22"/>
  <c r="D59" i="22"/>
  <c r="D57" i="22"/>
  <c r="D35" i="22"/>
  <c r="D25" i="22"/>
  <c r="D17" i="22"/>
  <c r="D7" i="22"/>
  <c r="F69" i="22"/>
  <c r="F61" i="22"/>
  <c r="F43" i="22"/>
  <c r="F27" i="22"/>
  <c r="K27" i="22" s="1"/>
  <c r="D64" i="22"/>
  <c r="D62" i="22"/>
  <c r="D58" i="22"/>
  <c r="D46" i="22"/>
  <c r="D29" i="22"/>
  <c r="E29" i="22" s="1"/>
  <c r="D27" i="22"/>
  <c r="D21" i="22"/>
  <c r="D19" i="22"/>
  <c r="F29" i="22"/>
  <c r="F19" i="22"/>
  <c r="F5" i="22"/>
  <c r="D71" i="22"/>
  <c r="D69" i="22"/>
  <c r="D38" i="22"/>
  <c r="D11" i="22"/>
  <c r="D9" i="22"/>
  <c r="F46" i="22"/>
  <c r="H72" i="19"/>
  <c r="F65" i="22"/>
  <c r="K65" i="22" s="1"/>
  <c r="F63" i="22"/>
  <c r="F16" i="22"/>
  <c r="G54" i="12"/>
  <c r="I72" i="19"/>
  <c r="D27" i="12"/>
  <c r="Y72" i="19"/>
  <c r="G44" i="12"/>
  <c r="F3" i="22"/>
  <c r="K3" i="22" s="1"/>
  <c r="F70" i="22"/>
  <c r="K28" i="22"/>
  <c r="G67" i="12"/>
  <c r="AD72" i="19"/>
  <c r="N72" i="19"/>
  <c r="Q72" i="19"/>
  <c r="D48" i="22"/>
  <c r="F34" i="22"/>
  <c r="D66" i="22"/>
  <c r="E66" i="22" s="1"/>
  <c r="D42" i="22"/>
  <c r="D31" i="22"/>
  <c r="D13" i="22"/>
  <c r="F71" i="22"/>
  <c r="F24" i="22"/>
  <c r="F13" i="22"/>
  <c r="K13" i="22" s="1"/>
  <c r="F11" i="22"/>
  <c r="K11" i="22" s="1"/>
  <c r="K49" i="22"/>
  <c r="K56" i="12"/>
  <c r="K34" i="12"/>
  <c r="K8" i="12"/>
  <c r="K4" i="12"/>
  <c r="AG72" i="19"/>
  <c r="D52" i="22"/>
  <c r="E52" i="22" s="1"/>
  <c r="D50" i="22"/>
  <c r="D23" i="22"/>
  <c r="D5" i="22"/>
  <c r="F57" i="22"/>
  <c r="K57" i="22" s="1"/>
  <c r="F55" i="22"/>
  <c r="F53" i="22"/>
  <c r="F38" i="22"/>
  <c r="F36" i="22"/>
  <c r="D70" i="12"/>
  <c r="C3" i="12"/>
  <c r="C60" i="12"/>
  <c r="C35" i="12"/>
  <c r="C14" i="12"/>
  <c r="D54" i="22"/>
  <c r="D15" i="22"/>
  <c r="F67" i="22"/>
  <c r="K67" i="22" s="1"/>
  <c r="F59" i="22"/>
  <c r="F48" i="22"/>
  <c r="K48" i="22" s="1"/>
  <c r="F40" i="22"/>
  <c r="K40" i="22" s="1"/>
  <c r="F32" i="22"/>
  <c r="F14" i="22"/>
  <c r="K14" i="22" s="1"/>
  <c r="F6" i="22"/>
  <c r="K69" i="12"/>
  <c r="K65" i="12"/>
  <c r="K61" i="12"/>
  <c r="K45" i="12"/>
  <c r="K41" i="12"/>
  <c r="K37" i="12"/>
  <c r="K28" i="12"/>
  <c r="K14" i="12"/>
  <c r="K11" i="12"/>
  <c r="K22" i="12"/>
  <c r="B32" i="12"/>
  <c r="D49" i="12"/>
  <c r="B52" i="12"/>
  <c r="B45" i="12"/>
  <c r="E67" i="22"/>
  <c r="G52" i="12"/>
  <c r="B53" i="12"/>
  <c r="G38" i="12"/>
  <c r="G21" i="12"/>
  <c r="K20" i="12"/>
  <c r="K12" i="12"/>
  <c r="K62" i="12"/>
  <c r="E62" i="22"/>
  <c r="E68" i="22"/>
  <c r="B31" i="12"/>
  <c r="E28" i="22"/>
  <c r="B29" i="12"/>
  <c r="B59" i="12"/>
  <c r="B26" i="12"/>
  <c r="B71" i="12"/>
  <c r="B57" i="12"/>
  <c r="B62" i="12"/>
  <c r="B19" i="12"/>
  <c r="B14" i="12"/>
  <c r="B64" i="12"/>
  <c r="B4" i="12"/>
  <c r="G14" i="12"/>
  <c r="G24" i="12"/>
  <c r="G36" i="12"/>
  <c r="D56" i="12"/>
  <c r="G6" i="12"/>
  <c r="G22" i="12"/>
  <c r="G34" i="12"/>
  <c r="G65" i="12"/>
  <c r="K60" i="22"/>
  <c r="G11" i="12"/>
  <c r="G68" i="12"/>
  <c r="G4" i="12"/>
  <c r="D42" i="12"/>
  <c r="G43" i="12"/>
  <c r="D61" i="12"/>
  <c r="D19" i="12"/>
  <c r="G47" i="12"/>
  <c r="D29" i="12"/>
  <c r="G37" i="12"/>
  <c r="D16" i="12"/>
  <c r="K44" i="22"/>
  <c r="G13" i="12"/>
  <c r="G29" i="12"/>
  <c r="G51" i="12"/>
  <c r="G66" i="12"/>
  <c r="D10" i="12"/>
  <c r="D13" i="12"/>
  <c r="D26" i="12"/>
  <c r="D33" i="12"/>
  <c r="D38" i="12"/>
  <c r="D48" i="12"/>
  <c r="D59" i="12"/>
  <c r="D69" i="12"/>
  <c r="G72" i="19"/>
  <c r="G23" i="12"/>
  <c r="G60" i="12"/>
  <c r="G15" i="12"/>
  <c r="G31" i="12"/>
  <c r="G53" i="12"/>
  <c r="G70" i="12"/>
  <c r="D12" i="12"/>
  <c r="D15" i="12"/>
  <c r="D32" i="12"/>
  <c r="D35" i="12"/>
  <c r="D45" i="12"/>
  <c r="D58" i="12"/>
  <c r="D67" i="12"/>
  <c r="E47" i="22" l="1"/>
  <c r="E55" i="22"/>
  <c r="B73" i="22"/>
  <c r="E50" i="22"/>
  <c r="E44" i="22"/>
  <c r="L44" i="22" s="1"/>
  <c r="N44" i="22" s="1"/>
  <c r="M45" i="21" s="1"/>
  <c r="E13" i="22"/>
  <c r="L13" i="22" s="1"/>
  <c r="N13" i="22" s="1"/>
  <c r="M14" i="21" s="1"/>
  <c r="E45" i="22"/>
  <c r="L45" i="22" s="1"/>
  <c r="N45" i="22" s="1"/>
  <c r="M46" i="21" s="1"/>
  <c r="E69" i="22"/>
  <c r="E10" i="22"/>
  <c r="E22" i="22"/>
  <c r="E34" i="22"/>
  <c r="L28" i="22"/>
  <c r="E17" i="22"/>
  <c r="E19" i="22"/>
  <c r="E53" i="22"/>
  <c r="E31" i="22"/>
  <c r="G73" i="22"/>
  <c r="D73" i="22"/>
  <c r="K68" i="22"/>
  <c r="K6" i="22"/>
  <c r="K26" i="22"/>
  <c r="K58" i="22"/>
  <c r="K64" i="22"/>
  <c r="N73" i="12"/>
  <c r="M38" i="22"/>
  <c r="C39" i="12"/>
  <c r="K66" i="12"/>
  <c r="K50" i="12"/>
  <c r="K44" i="12"/>
  <c r="K36" i="12"/>
  <c r="K24" i="12"/>
  <c r="J71" i="12"/>
  <c r="J67" i="12"/>
  <c r="J63" i="12"/>
  <c r="J59" i="12"/>
  <c r="J55" i="12"/>
  <c r="J51" i="12"/>
  <c r="J47" i="12"/>
  <c r="J43" i="12"/>
  <c r="J39" i="12"/>
  <c r="J35" i="12"/>
  <c r="J31" i="12"/>
  <c r="J27" i="12"/>
  <c r="J23" i="12"/>
  <c r="J19" i="12"/>
  <c r="J15" i="12"/>
  <c r="J11" i="12"/>
  <c r="J7" i="12"/>
  <c r="J3" i="12"/>
  <c r="I68" i="12"/>
  <c r="I64" i="12"/>
  <c r="I60" i="12"/>
  <c r="I56" i="12"/>
  <c r="I52" i="12"/>
  <c r="I48" i="12"/>
  <c r="I44" i="12"/>
  <c r="I40" i="12"/>
  <c r="I36" i="12"/>
  <c r="I32" i="12"/>
  <c r="I28" i="12"/>
  <c r="I24" i="12"/>
  <c r="I20" i="12"/>
  <c r="I16" i="12"/>
  <c r="I12" i="12"/>
  <c r="I8" i="12"/>
  <c r="I4" i="12"/>
  <c r="H69" i="12"/>
  <c r="H65" i="12"/>
  <c r="L65" i="12" s="1"/>
  <c r="H61" i="12"/>
  <c r="H57" i="12"/>
  <c r="H53" i="12"/>
  <c r="H49" i="12"/>
  <c r="H45" i="12"/>
  <c r="H41" i="12"/>
  <c r="H37" i="12"/>
  <c r="H33" i="12"/>
  <c r="H29" i="12"/>
  <c r="H25" i="12"/>
  <c r="H21" i="12"/>
  <c r="H17" i="12"/>
  <c r="H13" i="12"/>
  <c r="H9" i="12"/>
  <c r="H5" i="12"/>
  <c r="H3" i="12"/>
  <c r="G50" i="12"/>
  <c r="G48" i="12"/>
  <c r="G32" i="12"/>
  <c r="G28" i="12"/>
  <c r="G10" i="12"/>
  <c r="D41" i="12"/>
  <c r="D31" i="12"/>
  <c r="D11" i="12"/>
  <c r="D7" i="12"/>
  <c r="C9" i="12"/>
  <c r="C42" i="12"/>
  <c r="BF72" i="19"/>
  <c r="BC72" i="19"/>
  <c r="D63" i="12"/>
  <c r="D51" i="12"/>
  <c r="D39" i="12"/>
  <c r="G64" i="12"/>
  <c r="D23" i="12"/>
  <c r="D65" i="12"/>
  <c r="D57" i="12"/>
  <c r="G62" i="12"/>
  <c r="D71" i="12"/>
  <c r="D9" i="12"/>
  <c r="G58" i="12"/>
  <c r="D25" i="12"/>
  <c r="D3" i="12"/>
  <c r="D55" i="12"/>
  <c r="G26" i="12"/>
  <c r="G12" i="12"/>
  <c r="G56" i="12"/>
  <c r="G30" i="12"/>
  <c r="G20" i="12"/>
  <c r="B61" i="12"/>
  <c r="B70" i="12"/>
  <c r="B6" i="12"/>
  <c r="B67" i="12"/>
  <c r="B60" i="12"/>
  <c r="B25" i="12"/>
  <c r="B10" i="12"/>
  <c r="B46" i="12"/>
  <c r="B44" i="12"/>
  <c r="B17" i="12"/>
  <c r="B42" i="12"/>
  <c r="B20" i="12"/>
  <c r="K48" i="12"/>
  <c r="K58" i="12"/>
  <c r="G42" i="12"/>
  <c r="D53" i="12"/>
  <c r="B13" i="12"/>
  <c r="B54" i="12"/>
  <c r="K16" i="12"/>
  <c r="K32" i="12"/>
  <c r="K40" i="12"/>
  <c r="K42" i="12"/>
  <c r="K54" i="12"/>
  <c r="K64" i="12"/>
  <c r="K68" i="12"/>
  <c r="K32" i="22"/>
  <c r="C27" i="12"/>
  <c r="C47" i="12"/>
  <c r="C67" i="12"/>
  <c r="D47" i="12"/>
  <c r="K6" i="12"/>
  <c r="K18" i="12"/>
  <c r="K52" i="12"/>
  <c r="K70" i="12"/>
  <c r="K24" i="22"/>
  <c r="L24" i="22" s="1"/>
  <c r="N24" i="22" s="1"/>
  <c r="M25" i="21" s="1"/>
  <c r="C10" i="12"/>
  <c r="G18" i="12"/>
  <c r="C30" i="12"/>
  <c r="G46" i="12"/>
  <c r="K30" i="12"/>
  <c r="K46" i="12"/>
  <c r="D21" i="12"/>
  <c r="K12" i="22"/>
  <c r="C63" i="12"/>
  <c r="C21" i="12"/>
  <c r="K26" i="12"/>
  <c r="G8" i="12"/>
  <c r="G40" i="12"/>
  <c r="D5" i="12"/>
  <c r="C28" i="12"/>
  <c r="H7" i="12"/>
  <c r="H15" i="12"/>
  <c r="H23" i="12"/>
  <c r="H31" i="12"/>
  <c r="H39" i="12"/>
  <c r="H47" i="12"/>
  <c r="H55" i="12"/>
  <c r="H63" i="12"/>
  <c r="H71" i="12"/>
  <c r="I10" i="12"/>
  <c r="I18" i="12"/>
  <c r="I26" i="12"/>
  <c r="I34" i="12"/>
  <c r="I42" i="12"/>
  <c r="I50" i="12"/>
  <c r="I58" i="12"/>
  <c r="I66" i="12"/>
  <c r="J5" i="12"/>
  <c r="J13" i="12"/>
  <c r="J21" i="12"/>
  <c r="J29" i="12"/>
  <c r="J37" i="12"/>
  <c r="J45" i="12"/>
  <c r="J53" i="12"/>
  <c r="J61" i="12"/>
  <c r="J69" i="12"/>
  <c r="K16" i="22"/>
  <c r="K4" i="22"/>
  <c r="L4" i="22" s="1"/>
  <c r="N4" i="22" s="1"/>
  <c r="M5" i="21" s="1"/>
  <c r="K22" i="22"/>
  <c r="K50" i="22"/>
  <c r="L50" i="22" s="1"/>
  <c r="N50" i="22" s="1"/>
  <c r="M51" i="21" s="1"/>
  <c r="K54" i="22"/>
  <c r="E51" i="22"/>
  <c r="I73" i="22"/>
  <c r="K41" i="22"/>
  <c r="K33" i="22"/>
  <c r="K56" i="22"/>
  <c r="E6" i="22"/>
  <c r="E18" i="22"/>
  <c r="E26" i="22"/>
  <c r="L26" i="22" s="1"/>
  <c r="N26" i="22" s="1"/>
  <c r="M27" i="21" s="1"/>
  <c r="K70" i="22"/>
  <c r="K52" i="22"/>
  <c r="L52" i="22" s="1"/>
  <c r="N52" i="22" s="1"/>
  <c r="M53" i="21" s="1"/>
  <c r="K46" i="22"/>
  <c r="K42" i="22"/>
  <c r="K30" i="22"/>
  <c r="K63" i="22"/>
  <c r="K47" i="22"/>
  <c r="L47" i="22" s="1"/>
  <c r="N47" i="22" s="1"/>
  <c r="M48" i="21" s="1"/>
  <c r="K25" i="22"/>
  <c r="K23" i="22"/>
  <c r="K21" i="22"/>
  <c r="K17" i="22"/>
  <c r="K15" i="22"/>
  <c r="K7" i="22"/>
  <c r="H73" i="22"/>
  <c r="E32" i="22"/>
  <c r="E7" i="22"/>
  <c r="E11" i="22"/>
  <c r="E15" i="22"/>
  <c r="L15" i="22" s="1"/>
  <c r="N15" i="22" s="1"/>
  <c r="M16" i="21" s="1"/>
  <c r="E21" i="22"/>
  <c r="E23" i="22"/>
  <c r="E25" i="22"/>
  <c r="E27" i="22"/>
  <c r="L27" i="22" s="1"/>
  <c r="N27" i="22" s="1"/>
  <c r="M28" i="21" s="1"/>
  <c r="E33" i="22"/>
  <c r="E35" i="22"/>
  <c r="E37" i="22"/>
  <c r="E41" i="22"/>
  <c r="E49" i="22"/>
  <c r="E59" i="22"/>
  <c r="E63" i="22"/>
  <c r="E65" i="22"/>
  <c r="L65" i="22" s="1"/>
  <c r="N65" i="22" s="1"/>
  <c r="M66" i="21" s="1"/>
  <c r="E71" i="22"/>
  <c r="K66" i="22"/>
  <c r="L66" i="22" s="1"/>
  <c r="N66" i="22" s="1"/>
  <c r="M67" i="21" s="1"/>
  <c r="EE72" i="19"/>
  <c r="AH72" i="19"/>
  <c r="CA72" i="19"/>
  <c r="C71" i="12"/>
  <c r="C61" i="12"/>
  <c r="C59" i="12"/>
  <c r="C57" i="12"/>
  <c r="C55" i="12"/>
  <c r="C51" i="12"/>
  <c r="C29" i="12"/>
  <c r="C19" i="12"/>
  <c r="C15" i="12"/>
  <c r="C7" i="12"/>
  <c r="BV72" i="19"/>
  <c r="BS72" i="19"/>
  <c r="C68" i="12"/>
  <c r="C64" i="12"/>
  <c r="C52" i="12"/>
  <c r="C48" i="12"/>
  <c r="C44" i="12"/>
  <c r="C40" i="12"/>
  <c r="C32" i="12"/>
  <c r="C24" i="12"/>
  <c r="C20" i="12"/>
  <c r="C12" i="12"/>
  <c r="C8" i="12"/>
  <c r="C4" i="12"/>
  <c r="BK72" i="19"/>
  <c r="AX72" i="19"/>
  <c r="AU72" i="19"/>
  <c r="B68" i="12"/>
  <c r="B50" i="12"/>
  <c r="B36" i="12"/>
  <c r="B28" i="12"/>
  <c r="B22" i="12"/>
  <c r="AP72" i="19"/>
  <c r="Z72" i="19"/>
  <c r="W72" i="19"/>
  <c r="B49" i="12"/>
  <c r="R72" i="19"/>
  <c r="O72" i="19"/>
  <c r="AE72" i="19"/>
  <c r="D54" i="12"/>
  <c r="D6" i="12"/>
  <c r="G57" i="12"/>
  <c r="G41" i="12"/>
  <c r="G25" i="12"/>
  <c r="G9" i="12"/>
  <c r="G45" i="12"/>
  <c r="G7" i="12"/>
  <c r="D52" i="12"/>
  <c r="D44" i="12"/>
  <c r="G55" i="12"/>
  <c r="G33" i="12"/>
  <c r="G17" i="12"/>
  <c r="F73" i="22"/>
  <c r="G49" i="12"/>
  <c r="G27" i="12"/>
  <c r="G5" i="12"/>
  <c r="D40" i="12"/>
  <c r="G19" i="12"/>
  <c r="G35" i="12"/>
  <c r="D22" i="12"/>
  <c r="G39" i="12"/>
  <c r="D46" i="12"/>
  <c r="G59" i="12"/>
  <c r="B7" i="12"/>
  <c r="B56" i="12"/>
  <c r="B69" i="12"/>
  <c r="B39" i="12"/>
  <c r="B30" i="12"/>
  <c r="B9" i="12"/>
  <c r="B3" i="12"/>
  <c r="B63" i="12"/>
  <c r="B5" i="12"/>
  <c r="C23" i="12"/>
  <c r="B38" i="12"/>
  <c r="B33" i="12"/>
  <c r="B66" i="12"/>
  <c r="B34" i="12"/>
  <c r="B18" i="12"/>
  <c r="B35" i="12"/>
  <c r="B51" i="12"/>
  <c r="B41" i="12"/>
  <c r="B24" i="12"/>
  <c r="L12" i="22"/>
  <c r="N12" i="22" s="1"/>
  <c r="M13" i="21" s="1"/>
  <c r="B58" i="12"/>
  <c r="B37" i="12"/>
  <c r="B16" i="12"/>
  <c r="B55" i="12"/>
  <c r="C18" i="12"/>
  <c r="B40" i="12"/>
  <c r="B65" i="12"/>
  <c r="B21" i="12"/>
  <c r="B48" i="12"/>
  <c r="B15" i="12"/>
  <c r="D36" i="12"/>
  <c r="K9" i="12"/>
  <c r="K17" i="12"/>
  <c r="C11" i="12"/>
  <c r="C22" i="12"/>
  <c r="C31" i="12"/>
  <c r="C43" i="12"/>
  <c r="C56" i="12"/>
  <c r="C62" i="12"/>
  <c r="C70" i="12"/>
  <c r="K36" i="22"/>
  <c r="K53" i="22"/>
  <c r="L53" i="22" s="1"/>
  <c r="N53" i="22" s="1"/>
  <c r="M54" i="21" s="1"/>
  <c r="C6" i="12"/>
  <c r="C16" i="12"/>
  <c r="C36" i="12"/>
  <c r="C58" i="12"/>
  <c r="K5" i="22"/>
  <c r="K29" i="22"/>
  <c r="K43" i="22"/>
  <c r="L43" i="22" s="1"/>
  <c r="N43" i="22" s="1"/>
  <c r="M44" i="21" s="1"/>
  <c r="K69" i="22"/>
  <c r="L69" i="22" s="1"/>
  <c r="N69" i="22" s="1"/>
  <c r="M70" i="21" s="1"/>
  <c r="D68" i="12"/>
  <c r="K43" i="12"/>
  <c r="K55" i="12"/>
  <c r="D14" i="12"/>
  <c r="K8" i="22"/>
  <c r="L8" i="22" s="1"/>
  <c r="N8" i="22" s="1"/>
  <c r="M9" i="21" s="1"/>
  <c r="K20" i="22"/>
  <c r="C65" i="12"/>
  <c r="C54" i="12"/>
  <c r="D20" i="12"/>
  <c r="K63" i="12"/>
  <c r="K31" i="12"/>
  <c r="D18" i="12"/>
  <c r="D8" i="12"/>
  <c r="C69" i="12"/>
  <c r="K10" i="22"/>
  <c r="L10" i="22" s="1"/>
  <c r="N10" i="22" s="1"/>
  <c r="M11" i="21" s="1"/>
  <c r="K18" i="22"/>
  <c r="L18" i="22" s="1"/>
  <c r="N18" i="22" s="1"/>
  <c r="M19" i="21" s="1"/>
  <c r="K37" i="22"/>
  <c r="L37" i="22" s="1"/>
  <c r="N37" i="22" s="1"/>
  <c r="M38" i="21" s="1"/>
  <c r="C66" i="12"/>
  <c r="H14" i="12"/>
  <c r="H30" i="12"/>
  <c r="H46" i="12"/>
  <c r="H62" i="12"/>
  <c r="I9" i="12"/>
  <c r="I25" i="12"/>
  <c r="I41" i="12"/>
  <c r="I57" i="12"/>
  <c r="J18" i="12"/>
  <c r="J34" i="12"/>
  <c r="J50" i="12"/>
  <c r="J66" i="12"/>
  <c r="AM72" i="19"/>
  <c r="L49" i="22"/>
  <c r="N49" i="22" s="1"/>
  <c r="M50" i="21" s="1"/>
  <c r="E57" i="22"/>
  <c r="L57" i="22" s="1"/>
  <c r="N57" i="22" s="1"/>
  <c r="M58" i="21" s="1"/>
  <c r="E61" i="22"/>
  <c r="E3" i="22"/>
  <c r="L3" i="22" s="1"/>
  <c r="N3" i="22" s="1"/>
  <c r="M4" i="21" s="1"/>
  <c r="B27" i="12"/>
  <c r="B23" i="12"/>
  <c r="B11" i="12"/>
  <c r="B8" i="12"/>
  <c r="B12" i="12"/>
  <c r="B43" i="12"/>
  <c r="B47" i="12"/>
  <c r="K59" i="12"/>
  <c r="K57" i="12"/>
  <c r="K53" i="12"/>
  <c r="K51" i="12"/>
  <c r="K49" i="12"/>
  <c r="K39" i="12"/>
  <c r="K35" i="12"/>
  <c r="K33" i="12"/>
  <c r="K29" i="12"/>
  <c r="K27" i="12"/>
  <c r="K25" i="12"/>
  <c r="K23" i="12"/>
  <c r="K21" i="12"/>
  <c r="K19" i="12"/>
  <c r="K13" i="12"/>
  <c r="K7" i="12"/>
  <c r="K5" i="12"/>
  <c r="EH72" i="19"/>
  <c r="K3" i="12"/>
  <c r="J70" i="12"/>
  <c r="J68" i="12"/>
  <c r="J64" i="12"/>
  <c r="J62" i="12"/>
  <c r="J60" i="12"/>
  <c r="J56" i="12"/>
  <c r="J54" i="12"/>
  <c r="L54" i="12" s="1"/>
  <c r="J52" i="12"/>
  <c r="J48" i="12"/>
  <c r="J46" i="12"/>
  <c r="J44" i="12"/>
  <c r="J40" i="12"/>
  <c r="J38" i="12"/>
  <c r="L38" i="12" s="1"/>
  <c r="J36" i="12"/>
  <c r="J32" i="12"/>
  <c r="J30" i="12"/>
  <c r="J28" i="12"/>
  <c r="J24" i="12"/>
  <c r="J22" i="12"/>
  <c r="L22" i="12" s="1"/>
  <c r="J20" i="12"/>
  <c r="J16" i="12"/>
  <c r="J14" i="12"/>
  <c r="J12" i="12"/>
  <c r="J8" i="12"/>
  <c r="J6" i="12"/>
  <c r="L6" i="12" s="1"/>
  <c r="DZ72" i="19"/>
  <c r="DW72" i="19"/>
  <c r="J4" i="12"/>
  <c r="I71" i="12"/>
  <c r="I69" i="12"/>
  <c r="I67" i="12"/>
  <c r="I63" i="12"/>
  <c r="I61" i="12"/>
  <c r="I59" i="12"/>
  <c r="I55" i="12"/>
  <c r="I53" i="12"/>
  <c r="I51" i="12"/>
  <c r="I47" i="12"/>
  <c r="I45" i="12"/>
  <c r="I43" i="12"/>
  <c r="I39" i="12"/>
  <c r="I37" i="12"/>
  <c r="I35" i="12"/>
  <c r="I31" i="12"/>
  <c r="I29" i="12"/>
  <c r="I27" i="12"/>
  <c r="I23" i="12"/>
  <c r="I21" i="12"/>
  <c r="I19" i="12"/>
  <c r="I15" i="12"/>
  <c r="I13" i="12"/>
  <c r="I11" i="12"/>
  <c r="I7" i="12"/>
  <c r="I5" i="12"/>
  <c r="DR72" i="19"/>
  <c r="I3" i="12"/>
  <c r="H68" i="12"/>
  <c r="H66" i="12"/>
  <c r="H64" i="12"/>
  <c r="H60" i="12"/>
  <c r="H58" i="12"/>
  <c r="H56" i="12"/>
  <c r="H52" i="12"/>
  <c r="H50" i="12"/>
  <c r="H48" i="12"/>
  <c r="H44" i="12"/>
  <c r="H42" i="12"/>
  <c r="H40" i="12"/>
  <c r="H36" i="12"/>
  <c r="H34" i="12"/>
  <c r="H32" i="12"/>
  <c r="H28" i="12"/>
  <c r="H26" i="12"/>
  <c r="H24" i="12"/>
  <c r="H20" i="12"/>
  <c r="H18" i="12"/>
  <c r="H16" i="12"/>
  <c r="H12" i="12"/>
  <c r="H10" i="12"/>
  <c r="H8" i="12"/>
  <c r="DJ72" i="19"/>
  <c r="DG72" i="19"/>
  <c r="H4" i="12"/>
  <c r="G71" i="12"/>
  <c r="G69" i="12"/>
  <c r="G63" i="12"/>
  <c r="G61" i="12"/>
  <c r="DB72" i="19"/>
  <c r="CY72" i="19"/>
  <c r="D66" i="12"/>
  <c r="D62" i="12"/>
  <c r="D60" i="12"/>
  <c r="D50" i="12"/>
  <c r="D34" i="12"/>
  <c r="D30" i="12"/>
  <c r="D24" i="12"/>
  <c r="CT72" i="19"/>
  <c r="CQ72" i="19"/>
  <c r="CL72" i="19"/>
  <c r="CI72" i="19"/>
  <c r="C50" i="12"/>
  <c r="C46" i="12"/>
  <c r="C38" i="12"/>
  <c r="C34" i="12"/>
  <c r="C26" i="12"/>
  <c r="K59" i="22"/>
  <c r="K38" i="22"/>
  <c r="K55" i="22"/>
  <c r="K71" i="22"/>
  <c r="L71" i="22" s="1"/>
  <c r="N71" i="22" s="1"/>
  <c r="M72" i="21" s="1"/>
  <c r="K34" i="22"/>
  <c r="K19" i="22"/>
  <c r="L19" i="22" s="1"/>
  <c r="N19" i="22" s="1"/>
  <c r="K61" i="22"/>
  <c r="K35" i="22"/>
  <c r="L35" i="22" s="1"/>
  <c r="N35" i="22" s="1"/>
  <c r="M36" i="21" s="1"/>
  <c r="K51" i="22"/>
  <c r="J73" i="22"/>
  <c r="K62" i="22"/>
  <c r="L62" i="22" s="1"/>
  <c r="N62" i="22" s="1"/>
  <c r="M63" i="21" s="1"/>
  <c r="L29" i="22"/>
  <c r="N29" i="22" s="1"/>
  <c r="M30" i="21" s="1"/>
  <c r="E14" i="22"/>
  <c r="L14" i="22" s="1"/>
  <c r="N14" i="22" s="1"/>
  <c r="M15" i="21" s="1"/>
  <c r="E16" i="22"/>
  <c r="L16" i="22" s="1"/>
  <c r="N16" i="22" s="1"/>
  <c r="M17" i="21" s="1"/>
  <c r="E20" i="22"/>
  <c r="L20" i="22" s="1"/>
  <c r="N20" i="22" s="1"/>
  <c r="M21" i="21" s="1"/>
  <c r="E30" i="22"/>
  <c r="L30" i="22" s="1"/>
  <c r="N30" i="22" s="1"/>
  <c r="M31" i="21" s="1"/>
  <c r="E36" i="22"/>
  <c r="L36" i="22" s="1"/>
  <c r="N36" i="22" s="1"/>
  <c r="M37" i="21" s="1"/>
  <c r="E40" i="22"/>
  <c r="L40" i="22" s="1"/>
  <c r="N40" i="22" s="1"/>
  <c r="M41" i="21" s="1"/>
  <c r="E60" i="22"/>
  <c r="L60" i="22" s="1"/>
  <c r="N60" i="22" s="1"/>
  <c r="M61" i="21" s="1"/>
  <c r="E70" i="22"/>
  <c r="L70" i="22" s="1"/>
  <c r="N70" i="22" s="1"/>
  <c r="M71" i="21" s="1"/>
  <c r="M73" i="22"/>
  <c r="N28" i="22"/>
  <c r="M29" i="21" s="1"/>
  <c r="L31" i="22"/>
  <c r="N31" i="22" s="1"/>
  <c r="M32" i="21" s="1"/>
  <c r="L68" i="22"/>
  <c r="N68" i="22" s="1"/>
  <c r="M69" i="21" s="1"/>
  <c r="L67" i="22"/>
  <c r="N67" i="22" s="1"/>
  <c r="M68" i="21" s="1"/>
  <c r="L39" i="22"/>
  <c r="N39" i="22" s="1"/>
  <c r="M40" i="21" s="1"/>
  <c r="L55" i="22"/>
  <c r="N55" i="22" s="1"/>
  <c r="M56" i="21" s="1"/>
  <c r="L11" i="22"/>
  <c r="N11" i="22" s="1"/>
  <c r="E5" i="22"/>
  <c r="L5" i="22" s="1"/>
  <c r="N5" i="22" s="1"/>
  <c r="M6" i="21" s="1"/>
  <c r="E9" i="22"/>
  <c r="L9" i="22" s="1"/>
  <c r="N9" i="22" s="1"/>
  <c r="M10" i="21" s="1"/>
  <c r="E38" i="22"/>
  <c r="E42" i="22"/>
  <c r="E46" i="22"/>
  <c r="E48" i="22"/>
  <c r="L48" i="22" s="1"/>
  <c r="N48" i="22" s="1"/>
  <c r="M49" i="21" s="1"/>
  <c r="E54" i="22"/>
  <c r="E56" i="22"/>
  <c r="L56" i="22" s="1"/>
  <c r="N56" i="22" s="1"/>
  <c r="M57" i="21" s="1"/>
  <c r="E58" i="22"/>
  <c r="L58" i="22" s="1"/>
  <c r="N58" i="22" s="1"/>
  <c r="M59" i="21" s="1"/>
  <c r="E64" i="22"/>
  <c r="L64" i="22" s="1"/>
  <c r="N64" i="22" s="1"/>
  <c r="M65" i="21" s="1"/>
  <c r="C73" i="22"/>
  <c r="C53" i="12"/>
  <c r="C49" i="12"/>
  <c r="C45" i="12"/>
  <c r="C41" i="12"/>
  <c r="C37" i="12"/>
  <c r="C33" i="12"/>
  <c r="C25" i="12"/>
  <c r="C17" i="12"/>
  <c r="C13" i="12"/>
  <c r="C5" i="12"/>
  <c r="L22" i="22" l="1"/>
  <c r="N22" i="22" s="1"/>
  <c r="M23" i="21" s="1"/>
  <c r="L6" i="22"/>
  <c r="N6" i="22" s="1"/>
  <c r="M7" i="21" s="1"/>
  <c r="L42" i="22"/>
  <c r="N42" i="22" s="1"/>
  <c r="M43" i="21" s="1"/>
  <c r="L41" i="22"/>
  <c r="N41" i="22" s="1"/>
  <c r="M42" i="21" s="1"/>
  <c r="L7" i="22"/>
  <c r="N7" i="22" s="1"/>
  <c r="M8" i="21" s="1"/>
  <c r="L17" i="22"/>
  <c r="N17" i="22" s="1"/>
  <c r="M18" i="21" s="1"/>
  <c r="L34" i="22"/>
  <c r="N34" i="22" s="1"/>
  <c r="M35" i="21" s="1"/>
  <c r="L30" i="12"/>
  <c r="L62" i="12"/>
  <c r="J72" i="19"/>
  <c r="L61" i="22"/>
  <c r="N61" i="22" s="1"/>
  <c r="M62" i="21" s="1"/>
  <c r="L33" i="22"/>
  <c r="N33" i="22" s="1"/>
  <c r="M34" i="21" s="1"/>
  <c r="L32" i="22"/>
  <c r="N32" i="22" s="1"/>
  <c r="M33" i="21" s="1"/>
  <c r="L61" i="12"/>
  <c r="L63" i="12"/>
  <c r="L69" i="12"/>
  <c r="L71" i="12"/>
  <c r="L70" i="12"/>
  <c r="K73" i="12"/>
  <c r="L23" i="22"/>
  <c r="N23" i="22" s="1"/>
  <c r="M24" i="21" s="1"/>
  <c r="L59" i="22"/>
  <c r="N59" i="22" s="1"/>
  <c r="M60" i="21" s="1"/>
  <c r="M20" i="21"/>
  <c r="BN72" i="19"/>
  <c r="L51" i="22"/>
  <c r="N51" i="22" s="1"/>
  <c r="M52" i="21" s="1"/>
  <c r="L42" i="12"/>
  <c r="L63" i="22"/>
  <c r="N63" i="22" s="1"/>
  <c r="M64" i="21" s="1"/>
  <c r="L25" i="22"/>
  <c r="N25" i="22" s="1"/>
  <c r="M26" i="21" s="1"/>
  <c r="L21" i="22"/>
  <c r="N21" i="22" s="1"/>
  <c r="M22" i="21" s="1"/>
  <c r="M12" i="21"/>
  <c r="L54" i="22"/>
  <c r="N54" i="22" s="1"/>
  <c r="M55" i="21" s="1"/>
  <c r="L46" i="22"/>
  <c r="N46" i="22" s="1"/>
  <c r="M47" i="21" s="1"/>
  <c r="L38" i="22"/>
  <c r="N38" i="22" s="1"/>
  <c r="M39" i="21" s="1"/>
  <c r="L10" i="12"/>
  <c r="L26" i="12"/>
  <c r="L34" i="12"/>
  <c r="L58" i="12"/>
  <c r="L66" i="12"/>
  <c r="L11" i="12"/>
  <c r="L15" i="12"/>
  <c r="L31" i="12"/>
  <c r="L37" i="12"/>
  <c r="L43" i="12"/>
  <c r="L47" i="12"/>
  <c r="L67" i="12"/>
  <c r="E73" i="22"/>
  <c r="H73" i="12"/>
  <c r="L36" i="12"/>
  <c r="L52" i="12"/>
  <c r="L68" i="12"/>
  <c r="L21" i="12"/>
  <c r="L23" i="12"/>
  <c r="L12" i="12"/>
  <c r="L20" i="12"/>
  <c r="L56" i="12"/>
  <c r="L64" i="12"/>
  <c r="L29" i="12"/>
  <c r="L51" i="12"/>
  <c r="L53" i="12"/>
  <c r="CD72" i="19"/>
  <c r="L14" i="12"/>
  <c r="K73" i="22"/>
  <c r="D73" i="12"/>
  <c r="L46" i="12"/>
  <c r="B73" i="12"/>
  <c r="L59" i="12"/>
  <c r="L39" i="12"/>
  <c r="L35" i="12"/>
  <c r="L27" i="12"/>
  <c r="L33" i="12"/>
  <c r="L7" i="12"/>
  <c r="L9" i="12"/>
  <c r="L41" i="12"/>
  <c r="G73" i="12"/>
  <c r="L8" i="12"/>
  <c r="L16" i="12"/>
  <c r="L18" i="12"/>
  <c r="L24" i="12"/>
  <c r="L28" i="12"/>
  <c r="L32" i="12"/>
  <c r="L40" i="12"/>
  <c r="L44" i="12"/>
  <c r="L48" i="12"/>
  <c r="L50" i="12"/>
  <c r="L60" i="12"/>
  <c r="I73" i="12"/>
  <c r="L13" i="12"/>
  <c r="J73" i="12"/>
  <c r="L19" i="12"/>
  <c r="L5" i="12"/>
  <c r="L49" i="12"/>
  <c r="L17" i="12"/>
  <c r="L55" i="12"/>
  <c r="L45" i="12"/>
  <c r="L25" i="12"/>
  <c r="L57" i="12"/>
  <c r="L3" i="12"/>
  <c r="L4" i="12"/>
  <c r="C73" i="12"/>
  <c r="L73" i="22" l="1"/>
  <c r="N73" i="22" s="1"/>
  <c r="M73" i="21" s="1"/>
  <c r="L73" i="12"/>
  <c r="F20" i="12" l="1"/>
  <c r="M20" i="12" s="1"/>
  <c r="O20" i="12" s="1"/>
  <c r="K21" i="21" s="1"/>
  <c r="F56" i="12"/>
  <c r="M56" i="12" s="1"/>
  <c r="O56" i="12" s="1"/>
  <c r="K57" i="21" s="1"/>
  <c r="F43" i="12"/>
  <c r="M43" i="12" s="1"/>
  <c r="O43" i="12" s="1"/>
  <c r="K44" i="21" s="1"/>
  <c r="F40" i="12"/>
  <c r="M40" i="12" s="1"/>
  <c r="O40" i="12" s="1"/>
  <c r="K41" i="21" s="1"/>
  <c r="F21" i="12"/>
  <c r="M21" i="12" s="1"/>
  <c r="O21" i="12" s="1"/>
  <c r="K22" i="21" s="1"/>
  <c r="F25" i="12"/>
  <c r="M25" i="12" s="1"/>
  <c r="O25" i="12" s="1"/>
  <c r="K26" i="21" s="1"/>
  <c r="F27" i="12"/>
  <c r="M27" i="12" s="1"/>
  <c r="O27" i="12" s="1"/>
  <c r="K28" i="21" s="1"/>
  <c r="F65" i="12"/>
  <c r="M65" i="12" s="1"/>
  <c r="O65" i="12" s="1"/>
  <c r="K66" i="21" s="1"/>
  <c r="F30" i="12"/>
  <c r="M30" i="12" s="1"/>
  <c r="O30" i="12" s="1"/>
  <c r="K31" i="21" s="1"/>
  <c r="F63" i="12"/>
  <c r="M63" i="12" s="1"/>
  <c r="O63" i="12" s="1"/>
  <c r="K64" i="21" s="1"/>
  <c r="F39" i="12"/>
  <c r="M39" i="12" s="1"/>
  <c r="O39" i="12" s="1"/>
  <c r="K40" i="21" s="1"/>
  <c r="F62" i="12"/>
  <c r="M62" i="12" s="1"/>
  <c r="O62" i="12" s="1"/>
  <c r="K63" i="21" s="1"/>
  <c r="F64" i="12"/>
  <c r="M64" i="12" s="1"/>
  <c r="O64" i="12" s="1"/>
  <c r="K65" i="21" s="1"/>
  <c r="F12" i="12"/>
  <c r="M12" i="12" s="1"/>
  <c r="O12" i="12" s="1"/>
  <c r="K13" i="21" s="1"/>
  <c r="F46" i="12"/>
  <c r="M46" i="12" s="1"/>
  <c r="O46" i="12" s="1"/>
  <c r="K47" i="21" s="1"/>
  <c r="F37" i="12"/>
  <c r="M37" i="12" s="1"/>
  <c r="O37" i="12" s="1"/>
  <c r="K38" i="21" s="1"/>
  <c r="F13" i="12"/>
  <c r="M13" i="12" s="1"/>
  <c r="O13" i="12" s="1"/>
  <c r="K14" i="21" s="1"/>
  <c r="F17" i="12"/>
  <c r="M17" i="12" s="1"/>
  <c r="O17" i="12" s="1"/>
  <c r="K18" i="21" s="1"/>
  <c r="F55" i="12"/>
  <c r="M55" i="12" s="1"/>
  <c r="O55" i="12" s="1"/>
  <c r="K56" i="21" s="1"/>
  <c r="F51" i="12"/>
  <c r="M51" i="12" s="1"/>
  <c r="O51" i="12" s="1"/>
  <c r="K52" i="21" s="1"/>
  <c r="F44" i="12"/>
  <c r="M44" i="12" s="1"/>
  <c r="O44" i="12" s="1"/>
  <c r="K45" i="21" s="1"/>
  <c r="F59" i="12"/>
  <c r="M59" i="12" s="1"/>
  <c r="O59" i="12" s="1"/>
  <c r="K60" i="21" s="1"/>
  <c r="F71" i="12"/>
  <c r="M71" i="12" s="1"/>
  <c r="O71" i="12" s="1"/>
  <c r="K72" i="21" s="1"/>
  <c r="F28" i="12"/>
  <c r="M28" i="12" s="1"/>
  <c r="O28" i="12" s="1"/>
  <c r="K29" i="21" s="1"/>
  <c r="F42" i="12"/>
  <c r="M42" i="12" s="1"/>
  <c r="O42" i="12" s="1"/>
  <c r="K43" i="21" s="1"/>
  <c r="F19" i="12"/>
  <c r="M19" i="12" s="1"/>
  <c r="O19" i="12" s="1"/>
  <c r="F18" i="12"/>
  <c r="M18" i="12" s="1"/>
  <c r="O18" i="12" s="1"/>
  <c r="K19" i="21" s="1"/>
  <c r="F7" i="12"/>
  <c r="M7" i="12" s="1"/>
  <c r="O7" i="12" s="1"/>
  <c r="K8" i="21" s="1"/>
  <c r="F33" i="12"/>
  <c r="M33" i="12" s="1"/>
  <c r="O33" i="12" s="1"/>
  <c r="K34" i="21" s="1"/>
  <c r="F50" i="12"/>
  <c r="M50" i="12" s="1"/>
  <c r="O50" i="12" s="1"/>
  <c r="K51" i="21" s="1"/>
  <c r="F24" i="12"/>
  <c r="M24" i="12" s="1"/>
  <c r="O24" i="12" s="1"/>
  <c r="K25" i="21" s="1"/>
  <c r="F36" i="12"/>
  <c r="M36" i="12" s="1"/>
  <c r="O36" i="12" s="1"/>
  <c r="K37" i="21" s="1"/>
  <c r="F47" i="12"/>
  <c r="M47" i="12" s="1"/>
  <c r="O47" i="12" s="1"/>
  <c r="K48" i="21" s="1"/>
  <c r="F48" i="12"/>
  <c r="M48" i="12" s="1"/>
  <c r="O48" i="12" s="1"/>
  <c r="K49" i="21" s="1"/>
  <c r="F66" i="12"/>
  <c r="M66" i="12" s="1"/>
  <c r="O66" i="12" s="1"/>
  <c r="K67" i="21" s="1"/>
  <c r="F49" i="12"/>
  <c r="M49" i="12" s="1"/>
  <c r="O49" i="12" s="1"/>
  <c r="K50" i="21" s="1"/>
  <c r="F54" i="12"/>
  <c r="M54" i="12" s="1"/>
  <c r="O54" i="12" s="1"/>
  <c r="K55" i="21" s="1"/>
  <c r="F60" i="12"/>
  <c r="M60" i="12" s="1"/>
  <c r="O60" i="12" s="1"/>
  <c r="K61" i="21" s="1"/>
  <c r="F35" i="12"/>
  <c r="M35" i="12" s="1"/>
  <c r="O35" i="12" s="1"/>
  <c r="K36" i="21" s="1"/>
  <c r="F45" i="12"/>
  <c r="M45" i="12" s="1"/>
  <c r="O45" i="12" s="1"/>
  <c r="K46" i="21" s="1"/>
  <c r="F70" i="12"/>
  <c r="M70" i="12" s="1"/>
  <c r="O70" i="12" s="1"/>
  <c r="K71" i="21" s="1"/>
  <c r="F41" i="12"/>
  <c r="M41" i="12" s="1"/>
  <c r="O41" i="12" s="1"/>
  <c r="K42" i="21" s="1"/>
  <c r="F22" i="12"/>
  <c r="M22" i="12" s="1"/>
  <c r="O22" i="12" s="1"/>
  <c r="K23" i="21" s="1"/>
  <c r="F15" i="12"/>
  <c r="M15" i="12" s="1"/>
  <c r="O15" i="12" s="1"/>
  <c r="K16" i="21" s="1"/>
  <c r="F23" i="12"/>
  <c r="M23" i="12" s="1"/>
  <c r="O23" i="12" s="1"/>
  <c r="K24" i="21" s="1"/>
  <c r="F53" i="12"/>
  <c r="M53" i="12" s="1"/>
  <c r="O53" i="12" s="1"/>
  <c r="K54" i="21" s="1"/>
  <c r="F67" i="12"/>
  <c r="M67" i="12" s="1"/>
  <c r="O67" i="12" s="1"/>
  <c r="K68" i="21" s="1"/>
  <c r="F29" i="12"/>
  <c r="M29" i="12" s="1"/>
  <c r="O29" i="12" s="1"/>
  <c r="K30" i="21" s="1"/>
  <c r="F8" i="12"/>
  <c r="M8" i="12" s="1"/>
  <c r="O8" i="12" s="1"/>
  <c r="K9" i="21" s="1"/>
  <c r="F32" i="12"/>
  <c r="M32" i="12" s="1"/>
  <c r="O32" i="12" s="1"/>
  <c r="K33" i="21" s="1"/>
  <c r="F58" i="12"/>
  <c r="M58" i="12" s="1"/>
  <c r="O58" i="12" s="1"/>
  <c r="K59" i="21" s="1"/>
  <c r="F38" i="12"/>
  <c r="M38" i="12" s="1"/>
  <c r="O38" i="12" s="1"/>
  <c r="F5" i="12"/>
  <c r="M5" i="12" s="1"/>
  <c r="O5" i="12" s="1"/>
  <c r="K6" i="21" s="1"/>
  <c r="F11" i="12"/>
  <c r="M11" i="12" s="1"/>
  <c r="O11" i="12" s="1"/>
  <c r="F14" i="12"/>
  <c r="M14" i="12" s="1"/>
  <c r="O14" i="12" s="1"/>
  <c r="K15" i="21" s="1"/>
  <c r="F26" i="12"/>
  <c r="M26" i="12" s="1"/>
  <c r="O26" i="12" s="1"/>
  <c r="K27" i="21" s="1"/>
  <c r="F68" i="12"/>
  <c r="M68" i="12" s="1"/>
  <c r="O68" i="12" s="1"/>
  <c r="K69" i="21" s="1"/>
  <c r="F10" i="12"/>
  <c r="M10" i="12" s="1"/>
  <c r="O10" i="12" s="1"/>
  <c r="K11" i="21" s="1"/>
  <c r="F16" i="12"/>
  <c r="M16" i="12" s="1"/>
  <c r="O16" i="12" s="1"/>
  <c r="K17" i="21" s="1"/>
  <c r="F69" i="12"/>
  <c r="M69" i="12" s="1"/>
  <c r="O69" i="12" s="1"/>
  <c r="K70" i="21" s="1"/>
  <c r="F57" i="12"/>
  <c r="M57" i="12" s="1"/>
  <c r="O57" i="12" s="1"/>
  <c r="K58" i="21" s="1"/>
  <c r="F4" i="12"/>
  <c r="M4" i="12" s="1"/>
  <c r="O4" i="12" s="1"/>
  <c r="K5" i="21" s="1"/>
  <c r="F34" i="12"/>
  <c r="M34" i="12" s="1"/>
  <c r="O34" i="12" s="1"/>
  <c r="K35" i="21" s="1"/>
  <c r="F31" i="12"/>
  <c r="M31" i="12" s="1"/>
  <c r="O31" i="12" s="1"/>
  <c r="K32" i="21" s="1"/>
  <c r="F6" i="12"/>
  <c r="M6" i="12" s="1"/>
  <c r="O6" i="12" s="1"/>
  <c r="K7" i="21" s="1"/>
  <c r="F52" i="12"/>
  <c r="M52" i="12" s="1"/>
  <c r="O52" i="12" s="1"/>
  <c r="K53" i="21" s="1"/>
  <c r="F9" i="12"/>
  <c r="M9" i="12" s="1"/>
  <c r="O9" i="12" s="1"/>
  <c r="K10" i="21" s="1"/>
  <c r="F61" i="12"/>
  <c r="M61" i="12" s="1"/>
  <c r="O61" i="12" s="1"/>
  <c r="K62" i="21" s="1"/>
  <c r="L62" i="21" l="1"/>
  <c r="N62" i="21" s="1"/>
  <c r="L53" i="21"/>
  <c r="N53" i="21" s="1"/>
  <c r="L32" i="21"/>
  <c r="N32" i="21" s="1"/>
  <c r="L35" i="21"/>
  <c r="N35" i="21" s="1"/>
  <c r="K39" i="21"/>
  <c r="L10" i="21"/>
  <c r="N10" i="21" s="1"/>
  <c r="L7" i="21"/>
  <c r="N7" i="21" s="1"/>
  <c r="L5" i="21"/>
  <c r="N5" i="21" s="1"/>
  <c r="L58" i="21"/>
  <c r="N58" i="21" s="1"/>
  <c r="L70" i="21"/>
  <c r="N70" i="21" s="1"/>
  <c r="L17" i="21"/>
  <c r="N17" i="21" s="1"/>
  <c r="L11" i="21"/>
  <c r="N11" i="21" s="1"/>
  <c r="L69" i="21"/>
  <c r="N69" i="21" s="1"/>
  <c r="L27" i="21"/>
  <c r="N27" i="21" s="1"/>
  <c r="L15" i="21"/>
  <c r="N15" i="21" s="1"/>
  <c r="K12" i="21"/>
  <c r="L6" i="21"/>
  <c r="N6" i="21" s="1"/>
  <c r="L59" i="21"/>
  <c r="N59" i="21" s="1"/>
  <c r="L33" i="21"/>
  <c r="N33" i="21" s="1"/>
  <c r="L9" i="21"/>
  <c r="N9" i="21" s="1"/>
  <c r="L30" i="21"/>
  <c r="N30" i="21" s="1"/>
  <c r="L68" i="21"/>
  <c r="N68" i="21" s="1"/>
  <c r="L24" i="21"/>
  <c r="N24" i="21" s="1"/>
  <c r="L16" i="21"/>
  <c r="N16" i="21" s="1"/>
  <c r="L23" i="21"/>
  <c r="N23" i="21" s="1"/>
  <c r="L42" i="21"/>
  <c r="N42" i="21" s="1"/>
  <c r="L36" i="21"/>
  <c r="N36" i="21" s="1"/>
  <c r="L55" i="21"/>
  <c r="N55" i="21" s="1"/>
  <c r="L37" i="21"/>
  <c r="N37" i="21" s="1"/>
  <c r="L51" i="21"/>
  <c r="N51" i="21" s="1"/>
  <c r="L34" i="21"/>
  <c r="N34" i="21" s="1"/>
  <c r="L8" i="21"/>
  <c r="N8" i="21" s="1"/>
  <c r="K20" i="21"/>
  <c r="L72" i="21"/>
  <c r="N72" i="21" s="1"/>
  <c r="L54" i="21"/>
  <c r="N54" i="21" s="1"/>
  <c r="L71" i="21"/>
  <c r="N71" i="21" s="1"/>
  <c r="L46" i="21"/>
  <c r="N46" i="21" s="1"/>
  <c r="L61" i="21"/>
  <c r="N61" i="21" s="1"/>
  <c r="L50" i="21"/>
  <c r="N50" i="21" s="1"/>
  <c r="L67" i="21"/>
  <c r="N67" i="21" s="1"/>
  <c r="L49" i="21"/>
  <c r="N49" i="21" s="1"/>
  <c r="L48" i="21"/>
  <c r="N48" i="21" s="1"/>
  <c r="L25" i="21"/>
  <c r="N25" i="21" s="1"/>
  <c r="L19" i="21"/>
  <c r="N19" i="21" s="1"/>
  <c r="L43" i="21"/>
  <c r="N43" i="21" s="1"/>
  <c r="L29" i="21"/>
  <c r="N29" i="21" s="1"/>
  <c r="L45" i="21"/>
  <c r="N45" i="21" s="1"/>
  <c r="L56" i="21"/>
  <c r="N56" i="21" s="1"/>
  <c r="L18" i="21"/>
  <c r="N18" i="21" s="1"/>
  <c r="L14" i="21"/>
  <c r="N14" i="21" s="1"/>
  <c r="L13" i="21"/>
  <c r="N13" i="21" s="1"/>
  <c r="L65" i="21"/>
  <c r="N65" i="21" s="1"/>
  <c r="L40" i="21"/>
  <c r="N40" i="21" s="1"/>
  <c r="L31" i="21"/>
  <c r="N31" i="21" s="1"/>
  <c r="L26" i="21"/>
  <c r="N26" i="21" s="1"/>
  <c r="L22" i="21"/>
  <c r="N22" i="21" s="1"/>
  <c r="L44" i="21"/>
  <c r="N44" i="21" s="1"/>
  <c r="L21" i="21"/>
  <c r="N21" i="21" s="1"/>
  <c r="L60" i="21"/>
  <c r="N60" i="21" s="1"/>
  <c r="L52" i="21"/>
  <c r="N52" i="21" s="1"/>
  <c r="L38" i="21"/>
  <c r="N38" i="21" s="1"/>
  <c r="L47" i="21"/>
  <c r="N47" i="21" s="1"/>
  <c r="L63" i="21"/>
  <c r="N63" i="21" s="1"/>
  <c r="L64" i="21"/>
  <c r="N64" i="21" s="1"/>
  <c r="L66" i="21"/>
  <c r="N66" i="21" s="1"/>
  <c r="L28" i="21"/>
  <c r="N28" i="21" s="1"/>
  <c r="L41" i="21"/>
  <c r="N41" i="21" s="1"/>
  <c r="L57" i="21"/>
  <c r="N57" i="21" s="1"/>
  <c r="L12" i="21" l="1"/>
  <c r="N12" i="21" s="1"/>
  <c r="L20" i="21"/>
  <c r="N20" i="21" s="1"/>
  <c r="L39" i="21"/>
  <c r="N39" i="21" s="1"/>
  <c r="F3" i="12" l="1"/>
  <c r="E73" i="12"/>
  <c r="M3" i="12" l="1"/>
  <c r="F73" i="12"/>
  <c r="O3" i="12" l="1"/>
  <c r="K4" i="21" s="1"/>
  <c r="M73" i="12"/>
  <c r="O73" i="12" s="1"/>
  <c r="K73" i="21" s="1"/>
  <c r="L4" i="21" l="1"/>
  <c r="N4" i="21" s="1"/>
  <c r="L73" i="21"/>
  <c r="N73" i="21" s="1"/>
</calcChain>
</file>

<file path=xl/sharedStrings.xml><?xml version="1.0" encoding="utf-8"?>
<sst xmlns="http://schemas.openxmlformats.org/spreadsheetml/2006/main" count="660" uniqueCount="304">
  <si>
    <t>District</t>
  </si>
  <si>
    <t>STATE TOTAL</t>
  </si>
  <si>
    <t>Total</t>
  </si>
  <si>
    <t>(1)</t>
  </si>
  <si>
    <t>(2)</t>
  </si>
  <si>
    <t>(3)</t>
  </si>
  <si>
    <t>(5)</t>
  </si>
  <si>
    <t>(6)</t>
  </si>
  <si>
    <t>(7)</t>
  </si>
  <si>
    <t>(8)</t>
  </si>
  <si>
    <t>(9)</t>
  </si>
  <si>
    <t>LEA</t>
  </si>
  <si>
    <t>Revenue and Fees excludes debt service and capital outlay.</t>
  </si>
  <si>
    <t>STATE SUMMARY</t>
  </si>
  <si>
    <t>School System</t>
  </si>
  <si>
    <t>Charter School with a District Building</t>
  </si>
  <si>
    <t>Charter School without a District Building</t>
  </si>
  <si>
    <t>(10)= ( 5+ 6+ 7+ 8 + 9)</t>
  </si>
  <si>
    <t>(11) = (4) - (10)</t>
  </si>
  <si>
    <t>(12)</t>
  </si>
  <si>
    <t>(13) = (11)/(12)</t>
  </si>
  <si>
    <t>Note: Local Revenues include Ad Valorem, Sales Tax Revenue, and Revenue for 16th Section Land.</t>
  </si>
  <si>
    <t>(3B)</t>
  </si>
  <si>
    <t>001</t>
  </si>
  <si>
    <t>Acadia Parish</t>
  </si>
  <si>
    <t>002</t>
  </si>
  <si>
    <t>Allen Parish</t>
  </si>
  <si>
    <t>003</t>
  </si>
  <si>
    <t>Ascension Parish</t>
  </si>
  <si>
    <t>004</t>
  </si>
  <si>
    <t>Assumption Parish</t>
  </si>
  <si>
    <t>005</t>
  </si>
  <si>
    <t>Avoyelles Parish</t>
  </si>
  <si>
    <t>006</t>
  </si>
  <si>
    <t>Beauregard Parish</t>
  </si>
  <si>
    <t>007</t>
  </si>
  <si>
    <t>Bienville Parish</t>
  </si>
  <si>
    <t>008</t>
  </si>
  <si>
    <t>Bossier Parish</t>
  </si>
  <si>
    <t>009</t>
  </si>
  <si>
    <t>Caddo Parish</t>
  </si>
  <si>
    <t>010</t>
  </si>
  <si>
    <t>Calcasieu Parish</t>
  </si>
  <si>
    <t>011</t>
  </si>
  <si>
    <t>Caldwell Parish</t>
  </si>
  <si>
    <t>012</t>
  </si>
  <si>
    <t>Cameron Parish</t>
  </si>
  <si>
    <t>013</t>
  </si>
  <si>
    <t>Catahoula Parish</t>
  </si>
  <si>
    <t>014</t>
  </si>
  <si>
    <t>Claiborne Parish</t>
  </si>
  <si>
    <t>015</t>
  </si>
  <si>
    <t>Concordia Parish</t>
  </si>
  <si>
    <t>016</t>
  </si>
  <si>
    <t>DeSoto Parish</t>
  </si>
  <si>
    <t>017</t>
  </si>
  <si>
    <t>East Baton Rouge Parish</t>
  </si>
  <si>
    <t>018</t>
  </si>
  <si>
    <t>East Carroll Parish</t>
  </si>
  <si>
    <t>019</t>
  </si>
  <si>
    <t>East Feliciana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</si>
  <si>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</si>
  <si>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</si>
  <si>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</si>
  <si>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</si>
  <si>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</si>
  <si>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</si>
  <si>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</si>
  <si>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</si>
  <si>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024</t>
  </si>
  <si>
    <t>Iberville Parish</t>
  </si>
  <si>
    <t>025</t>
  </si>
  <si>
    <t>Jackson Parish</t>
  </si>
  <si>
    <t>026</t>
  </si>
  <si>
    <t>Jefferson Parish</t>
  </si>
  <si>
    <t>027</t>
  </si>
  <si>
    <t>Jefferson Davis Parish</t>
  </si>
  <si>
    <t>028</t>
  </si>
  <si>
    <t>Lafayette Parish</t>
  </si>
  <si>
    <t>029</t>
  </si>
  <si>
    <t>Lafourche Parish</t>
  </si>
  <si>
    <t>030</t>
  </si>
  <si>
    <t>LaSalle Parish</t>
  </si>
  <si>
    <t>031</t>
  </si>
  <si>
    <t>Lincoln Parish</t>
  </si>
  <si>
    <t>032</t>
  </si>
  <si>
    <t>Livingston Parish</t>
  </si>
  <si>
    <t>033</t>
  </si>
  <si>
    <t>Madison Parish</t>
  </si>
  <si>
    <t>034</t>
  </si>
  <si>
    <t>Morehouse Parish</t>
  </si>
  <si>
    <t>035</t>
  </si>
  <si>
    <t>Natchitoches Parish</t>
  </si>
  <si>
    <t>036</t>
  </si>
  <si>
    <t>Orleans Parish</t>
  </si>
  <si>
    <t>037</t>
  </si>
  <si>
    <t>Ouachita Parish</t>
  </si>
  <si>
    <t>038</t>
  </si>
  <si>
    <t>Plaquemines Parish</t>
  </si>
  <si>
    <t>039</t>
  </si>
  <si>
    <t>Pointe Coupee Parish</t>
  </si>
  <si>
    <t>040</t>
  </si>
  <si>
    <t>Rapides Parish</t>
  </si>
  <si>
    <t>041</t>
  </si>
  <si>
    <t>Red River Parish</t>
  </si>
  <si>
    <t>042</t>
  </si>
  <si>
    <t>Richland Parish</t>
  </si>
  <si>
    <t>043</t>
  </si>
  <si>
    <t>Sabine Parish</t>
  </si>
  <si>
    <t>044</t>
  </si>
  <si>
    <t>St. Bernard Parish</t>
  </si>
  <si>
    <t>045</t>
  </si>
  <si>
    <t>St. Charles Parish</t>
  </si>
  <si>
    <t>046</t>
  </si>
  <si>
    <t>St. Helena Parish</t>
  </si>
  <si>
    <t>047</t>
  </si>
  <si>
    <t>St. James Parish</t>
  </si>
  <si>
    <t>048</t>
  </si>
  <si>
    <t>St. John the Baptist Parish</t>
  </si>
  <si>
    <t>049</t>
  </si>
  <si>
    <t>St. Landry Parish</t>
  </si>
  <si>
    <t>050</t>
  </si>
  <si>
    <t>St. Martin Parish</t>
  </si>
  <si>
    <t>051</t>
  </si>
  <si>
    <t>St. Mary Parish</t>
  </si>
  <si>
    <t>052</t>
  </si>
  <si>
    <t>St. Tammany Parish</t>
  </si>
  <si>
    <t>053</t>
  </si>
  <si>
    <t>Tangipahoa Parish</t>
  </si>
  <si>
    <t>054</t>
  </si>
  <si>
    <t>Tensas Parish</t>
  </si>
  <si>
    <t>055</t>
  </si>
  <si>
    <t>Terrebonne Parish</t>
  </si>
  <si>
    <t>056</t>
  </si>
  <si>
    <t>Union Parish</t>
  </si>
  <si>
    <t>057</t>
  </si>
  <si>
    <t>Vermilion Parish</t>
  </si>
  <si>
    <t>058</t>
  </si>
  <si>
    <t>Vernon Parish</t>
  </si>
  <si>
    <t>059</t>
  </si>
  <si>
    <t>Washington Parish</t>
  </si>
  <si>
    <t>060</t>
  </si>
  <si>
    <t>Webster Parish</t>
  </si>
  <si>
    <t>061</t>
  </si>
  <si>
    <t>West Baton Rouge Parish</t>
  </si>
  <si>
    <t>062</t>
  </si>
  <si>
    <t>West Carroll Parish</t>
  </si>
  <si>
    <t>063</t>
  </si>
  <si>
    <t>West Feliciana Parish</t>
  </si>
  <si>
    <t>064</t>
  </si>
  <si>
    <t>Winn Parish</t>
  </si>
  <si>
    <t>065</t>
  </si>
  <si>
    <t>City of Monroe School District</t>
  </si>
  <si>
    <t>066</t>
  </si>
  <si>
    <t>City of Bogalusa School District</t>
  </si>
  <si>
    <t>067</t>
  </si>
  <si>
    <t>Zachary Community School District</t>
  </si>
  <si>
    <t>068</t>
  </si>
  <si>
    <t>City of Baker School District</t>
  </si>
  <si>
    <t>069</t>
  </si>
  <si>
    <t>Central Community School District</t>
  </si>
  <si>
    <t>KPC 300 - Ad Valorem: Constitutional Taxes</t>
  </si>
  <si>
    <t>KPC 350 - Ad Valorem: Renewable Taxes</t>
  </si>
  <si>
    <t>KPC 400 - Ad Valorem: Debt Service Taxes</t>
  </si>
  <si>
    <t>KPC 450 - Ad Valorem: Up to 1 % Collected by Sheriff</t>
  </si>
  <si>
    <t>KPC 500 - Ad Valorem: Result of Court Ordered Settlement</t>
  </si>
  <si>
    <t>KPC 550 - Ad Valorem: Penalties/Interest on Property Taxes</t>
  </si>
  <si>
    <t>KPC 750 - Sales and Use Taxes (Gross)</t>
  </si>
  <si>
    <t>KPC 800 - Sales/Use Taxes- Court Settlement</t>
  </si>
  <si>
    <t>KPC 850 - Penalties/Interest on Sales/Use Taxes</t>
  </si>
  <si>
    <t>KPC 2250 - Earnings from 16th Section Lands</t>
  </si>
  <si>
    <t>KPC 36940 - Assessor Fees</t>
  </si>
  <si>
    <t>KPC 36950 - Sheriff Tax Collection Fees</t>
  </si>
  <si>
    <t>KPC 36960 - Pension Accumulation Fund</t>
  </si>
  <si>
    <t>KPC 36970 - Sales Tax Collection Fees</t>
  </si>
  <si>
    <t>KPC 36990 - Election Fees</t>
  </si>
  <si>
    <t>(4) = ( 1+ 2+ 3)</t>
  </si>
  <si>
    <t>School
System</t>
  </si>
  <si>
    <t>Totals - MFP &amp; Funded</t>
  </si>
  <si>
    <t>Total 
Revenues</t>
  </si>
  <si>
    <t>Total
Revenues
Minus
Total Fees
Collected</t>
  </si>
  <si>
    <t>Local
Revenue
Per Pupil</t>
  </si>
  <si>
    <t>* Continuation of prior year pay raises vary by LEA</t>
  </si>
  <si>
    <t>Caddo</t>
  </si>
  <si>
    <t>East Baton Rouge</t>
  </si>
  <si>
    <t>Orleans*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</si>
  <si>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</si>
  <si>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</si>
  <si>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</si>
  <si>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</si>
  <si>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</si>
  <si>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</si>
  <si>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</si>
  <si>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</si>
  <si>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</si>
  <si>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</si>
  <si>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</si>
  <si>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</si>
  <si>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</si>
  <si>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</si>
  <si>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</si>
  <si>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</si>
  <si>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</si>
  <si>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</si>
  <si>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</si>
  <si>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</si>
  <si>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</si>
  <si>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</si>
  <si>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</si>
  <si>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</si>
  <si>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</si>
  <si>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</si>
  <si>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</si>
  <si>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</si>
  <si>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</si>
  <si>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</si>
  <si>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</si>
  <si>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</si>
  <si>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</si>
  <si>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</si>
  <si>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</si>
  <si>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</si>
  <si>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</si>
  <si>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</si>
  <si>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</si>
  <si>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</si>
  <si>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</si>
  <si>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</si>
  <si>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</si>
  <si>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</si>
  <si>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</si>
  <si>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</si>
  <si>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</si>
  <si>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</si>
  <si>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</si>
  <si>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</si>
  <si>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</si>
  <si>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</si>
  <si>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</si>
  <si>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</si>
  <si>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</si>
  <si>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</si>
  <si>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</si>
  <si>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</si>
  <si>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</si>
  <si>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</si>
  <si>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</si>
  <si>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</si>
  <si>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</si>
  <si>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</si>
  <si>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Acadia</t>
  </si>
  <si>
    <t>State Average</t>
  </si>
  <si>
    <t>Level 2</t>
  </si>
  <si>
    <t>Level 1
Base</t>
  </si>
  <si>
    <t>Level 1
Career &amp;
Technical</t>
  </si>
  <si>
    <t>Level 1
Students
With
Disabilities</t>
  </si>
  <si>
    <t>Level 1
Gifted &amp;
Talented</t>
  </si>
  <si>
    <t>Level 3
Continuation
of Prior Year
Pay Raises</t>
  </si>
  <si>
    <t>Level 3
Hold
Harmless &amp;
Mandated
Cost
Adjustments</t>
  </si>
  <si>
    <t>Orleans</t>
  </si>
  <si>
    <t>City of Monroe</t>
  </si>
  <si>
    <t>City of Bogalusa</t>
  </si>
  <si>
    <t>City of Baker</t>
  </si>
  <si>
    <t>LaSalle</t>
  </si>
  <si>
    <t>General
Fund</t>
  </si>
  <si>
    <t>Special
Fund</t>
  </si>
  <si>
    <t>Federal
NCLB</t>
  </si>
  <si>
    <t>Other
Special</t>
  </si>
  <si>
    <t>TOTAL
Col. 1-4</t>
  </si>
  <si>
    <t>Debt
Services</t>
  </si>
  <si>
    <t>Capital
Project</t>
  </si>
  <si>
    <t>TOTAL
ALL</t>
  </si>
  <si>
    <t>Total
Fees</t>
  </si>
  <si>
    <t>State Total</t>
  </si>
  <si>
    <t>Total Ad 
Valorem 
Taxes 
KPC 300, 350,
400, 450, 500,
550, 650</t>
  </si>
  <si>
    <t>Total Sales 
KPC 750, 800,
850, 900</t>
  </si>
  <si>
    <t>Total 16th
Section 
Land
Revenues
KPC 2250</t>
  </si>
  <si>
    <t>Assessor
Fees
KPC 36940</t>
  </si>
  <si>
    <t>Sheriff Tax
Collection
Fees 
KPC 36950</t>
  </si>
  <si>
    <t>Pension
Accumulation
Fund
KPC 36960</t>
  </si>
  <si>
    <t>Sales Tax
Collection
Fees
KPC 36970</t>
  </si>
  <si>
    <t>Election
Fees
KPC 36990</t>
  </si>
  <si>
    <t>Sheriff Tax
Collection
Fees
KPC 36950</t>
  </si>
  <si>
    <t>(13) = 11/12</t>
  </si>
  <si>
    <t>(11) = 4 - 10</t>
  </si>
  <si>
    <t>(10)=5+6+7+8+9</t>
  </si>
  <si>
    <t>Associated fees include Sheriff Fee, Assessor Fee, Election Fee, Pension Fund, &amp; Sales Tax Collection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</si>
  <si>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</si>
  <si>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t>FY2016-17 MFP State Cost Allocation Per Pupil Amounts</t>
  </si>
  <si>
    <t>KPC 650 - Ad Valorem: Taxes Collected Due to TIF</t>
  </si>
  <si>
    <t>KPC 900 - Sales/Use Taxes Collected Due to TIF</t>
  </si>
  <si>
    <t>Type 5
Charters</t>
  </si>
  <si>
    <t>Level 1
Low
Income
and/or
English
Language
Learner</t>
  </si>
  <si>
    <r>
      <t xml:space="preserve">Final
Total Local
Revenue
Representation
</t>
    </r>
    <r>
      <rPr>
        <sz val="10"/>
        <rFont val="Arial"/>
        <family val="2"/>
      </rPr>
      <t>(With FY2015-16
Debt Service &amp; Capital
Project Revenue)</t>
    </r>
  </si>
  <si>
    <t>Source: FY2015-16 AFR Revenue and Expenditure Data; October 1, 2016 Student Count</t>
  </si>
  <si>
    <r>
      <t xml:space="preserve">Final
Local Revenue
Representation
</t>
    </r>
    <r>
      <rPr>
        <sz val="10"/>
        <rFont val="Arial"/>
        <family val="2"/>
      </rPr>
      <t>(Based on FY2015-16
Debt Service &amp; Capital
Project Revenue)</t>
    </r>
  </si>
  <si>
    <r>
      <t xml:space="preserve">Final
Local Revenue
Representation
</t>
    </r>
    <r>
      <rPr>
        <sz val="10"/>
        <rFont val="Arial"/>
        <family val="2"/>
      </rPr>
      <t>(Based on FY2015-16
Local Revenue)</t>
    </r>
  </si>
  <si>
    <t>Type 3B
Charters</t>
  </si>
  <si>
    <t>City/Parish</t>
  </si>
  <si>
    <t>Oct. 1, 2016
MFP
Membership
per SIS</t>
  </si>
  <si>
    <t>Source: FY2015-2016 AFR Revenue and Expenditure Data</t>
  </si>
  <si>
    <t>(4) = 1+2+3+3B</t>
  </si>
  <si>
    <t>October 2016 MFP Membership</t>
  </si>
  <si>
    <t>New
Type 2
Charters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</si>
</sst>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6"/>
      <name val="Arial Narrow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58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0"/>
      </patternFill>
    </fill>
  </fills>
  <borders count="5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0">
    <xf numFmtId="0" fontId="0" fillId="0" borderId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/>
    <xf numFmtId="0" fontId="1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43" fontId="17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2" fillId="0" borderId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4" borderId="0" applyNumberFormat="0" applyBorder="0" applyAlignment="0" applyProtection="0"/>
    <xf numFmtId="0" fontId="21" fillId="28" borderId="0" applyNumberFormat="0" applyBorder="0" applyAlignment="0" applyProtection="0"/>
    <xf numFmtId="0" fontId="22" fillId="45" borderId="23" applyNumberFormat="0" applyAlignment="0" applyProtection="0"/>
    <xf numFmtId="0" fontId="23" fillId="46" borderId="24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25" applyNumberFormat="0" applyFill="0" applyAlignment="0" applyProtection="0"/>
    <xf numFmtId="0" fontId="27" fillId="0" borderId="26" applyNumberFormat="0" applyFill="0" applyAlignment="0" applyProtection="0"/>
    <xf numFmtId="0" fontId="28" fillId="0" borderId="27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23" applyNumberFormat="0" applyAlignment="0" applyProtection="0"/>
    <xf numFmtId="0" fontId="30" fillId="0" borderId="28" applyNumberFormat="0" applyFill="0" applyAlignment="0" applyProtection="0"/>
    <xf numFmtId="0" fontId="31" fillId="4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48" borderId="1" applyNumberFormat="0" applyFont="0" applyAlignment="0" applyProtection="0"/>
    <xf numFmtId="0" fontId="33" fillId="45" borderId="29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7" fillId="0" borderId="0"/>
  </cellStyleXfs>
  <cellXfs count="217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6" borderId="2" xfId="0" applyFont="1" applyFill="1" applyBorder="1"/>
    <xf numFmtId="0" fontId="8" fillId="6" borderId="2" xfId="0" quotePrefix="1" applyFont="1" applyFill="1" applyBorder="1" applyAlignment="1">
      <alignment horizontal="center"/>
    </xf>
    <xf numFmtId="5" fontId="8" fillId="6" borderId="2" xfId="0" quotePrefix="1" applyNumberFormat="1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16" fillId="0" borderId="0" xfId="4" applyFont="1" applyAlignment="1">
      <alignment vertical="center"/>
    </xf>
    <xf numFmtId="0" fontId="36" fillId="0" borderId="0" xfId="4" applyFont="1" applyAlignment="1">
      <alignment vertical="center"/>
    </xf>
    <xf numFmtId="0" fontId="36" fillId="5" borderId="0" xfId="4" applyFont="1" applyFill="1" applyAlignment="1">
      <alignment vertical="center"/>
    </xf>
    <xf numFmtId="0" fontId="36" fillId="16" borderId="0" xfId="4" applyFont="1" applyFill="1" applyAlignment="1">
      <alignment vertical="center"/>
    </xf>
    <xf numFmtId="0" fontId="36" fillId="0" borderId="0" xfId="4" applyFont="1"/>
    <xf numFmtId="0" fontId="37" fillId="11" borderId="0" xfId="4" applyFont="1" applyFill="1" applyAlignment="1">
      <alignment vertical="center"/>
    </xf>
    <xf numFmtId="0" fontId="36" fillId="0" borderId="0" xfId="4" applyFont="1" applyFill="1" applyAlignment="1">
      <alignment vertical="center"/>
    </xf>
    <xf numFmtId="0" fontId="7" fillId="6" borderId="2" xfId="4" applyFont="1" applyFill="1" applyBorder="1" applyAlignment="1">
      <alignment horizontal="center" vertical="center"/>
    </xf>
    <xf numFmtId="6" fontId="7" fillId="16" borderId="19" xfId="2" applyNumberFormat="1" applyFont="1" applyFill="1" applyBorder="1" applyAlignment="1">
      <alignment vertical="center"/>
    </xf>
    <xf numFmtId="0" fontId="7" fillId="16" borderId="20" xfId="4" applyFont="1" applyFill="1" applyBorder="1" applyAlignment="1" applyProtection="1">
      <alignment vertical="center"/>
    </xf>
    <xf numFmtId="6" fontId="7" fillId="16" borderId="20" xfId="2" applyNumberFormat="1" applyFont="1" applyFill="1" applyBorder="1" applyAlignment="1">
      <alignment vertical="center"/>
    </xf>
    <xf numFmtId="0" fontId="7" fillId="16" borderId="21" xfId="4" applyFont="1" applyFill="1" applyBorder="1" applyAlignment="1" applyProtection="1">
      <alignment vertical="center"/>
    </xf>
    <xf numFmtId="6" fontId="7" fillId="16" borderId="21" xfId="2" applyNumberFormat="1" applyFont="1" applyFill="1" applyBorder="1" applyAlignment="1">
      <alignment vertical="center"/>
    </xf>
    <xf numFmtId="0" fontId="7" fillId="0" borderId="19" xfId="4" applyFont="1" applyBorder="1" applyAlignment="1" applyProtection="1">
      <alignment vertical="center"/>
    </xf>
    <xf numFmtId="6" fontId="7" fillId="16" borderId="22" xfId="2" applyNumberFormat="1" applyFont="1" applyFill="1" applyBorder="1" applyAlignment="1">
      <alignment vertical="center"/>
    </xf>
    <xf numFmtId="0" fontId="11" fillId="11" borderId="2" xfId="4" applyFont="1" applyFill="1" applyBorder="1" applyAlignment="1" applyProtection="1">
      <alignment vertical="center"/>
    </xf>
    <xf numFmtId="6" fontId="11" fillId="11" borderId="2" xfId="2" applyNumberFormat="1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6" fontId="7" fillId="0" borderId="0" xfId="2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10" fillId="0" borderId="0" xfId="4" quotePrefix="1" applyFont="1" applyFill="1" applyBorder="1" applyAlignment="1">
      <alignment horizontal="left" vertical="center"/>
    </xf>
    <xf numFmtId="0" fontId="0" fillId="0" borderId="0" xfId="0" applyFill="1"/>
    <xf numFmtId="0" fontId="7" fillId="0" borderId="0" xfId="4" applyFont="1" applyFill="1" applyBorder="1" applyAlignment="1" applyProtection="1">
      <alignment vertical="center"/>
    </xf>
    <xf numFmtId="0" fontId="11" fillId="14" borderId="2" xfId="4" applyFont="1" applyFill="1" applyBorder="1" applyAlignment="1">
      <alignment horizontal="center" vertical="center" wrapText="1"/>
    </xf>
    <xf numFmtId="38" fontId="7" fillId="16" borderId="19" xfId="2" applyNumberFormat="1" applyFont="1" applyFill="1" applyBorder="1" applyAlignment="1">
      <alignment vertical="center"/>
    </xf>
    <xf numFmtId="38" fontId="7" fillId="16" borderId="20" xfId="2" applyNumberFormat="1" applyFont="1" applyFill="1" applyBorder="1" applyAlignment="1">
      <alignment vertical="center"/>
    </xf>
    <xf numFmtId="38" fontId="7" fillId="16" borderId="21" xfId="2" applyNumberFormat="1" applyFont="1" applyFill="1" applyBorder="1" applyAlignment="1">
      <alignment vertical="center"/>
    </xf>
    <xf numFmtId="38" fontId="11" fillId="52" borderId="41" xfId="2" applyNumberFormat="1" applyFont="1" applyFill="1" applyBorder="1" applyAlignment="1">
      <alignment vertical="center"/>
    </xf>
    <xf numFmtId="38" fontId="11" fillId="53" borderId="41" xfId="2" applyNumberFormat="1" applyFont="1" applyFill="1" applyBorder="1" applyAlignment="1">
      <alignment vertical="center"/>
    </xf>
    <xf numFmtId="38" fontId="7" fillId="52" borderId="19" xfId="2" applyNumberFormat="1" applyFont="1" applyFill="1" applyBorder="1" applyAlignment="1">
      <alignment vertical="center"/>
    </xf>
    <xf numFmtId="38" fontId="7" fillId="52" borderId="20" xfId="2" applyNumberFormat="1" applyFont="1" applyFill="1" applyBorder="1" applyAlignment="1">
      <alignment vertical="center"/>
    </xf>
    <xf numFmtId="38" fontId="7" fillId="52" borderId="21" xfId="2" applyNumberFormat="1" applyFont="1" applyFill="1" applyBorder="1" applyAlignment="1">
      <alignment vertical="center"/>
    </xf>
    <xf numFmtId="38" fontId="7" fillId="51" borderId="19" xfId="2" applyNumberFormat="1" applyFont="1" applyFill="1" applyBorder="1" applyAlignment="1">
      <alignment vertical="center"/>
    </xf>
    <xf numFmtId="38" fontId="7" fillId="51" borderId="20" xfId="2" applyNumberFormat="1" applyFont="1" applyFill="1" applyBorder="1" applyAlignment="1">
      <alignment vertical="center"/>
    </xf>
    <xf numFmtId="38" fontId="7" fillId="51" borderId="21" xfId="2" applyNumberFormat="1" applyFont="1" applyFill="1" applyBorder="1" applyAlignment="1">
      <alignment vertical="center"/>
    </xf>
    <xf numFmtId="38" fontId="11" fillId="51" borderId="41" xfId="2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/>
    <xf numFmtId="0" fontId="7" fillId="0" borderId="36" xfId="0" applyFont="1" applyBorder="1" applyProtection="1"/>
    <xf numFmtId="3" fontId="7" fillId="0" borderId="37" xfId="0" applyNumberFormat="1" applyFont="1" applyFill="1" applyBorder="1"/>
    <xf numFmtId="7" fontId="7" fillId="0" borderId="0" xfId="0" applyNumberFormat="1" applyFont="1" applyBorder="1"/>
    <xf numFmtId="0" fontId="7" fillId="0" borderId="33" xfId="0" applyFont="1" applyBorder="1" applyProtection="1"/>
    <xf numFmtId="3" fontId="7" fillId="0" borderId="34" xfId="0" applyNumberFormat="1" applyFont="1" applyFill="1" applyBorder="1"/>
    <xf numFmtId="0" fontId="7" fillId="0" borderId="31" xfId="0" applyFont="1" applyBorder="1" applyProtection="1"/>
    <xf numFmtId="3" fontId="7" fillId="0" borderId="17" xfId="0" applyNumberFormat="1" applyFont="1" applyFill="1" applyBorder="1"/>
    <xf numFmtId="0" fontId="7" fillId="2" borderId="4" xfId="0" applyFont="1" applyFill="1" applyBorder="1" applyProtection="1"/>
    <xf numFmtId="0" fontId="7" fillId="2" borderId="2" xfId="0" applyFont="1" applyFill="1" applyBorder="1" applyProtection="1"/>
    <xf numFmtId="0" fontId="7" fillId="0" borderId="13" xfId="0" applyFont="1" applyBorder="1" applyProtection="1"/>
    <xf numFmtId="38" fontId="7" fillId="0" borderId="15" xfId="0" applyNumberFormat="1" applyFont="1" applyBorder="1"/>
    <xf numFmtId="0" fontId="7" fillId="0" borderId="9" xfId="0" applyFont="1" applyBorder="1"/>
    <xf numFmtId="0" fontId="7" fillId="0" borderId="9" xfId="0" quotePrefix="1" applyFont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Border="1" applyAlignment="1">
      <alignment horizontal="left"/>
    </xf>
    <xf numFmtId="0" fontId="40" fillId="0" borderId="0" xfId="3" applyFont="1" applyBorder="1"/>
    <xf numFmtId="0" fontId="40" fillId="0" borderId="10" xfId="3" applyFont="1" applyBorder="1"/>
    <xf numFmtId="0" fontId="10" fillId="16" borderId="0" xfId="4" quotePrefix="1" applyFont="1" applyFill="1" applyBorder="1" applyAlignment="1">
      <alignment horizontal="left"/>
    </xf>
    <xf numFmtId="0" fontId="7" fillId="0" borderId="37" xfId="0" applyFont="1" applyBorder="1" applyAlignment="1" applyProtection="1">
      <alignment vertical="center"/>
    </xf>
    <xf numFmtId="38" fontId="7" fillId="0" borderId="37" xfId="0" applyNumberFormat="1" applyFont="1" applyBorder="1" applyAlignment="1">
      <alignment vertical="center"/>
    </xf>
    <xf numFmtId="7" fontId="7" fillId="0" borderId="0" xfId="0" applyNumberFormat="1" applyFont="1" applyBorder="1" applyAlignment="1">
      <alignment vertical="center"/>
    </xf>
    <xf numFmtId="0" fontId="7" fillId="0" borderId="34" xfId="0" applyFont="1" applyBorder="1" applyAlignment="1" applyProtection="1">
      <alignment vertical="center"/>
    </xf>
    <xf numFmtId="38" fontId="7" fillId="0" borderId="34" xfId="0" applyNumberFormat="1" applyFont="1" applyBorder="1" applyAlignment="1">
      <alignment vertical="center"/>
    </xf>
    <xf numFmtId="0" fontId="7" fillId="0" borderId="17" xfId="0" applyFont="1" applyBorder="1" applyAlignment="1" applyProtection="1">
      <alignment vertical="center"/>
    </xf>
    <xf numFmtId="38" fontId="7" fillId="0" borderId="17" xfId="0" applyNumberFormat="1" applyFont="1" applyBorder="1" applyAlignment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38" fontId="11" fillId="0" borderId="15" xfId="0" applyNumberFormat="1" applyFont="1" applyBorder="1" applyAlignment="1">
      <alignment vertical="center"/>
    </xf>
    <xf numFmtId="164" fontId="8" fillId="6" borderId="2" xfId="0" quotePrefix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0" borderId="37" xfId="9" applyFont="1" applyBorder="1" applyAlignment="1" applyProtection="1">
      <alignment horizontal="left" vertical="center"/>
    </xf>
    <xf numFmtId="38" fontId="10" fillId="0" borderId="37" xfId="9" applyNumberFormat="1" applyFont="1" applyBorder="1" applyAlignment="1" applyProtection="1">
      <alignment vertical="center"/>
    </xf>
    <xf numFmtId="38" fontId="10" fillId="50" borderId="37" xfId="9" applyNumberFormat="1" applyFont="1" applyFill="1" applyBorder="1" applyAlignment="1" applyProtection="1">
      <alignment vertical="center"/>
    </xf>
    <xf numFmtId="0" fontId="10" fillId="0" borderId="34" xfId="9" applyFont="1" applyBorder="1" applyAlignment="1" applyProtection="1">
      <alignment horizontal="left" vertical="center"/>
    </xf>
    <xf numFmtId="38" fontId="10" fillId="0" borderId="34" xfId="9" applyNumberFormat="1" applyFont="1" applyBorder="1" applyAlignment="1" applyProtection="1">
      <alignment vertical="center"/>
    </xf>
    <xf numFmtId="38" fontId="10" fillId="50" borderId="34" xfId="9" applyNumberFormat="1" applyFont="1" applyFill="1" applyBorder="1" applyAlignment="1" applyProtection="1">
      <alignment vertical="center"/>
    </xf>
    <xf numFmtId="0" fontId="10" fillId="0" borderId="17" xfId="9" applyFont="1" applyBorder="1" applyAlignment="1" applyProtection="1">
      <alignment horizontal="left" vertical="center"/>
    </xf>
    <xf numFmtId="38" fontId="10" fillId="0" borderId="17" xfId="9" applyNumberFormat="1" applyFont="1" applyBorder="1" applyAlignment="1" applyProtection="1">
      <alignment vertical="center"/>
    </xf>
    <xf numFmtId="38" fontId="10" fillId="50" borderId="17" xfId="9" applyNumberFormat="1" applyFont="1" applyFill="1" applyBorder="1" applyAlignment="1" applyProtection="1">
      <alignment vertical="center"/>
    </xf>
    <xf numFmtId="0" fontId="10" fillId="0" borderId="45" xfId="9" applyFont="1" applyBorder="1" applyAlignment="1" applyProtection="1">
      <alignment horizontal="left" vertical="center"/>
    </xf>
    <xf numFmtId="38" fontId="10" fillId="0" borderId="45" xfId="9" applyNumberFormat="1" applyFont="1" applyBorder="1" applyAlignment="1" applyProtection="1">
      <alignment vertical="center"/>
    </xf>
    <xf numFmtId="38" fontId="10" fillId="50" borderId="45" xfId="9" applyNumberFormat="1" applyFont="1" applyFill="1" applyBorder="1" applyAlignment="1" applyProtection="1">
      <alignment vertical="center"/>
    </xf>
    <xf numFmtId="0" fontId="11" fillId="17" borderId="2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 wrapText="1"/>
    </xf>
    <xf numFmtId="0" fontId="11" fillId="22" borderId="2" xfId="0" quotePrefix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14" borderId="2" xfId="0" quotePrefix="1" applyFont="1" applyFill="1" applyBorder="1" applyAlignment="1">
      <alignment horizontal="center" vertical="center" wrapText="1"/>
    </xf>
    <xf numFmtId="0" fontId="11" fillId="22" borderId="2" xfId="0" applyFont="1" applyFill="1" applyBorder="1" applyAlignment="1">
      <alignment horizontal="center" vertical="center"/>
    </xf>
    <xf numFmtId="0" fontId="11" fillId="22" borderId="2" xfId="0" applyFont="1" applyFill="1" applyBorder="1" applyAlignment="1">
      <alignment horizontal="center" vertical="center" wrapText="1"/>
    </xf>
    <xf numFmtId="0" fontId="11" fillId="54" borderId="2" xfId="0" applyFont="1" applyFill="1" applyBorder="1" applyAlignment="1">
      <alignment horizontal="center" vertical="center" wrapText="1"/>
    </xf>
    <xf numFmtId="0" fontId="11" fillId="54" borderId="8" xfId="0" applyFont="1" applyFill="1" applyBorder="1" applyAlignment="1">
      <alignment horizontal="center" vertical="center" wrapText="1"/>
    </xf>
    <xf numFmtId="0" fontId="10" fillId="0" borderId="37" xfId="9" applyNumberFormat="1" applyFont="1" applyBorder="1" applyAlignment="1" applyProtection="1">
      <alignment horizontal="center" vertical="center"/>
    </xf>
    <xf numFmtId="0" fontId="10" fillId="0" borderId="34" xfId="9" applyNumberFormat="1" applyFont="1" applyBorder="1" applyAlignment="1" applyProtection="1">
      <alignment horizontal="center" vertical="center"/>
    </xf>
    <xf numFmtId="0" fontId="10" fillId="0" borderId="17" xfId="9" applyNumberFormat="1" applyFont="1" applyBorder="1" applyAlignment="1" applyProtection="1">
      <alignment horizontal="center" vertical="center"/>
    </xf>
    <xf numFmtId="0" fontId="10" fillId="0" borderId="45" xfId="9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10" fillId="3" borderId="12" xfId="6" applyFont="1" applyFill="1" applyBorder="1" applyAlignment="1">
      <alignment horizontal="center" vertical="center" wrapText="1"/>
    </xf>
    <xf numFmtId="0" fontId="10" fillId="3" borderId="11" xfId="6" applyFont="1" applyFill="1" applyBorder="1" applyAlignment="1">
      <alignment horizontal="center" vertical="center" wrapText="1"/>
    </xf>
    <xf numFmtId="0" fontId="10" fillId="10" borderId="11" xfId="6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42" xfId="7" applyFont="1" applyFill="1" applyBorder="1" applyAlignment="1">
      <alignment horizontal="right" vertical="center" wrapText="1"/>
    </xf>
    <xf numFmtId="0" fontId="10" fillId="0" borderId="42" xfId="7" applyFont="1" applyFill="1" applyBorder="1" applyAlignment="1">
      <alignment horizontal="left" vertical="center" wrapText="1"/>
    </xf>
    <xf numFmtId="0" fontId="10" fillId="0" borderId="43" xfId="7" applyFont="1" applyFill="1" applyBorder="1" applyAlignment="1">
      <alignment horizontal="right" vertical="center" wrapText="1"/>
    </xf>
    <xf numFmtId="0" fontId="10" fillId="0" borderId="43" xfId="7" applyFont="1" applyFill="1" applyBorder="1" applyAlignment="1">
      <alignment horizontal="left" vertical="center" wrapText="1"/>
    </xf>
    <xf numFmtId="0" fontId="10" fillId="0" borderId="44" xfId="7" applyFont="1" applyFill="1" applyBorder="1" applyAlignment="1">
      <alignment horizontal="right" vertical="center" wrapText="1"/>
    </xf>
    <xf numFmtId="0" fontId="10" fillId="0" borderId="44" xfId="7" applyFont="1" applyFill="1" applyBorder="1" applyAlignment="1">
      <alignment horizontal="left" vertical="center" wrapText="1"/>
    </xf>
    <xf numFmtId="165" fontId="14" fillId="53" borderId="41" xfId="1" applyNumberFormat="1" applyFont="1" applyFill="1" applyBorder="1" applyAlignment="1">
      <alignment horizontal="right" vertical="center" wrapText="1"/>
    </xf>
    <xf numFmtId="165" fontId="14" fillId="53" borderId="41" xfId="1" applyNumberFormat="1" applyFont="1" applyFill="1" applyBorder="1" applyAlignment="1">
      <alignment horizontal="left" vertical="center" wrapText="1"/>
    </xf>
    <xf numFmtId="165" fontId="11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10" fillId="3" borderId="2" xfId="6" applyFont="1" applyFill="1" applyBorder="1" applyAlignment="1">
      <alignment horizontal="center" vertical="center" wrapText="1"/>
    </xf>
    <xf numFmtId="0" fontId="10" fillId="10" borderId="2" xfId="6" applyFont="1" applyFill="1" applyBorder="1" applyAlignment="1">
      <alignment horizontal="center" vertical="center" wrapText="1"/>
    </xf>
    <xf numFmtId="6" fontId="7" fillId="0" borderId="37" xfId="0" applyNumberFormat="1" applyFont="1" applyBorder="1"/>
    <xf numFmtId="6" fontId="7" fillId="0" borderId="38" xfId="0" applyNumberFormat="1" applyFont="1" applyBorder="1"/>
    <xf numFmtId="6" fontId="7" fillId="0" borderId="34" xfId="0" applyNumberFormat="1" applyFont="1" applyBorder="1"/>
    <xf numFmtId="6" fontId="7" fillId="16" borderId="34" xfId="0" applyNumberFormat="1" applyFont="1" applyFill="1" applyBorder="1"/>
    <xf numFmtId="6" fontId="7" fillId="0" borderId="35" xfId="0" applyNumberFormat="1" applyFont="1" applyBorder="1"/>
    <xf numFmtId="6" fontId="7" fillId="0" borderId="17" xfId="0" applyNumberFormat="1" applyFont="1" applyBorder="1"/>
    <xf numFmtId="6" fontId="7" fillId="16" borderId="17" xfId="0" applyNumberFormat="1" applyFont="1" applyFill="1" applyBorder="1"/>
    <xf numFmtId="6" fontId="7" fillId="0" borderId="32" xfId="0" applyNumberFormat="1" applyFont="1" applyBorder="1"/>
    <xf numFmtId="6" fontId="7" fillId="2" borderId="5" xfId="0" applyNumberFormat="1" applyFont="1" applyFill="1" applyBorder="1" applyProtection="1"/>
    <xf numFmtId="6" fontId="7" fillId="2" borderId="6" xfId="0" applyNumberFormat="1" applyFont="1" applyFill="1" applyBorder="1" applyProtection="1"/>
    <xf numFmtId="6" fontId="7" fillId="0" borderId="7" xfId="0" applyNumberFormat="1" applyFont="1" applyBorder="1"/>
    <xf numFmtId="6" fontId="7" fillId="0" borderId="8" xfId="0" applyNumberFormat="1" applyFont="1" applyBorder="1"/>
    <xf numFmtId="6" fontId="7" fillId="0" borderId="37" xfId="0" applyNumberFormat="1" applyFont="1" applyBorder="1" applyAlignment="1">
      <alignment vertical="center"/>
    </xf>
    <xf numFmtId="6" fontId="7" fillId="0" borderId="38" xfId="0" applyNumberFormat="1" applyFont="1" applyBorder="1" applyAlignment="1">
      <alignment vertical="center"/>
    </xf>
    <xf numFmtId="6" fontId="7" fillId="0" borderId="34" xfId="0" applyNumberFormat="1" applyFont="1" applyBorder="1" applyAlignment="1">
      <alignment vertical="center"/>
    </xf>
    <xf numFmtId="6" fontId="7" fillId="16" borderId="34" xfId="0" applyNumberFormat="1" applyFont="1" applyFill="1" applyBorder="1" applyAlignment="1">
      <alignment vertical="center"/>
    </xf>
    <xf numFmtId="6" fontId="7" fillId="0" borderId="35" xfId="0" applyNumberFormat="1" applyFont="1" applyBorder="1" applyAlignment="1">
      <alignment vertical="center"/>
    </xf>
    <xf numFmtId="6" fontId="7" fillId="0" borderId="17" xfId="0" applyNumberFormat="1" applyFont="1" applyBorder="1" applyAlignment="1">
      <alignment vertical="center"/>
    </xf>
    <xf numFmtId="6" fontId="7" fillId="16" borderId="17" xfId="0" applyNumberFormat="1" applyFont="1" applyFill="1" applyBorder="1" applyAlignment="1">
      <alignment vertical="center"/>
    </xf>
    <xf numFmtId="6" fontId="7" fillId="0" borderId="32" xfId="0" applyNumberFormat="1" applyFont="1" applyBorder="1" applyAlignment="1">
      <alignment vertical="center"/>
    </xf>
    <xf numFmtId="6" fontId="7" fillId="2" borderId="5" xfId="0" applyNumberFormat="1" applyFont="1" applyFill="1" applyBorder="1" applyAlignment="1" applyProtection="1">
      <alignment vertical="center"/>
    </xf>
    <xf numFmtId="6" fontId="7" fillId="2" borderId="6" xfId="0" applyNumberFormat="1" applyFont="1" applyFill="1" applyBorder="1" applyAlignment="1" applyProtection="1">
      <alignment vertical="center"/>
    </xf>
    <xf numFmtId="6" fontId="11" fillId="0" borderId="18" xfId="0" applyNumberFormat="1" applyFont="1" applyBorder="1" applyAlignment="1">
      <alignment vertical="center"/>
    </xf>
    <xf numFmtId="6" fontId="11" fillId="0" borderId="7" xfId="0" applyNumberFormat="1" applyFont="1" applyBorder="1" applyAlignment="1">
      <alignment vertical="center"/>
    </xf>
    <xf numFmtId="6" fontId="11" fillId="0" borderId="8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10" fillId="26" borderId="2" xfId="9" applyFont="1" applyFill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/>
    </xf>
    <xf numFmtId="38" fontId="14" fillId="0" borderId="41" xfId="9" applyNumberFormat="1" applyFont="1" applyFill="1" applyBorder="1" applyAlignment="1">
      <alignment horizontal="left" vertical="center" wrapText="1"/>
    </xf>
    <xf numFmtId="38" fontId="41" fillId="0" borderId="41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38" fontId="7" fillId="0" borderId="19" xfId="2" applyNumberFormat="1" applyFont="1" applyFill="1" applyBorder="1" applyAlignment="1">
      <alignment vertical="center"/>
    </xf>
    <xf numFmtId="38" fontId="7" fillId="0" borderId="20" xfId="2" applyNumberFormat="1" applyFont="1" applyFill="1" applyBorder="1" applyAlignment="1">
      <alignment vertical="center"/>
    </xf>
    <xf numFmtId="38" fontId="7" fillId="0" borderId="21" xfId="2" applyNumberFormat="1" applyFont="1" applyFill="1" applyBorder="1" applyAlignment="1">
      <alignment vertical="center"/>
    </xf>
    <xf numFmtId="0" fontId="7" fillId="55" borderId="2" xfId="9" applyFont="1" applyFill="1" applyBorder="1" applyAlignment="1">
      <alignment horizontal="center" vertical="center" wrapText="1"/>
    </xf>
    <xf numFmtId="0" fontId="7" fillId="50" borderId="2" xfId="9" applyFont="1" applyFill="1" applyBorder="1" applyAlignment="1">
      <alignment horizontal="center" vertical="center" wrapText="1"/>
    </xf>
    <xf numFmtId="0" fontId="7" fillId="56" borderId="2" xfId="9" applyFont="1" applyFill="1" applyBorder="1" applyAlignment="1">
      <alignment horizontal="center" vertical="center" wrapText="1"/>
    </xf>
    <xf numFmtId="0" fontId="7" fillId="57" borderId="2" xfId="9" applyFont="1" applyFill="1" applyBorder="1" applyAlignment="1">
      <alignment horizontal="center" vertical="center" wrapText="1"/>
    </xf>
    <xf numFmtId="0" fontId="7" fillId="6" borderId="14" xfId="4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vertical="center" wrapText="1"/>
    </xf>
    <xf numFmtId="0" fontId="7" fillId="6" borderId="17" xfId="0" quotePrefix="1" applyFont="1" applyFill="1" applyBorder="1" applyAlignment="1">
      <alignment horizontal="center" vertical="center" wrapText="1"/>
    </xf>
    <xf numFmtId="5" fontId="7" fillId="6" borderId="17" xfId="0" quotePrefix="1" applyNumberFormat="1" applyFont="1" applyFill="1" applyBorder="1" applyAlignment="1">
      <alignment horizontal="center" vertical="center" wrapText="1"/>
    </xf>
    <xf numFmtId="164" fontId="39" fillId="6" borderId="17" xfId="0" quotePrefix="1" applyNumberFormat="1" applyFont="1" applyFill="1" applyBorder="1" applyAlignment="1">
      <alignment horizontal="center" vertical="center" wrapText="1"/>
    </xf>
    <xf numFmtId="5" fontId="39" fillId="6" borderId="17" xfId="0" quotePrefix="1" applyNumberFormat="1" applyFont="1" applyFill="1" applyBorder="1" applyAlignment="1">
      <alignment horizontal="center" vertical="center" wrapText="1"/>
    </xf>
    <xf numFmtId="0" fontId="39" fillId="6" borderId="10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14" borderId="14" xfId="4" applyFont="1" applyFill="1" applyBorder="1" applyAlignment="1">
      <alignment horizontal="center" vertical="center" wrapText="1"/>
    </xf>
    <xf numFmtId="6" fontId="7" fillId="16" borderId="46" xfId="2" applyNumberFormat="1" applyFont="1" applyFill="1" applyBorder="1" applyAlignment="1">
      <alignment vertical="center"/>
    </xf>
    <xf numFmtId="6" fontId="7" fillId="16" borderId="47" xfId="2" applyNumberFormat="1" applyFont="1" applyFill="1" applyBorder="1" applyAlignment="1">
      <alignment vertical="center"/>
    </xf>
    <xf numFmtId="6" fontId="7" fillId="16" borderId="48" xfId="2" applyNumberFormat="1" applyFont="1" applyFill="1" applyBorder="1" applyAlignment="1">
      <alignment vertical="center"/>
    </xf>
    <xf numFmtId="6" fontId="7" fillId="16" borderId="49" xfId="2" applyNumberFormat="1" applyFont="1" applyFill="1" applyBorder="1" applyAlignment="1">
      <alignment vertical="center"/>
    </xf>
    <xf numFmtId="6" fontId="11" fillId="11" borderId="14" xfId="2" applyNumberFormat="1" applyFont="1" applyFill="1" applyBorder="1" applyAlignment="1">
      <alignment vertical="center"/>
    </xf>
    <xf numFmtId="0" fontId="7" fillId="0" borderId="0" xfId="4" applyFont="1" applyFill="1" applyBorder="1" applyAlignment="1" applyProtection="1"/>
    <xf numFmtId="0" fontId="11" fillId="17" borderId="50" xfId="4" applyFont="1" applyFill="1" applyBorder="1" applyAlignment="1">
      <alignment horizontal="center" vertical="center" wrapText="1"/>
    </xf>
    <xf numFmtId="0" fontId="11" fillId="14" borderId="51" xfId="4" applyFont="1" applyFill="1" applyBorder="1" applyAlignment="1">
      <alignment horizontal="center" vertical="center" wrapText="1"/>
    </xf>
    <xf numFmtId="0" fontId="7" fillId="6" borderId="52" xfId="4" applyFont="1" applyFill="1" applyBorder="1" applyAlignment="1">
      <alignment horizontal="center" vertical="center"/>
    </xf>
    <xf numFmtId="6" fontId="7" fillId="16" borderId="53" xfId="2" applyNumberFormat="1" applyFont="1" applyFill="1" applyBorder="1" applyAlignment="1">
      <alignment vertical="center"/>
    </xf>
    <xf numFmtId="6" fontId="7" fillId="16" borderId="54" xfId="2" applyNumberFormat="1" applyFont="1" applyFill="1" applyBorder="1" applyAlignment="1">
      <alignment vertical="center"/>
    </xf>
    <xf numFmtId="6" fontId="7" fillId="16" borderId="55" xfId="2" applyNumberFormat="1" applyFont="1" applyFill="1" applyBorder="1" applyAlignment="1">
      <alignment vertical="center"/>
    </xf>
    <xf numFmtId="6" fontId="7" fillId="16" borderId="56" xfId="2" applyNumberFormat="1" applyFont="1" applyFill="1" applyBorder="1" applyAlignment="1">
      <alignment vertical="center"/>
    </xf>
    <xf numFmtId="6" fontId="11" fillId="11" borderId="57" xfId="2" applyNumberFormat="1" applyFont="1" applyFill="1" applyBorder="1" applyAlignment="1">
      <alignment vertical="center"/>
    </xf>
    <xf numFmtId="0" fontId="7" fillId="6" borderId="3" xfId="4" applyFont="1" applyFill="1" applyBorder="1" applyAlignment="1">
      <alignment horizontal="center" vertical="center"/>
    </xf>
    <xf numFmtId="0" fontId="7" fillId="6" borderId="14" xfId="4" applyFont="1" applyFill="1" applyBorder="1" applyAlignment="1">
      <alignment horizontal="center" vertical="center"/>
    </xf>
    <xf numFmtId="0" fontId="11" fillId="22" borderId="14" xfId="4" applyFont="1" applyFill="1" applyBorder="1" applyAlignment="1">
      <alignment horizontal="center" vertical="center"/>
    </xf>
    <xf numFmtId="0" fontId="11" fillId="22" borderId="2" xfId="4" applyFont="1" applyFill="1" applyBorder="1" applyAlignment="1">
      <alignment horizontal="center" vertical="center"/>
    </xf>
    <xf numFmtId="0" fontId="11" fillId="54" borderId="3" xfId="4" applyFont="1" applyFill="1" applyBorder="1" applyAlignment="1">
      <alignment horizontal="center" vertical="center"/>
    </xf>
    <xf numFmtId="0" fontId="11" fillId="54" borderId="16" xfId="4" applyFont="1" applyFill="1" applyBorder="1" applyAlignment="1">
      <alignment horizontal="center" vertical="center"/>
    </xf>
    <xf numFmtId="0" fontId="11" fillId="54" borderId="14" xfId="4" applyFont="1" applyFill="1" applyBorder="1" applyAlignment="1">
      <alignment horizontal="center" vertical="center"/>
    </xf>
    <xf numFmtId="0" fontId="11" fillId="17" borderId="40" xfId="4" applyFont="1" applyFill="1" applyBorder="1" applyAlignment="1">
      <alignment horizontal="center" vertical="center"/>
    </xf>
    <xf numFmtId="0" fontId="11" fillId="17" borderId="39" xfId="4" applyFont="1" applyFill="1" applyBorder="1" applyAlignment="1">
      <alignment horizontal="center" vertical="center"/>
    </xf>
    <xf numFmtId="0" fontId="11" fillId="17" borderId="32" xfId="4" applyFont="1" applyFill="1" applyBorder="1" applyAlignment="1">
      <alignment horizontal="center" vertical="center"/>
    </xf>
    <xf numFmtId="0" fontId="11" fillId="17" borderId="10" xfId="4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10" fillId="3" borderId="2" xfId="7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7" fillId="19" borderId="2" xfId="0" applyFont="1" applyFill="1" applyBorder="1" applyAlignment="1">
      <alignment horizontal="center" vertical="center"/>
    </xf>
    <xf numFmtId="38" fontId="41" fillId="50" borderId="41" xfId="0" applyNumberFormat="1" applyFont="1" applyFill="1" applyBorder="1" applyAlignment="1">
      <alignment horizontal="center" vertical="center"/>
    </xf>
    <xf numFmtId="0" fontId="10" fillId="49" borderId="2" xfId="9" applyFont="1" applyFill="1" applyBorder="1" applyAlignment="1">
      <alignment horizontal="center" vertical="center" wrapText="1"/>
    </xf>
    <xf numFmtId="0" fontId="10" fillId="0" borderId="43" xfId="7" applyFont="1" applyFill="1" applyBorder="1" applyAlignment="1">
      <alignment horizontal="left" vertical="center"/>
    </xf>
  </cellXfs>
  <cellStyles count="100">
    <cellStyle name="20% - Accent1 2" xfId="19"/>
    <cellStyle name="20% - Accent2 2" xfId="20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Calculation 2" xfId="44"/>
    <cellStyle name="Check Cell 2" xfId="45"/>
    <cellStyle name="Comma" xfId="1" builtinId="3"/>
    <cellStyle name="Comma 2" xfId="10"/>
    <cellStyle name="Comma 2 2" xfId="46"/>
    <cellStyle name="Comma 3" xfId="47"/>
    <cellStyle name="Comma 3 2" xfId="48"/>
    <cellStyle name="Comma 4" xfId="49"/>
    <cellStyle name="Comma 5" xfId="50"/>
    <cellStyle name="Comma 5 2" xfId="51"/>
    <cellStyle name="Comma 5 3" xfId="52"/>
    <cellStyle name="Comma 5 4" xfId="53"/>
    <cellStyle name="Comma 6" xfId="54"/>
    <cellStyle name="Comma 6 2" xfId="55"/>
    <cellStyle name="Comma 7" xfId="56"/>
    <cellStyle name="Comma 7 2" xfId="57"/>
    <cellStyle name="Currency 2" xfId="2"/>
    <cellStyle name="Currency 2 2" xfId="58"/>
    <cellStyle name="Currency 3" xfId="59"/>
    <cellStyle name="Currency 3 2" xfId="60"/>
    <cellStyle name="Currency 4" xfId="98"/>
    <cellStyle name="Explanatory Text 2" xfId="61"/>
    <cellStyle name="Good 2" xfId="62"/>
    <cellStyle name="Heading 1 2" xfId="63"/>
    <cellStyle name="Heading 2 2" xfId="64"/>
    <cellStyle name="Heading 3 2" xfId="65"/>
    <cellStyle name="Heading 4 2" xfId="66"/>
    <cellStyle name="Hyperlink" xfId="3" builtinId="8"/>
    <cellStyle name="Input 2" xfId="67"/>
    <cellStyle name="Linked Cell 2" xfId="68"/>
    <cellStyle name="Neutral 2" xfId="69"/>
    <cellStyle name="Normal" xfId="0" builtinId="0"/>
    <cellStyle name="Normal 10" xfId="18"/>
    <cellStyle name="Normal 10 2" xfId="70"/>
    <cellStyle name="Normal 11" xfId="71"/>
    <cellStyle name="Normal 11 2" xfId="72"/>
    <cellStyle name="Normal 12" xfId="73"/>
    <cellStyle name="Normal 12 2" xfId="74"/>
    <cellStyle name="Normal 13" xfId="75"/>
    <cellStyle name="Normal 14" xfId="76"/>
    <cellStyle name="Normal 15" xfId="77"/>
    <cellStyle name="Normal 16" xfId="78"/>
    <cellStyle name="Normal 17" xfId="79"/>
    <cellStyle name="Normal 18" xfId="97"/>
    <cellStyle name="Normal 2" xfId="11"/>
    <cellStyle name="Normal 2 2" xfId="13"/>
    <cellStyle name="Normal 2 3" xfId="80"/>
    <cellStyle name="Normal 2 3 2" xfId="81"/>
    <cellStyle name="Normal 2 4" xfId="82"/>
    <cellStyle name="Normal 2 5" xfId="83"/>
    <cellStyle name="Normal 3" xfId="8"/>
    <cellStyle name="Normal 3 2" xfId="84"/>
    <cellStyle name="Normal 4" xfId="12"/>
    <cellStyle name="Normal 4 2" xfId="85"/>
    <cellStyle name="Normal 5" xfId="14"/>
    <cellStyle name="Normal 5 2" xfId="86"/>
    <cellStyle name="Normal 6" xfId="15"/>
    <cellStyle name="Normal 6 2" xfId="87"/>
    <cellStyle name="Normal 7" xfId="17"/>
    <cellStyle name="Normal 7 2" xfId="88"/>
    <cellStyle name="Normal 8" xfId="4"/>
    <cellStyle name="Normal 8 2" xfId="99"/>
    <cellStyle name="Normal 9" xfId="5"/>
    <cellStyle name="Normal 9 2" xfId="16"/>
    <cellStyle name="Normal_AFR Queries" xfId="6"/>
    <cellStyle name="Normal_Sheet1 2 2" xfId="9"/>
    <cellStyle name="Normal_Sheet1_1" xfId="7"/>
    <cellStyle name="Note 2" xfId="89"/>
    <cellStyle name="Output 2" xfId="90"/>
    <cellStyle name="Percent 2" xfId="91"/>
    <cellStyle name="Percent 2 2" xfId="92"/>
    <cellStyle name="Percent 3" xfId="93"/>
    <cellStyle name="Title 2" xfId="94"/>
    <cellStyle name="Total 2" xfId="95"/>
    <cellStyle name="Warning Text 2" xfId="96"/>
  </cellStyles>
  <dxfs count="0"/>
  <tableStyles count="0" defaultTableStyle="TableStyleMedium9" defaultPivotStyle="PivotStyleLight16"/>
  <colors>
    <mruColors>
      <color rgb="FFFFFFCC"/>
      <color rgb="FFFFFF99"/>
      <color rgb="FFCC00FF"/>
      <color rgb="FF0000FF"/>
      <color rgb="FF5D97A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6-2017/Budget%20Letter/March%202017/FY2016-17%20MFP%20Budget%20Letter_Mar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6-2017/Student%20Data/10.1.16%20Counts%20Used%20in%20October%202016%20Mid-Y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1_State Summary"/>
      <sheetName val="2_State Distrib and Adjs"/>
      <sheetName val="2A-1_EFT (Annual)"/>
      <sheetName val="2A-2_EFT (Monthly)"/>
      <sheetName val="3_Levels 1&amp;2"/>
      <sheetName val="3A_Level 3"/>
      <sheetName val="4_Level 4"/>
      <sheetName val="5A1_Labs"/>
      <sheetName val="5A2_Legacy Type 2"/>
      <sheetName val="5A2A_New Vision"/>
      <sheetName val="5A2B_Glencoe"/>
      <sheetName val="5A2C_ISL"/>
      <sheetName val="5A2D_Avoyelles"/>
      <sheetName val="5A2E_Delhi"/>
      <sheetName val="5A2F_Belle Chasse"/>
      <sheetName val="5A2G_Milestone"/>
      <sheetName val="5A2H_MAX"/>
      <sheetName val="5A3_OJJ"/>
      <sheetName val="5A4_NOCCA"/>
      <sheetName val="5A5_LSMSA"/>
      <sheetName val="5B1_RSD Orleans"/>
      <sheetName val="5B1A_Type 3B"/>
      <sheetName val="5B2_RSD LA"/>
      <sheetName val="5C1_New Type 2"/>
      <sheetName val="5C1A_Madison"/>
      <sheetName val="5C1B_DArbonne"/>
      <sheetName val="5C1C_Intl High"/>
      <sheetName val="5C1D_NOMMA"/>
      <sheetName val="5C1E_LFNO"/>
      <sheetName val="5C1F_L.C. Charter"/>
      <sheetName val="5C1G_JS Clark"/>
      <sheetName val="5C1H_Southwest"/>
      <sheetName val="5C1I_LA Key"/>
      <sheetName val="5C1J_Jeff Chamber"/>
      <sheetName val="5C1K_Tallulah"/>
      <sheetName val="5C1L_Northshore"/>
      <sheetName val="5C1M_BR Charter"/>
      <sheetName val="5C1N_Delta"/>
      <sheetName val="5C1O_Impact"/>
      <sheetName val="5C1P_Vision"/>
      <sheetName val="5C1Q_Advantage"/>
      <sheetName val="5C1R_Iberville"/>
      <sheetName val="5C1S_LC Col Prep"/>
      <sheetName val="5C1T_Northeast"/>
      <sheetName val="5C1U_Acadiana Ren"/>
      <sheetName val="5C1V_Laf Ren"/>
      <sheetName val="5C1W_Willow"/>
      <sheetName val="5C1X_Tangi"/>
      <sheetName val="5C1Y_GEO"/>
      <sheetName val="5C1Z_Lincoln Prep"/>
      <sheetName val="5C1AA_Laurel"/>
      <sheetName val="5C1AB_Apex"/>
      <sheetName val="5C1AC_Smothers"/>
      <sheetName val="5C1AD_Greater"/>
      <sheetName val="5C2_LAVCA"/>
      <sheetName val="5C3_LA Conn"/>
      <sheetName val="6_Local Deduct Calc"/>
      <sheetName val="7_Local Revenue"/>
      <sheetName val="8_2.1.16 SIS"/>
      <sheetName val="8A_2.1.16 3B&amp;5"/>
      <sheetName val="Source Data"/>
      <sheetName val="Per Pupil_Weighted Fund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P6">
            <v>4843</v>
          </cell>
        </row>
        <row r="7">
          <cell r="P7">
            <v>1704</v>
          </cell>
        </row>
        <row r="8">
          <cell r="P8">
            <v>12022</v>
          </cell>
        </row>
        <row r="9">
          <cell r="P9">
            <v>5264</v>
          </cell>
        </row>
        <row r="10">
          <cell r="P10">
            <v>2082</v>
          </cell>
        </row>
        <row r="11">
          <cell r="P11">
            <v>10431</v>
          </cell>
        </row>
        <row r="12">
          <cell r="P12">
            <v>8638</v>
          </cell>
        </row>
        <row r="13">
          <cell r="P13">
            <v>29838</v>
          </cell>
        </row>
        <row r="14">
          <cell r="P14">
            <v>131538</v>
          </cell>
        </row>
        <row r="15">
          <cell r="P15">
            <v>40163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2448</v>
          </cell>
        </row>
        <row r="21">
          <cell r="P21">
            <v>29770</v>
          </cell>
        </row>
        <row r="22">
          <cell r="P22">
            <v>162095</v>
          </cell>
        </row>
        <row r="23">
          <cell r="P23">
            <v>2686</v>
          </cell>
        </row>
        <row r="24">
          <cell r="P24">
            <v>3254</v>
          </cell>
        </row>
        <row r="25">
          <cell r="P25">
            <v>14603</v>
          </cell>
        </row>
        <row r="26">
          <cell r="P26">
            <v>10862</v>
          </cell>
        </row>
        <row r="27">
          <cell r="P27">
            <v>3135</v>
          </cell>
        </row>
        <row r="28">
          <cell r="P28">
            <v>4211</v>
          </cell>
        </row>
        <row r="29">
          <cell r="P29">
            <v>12406</v>
          </cell>
        </row>
        <row r="30">
          <cell r="P30">
            <v>0</v>
          </cell>
        </row>
        <row r="31">
          <cell r="P31">
            <v>104273</v>
          </cell>
        </row>
        <row r="32">
          <cell r="P32">
            <v>0</v>
          </cell>
        </row>
        <row r="33">
          <cell r="P33">
            <v>41288</v>
          </cell>
        </row>
        <row r="34">
          <cell r="P34">
            <v>28555</v>
          </cell>
        </row>
        <row r="35">
          <cell r="P35">
            <v>0</v>
          </cell>
        </row>
        <row r="36">
          <cell r="P36">
            <v>8718</v>
          </cell>
        </row>
        <row r="37">
          <cell r="P37">
            <v>7479</v>
          </cell>
        </row>
        <row r="38">
          <cell r="P38">
            <v>17800</v>
          </cell>
        </row>
        <row r="39">
          <cell r="P39">
            <v>13328</v>
          </cell>
        </row>
        <row r="40">
          <cell r="P40">
            <v>0</v>
          </cell>
        </row>
        <row r="41">
          <cell r="P41">
            <v>86132</v>
          </cell>
        </row>
        <row r="42">
          <cell r="P42">
            <v>16429</v>
          </cell>
        </row>
        <row r="43">
          <cell r="P43">
            <v>4007</v>
          </cell>
        </row>
        <row r="44">
          <cell r="P44">
            <v>1783</v>
          </cell>
        </row>
        <row r="45">
          <cell r="P45">
            <v>12960</v>
          </cell>
        </row>
        <row r="46">
          <cell r="P46">
            <v>0</v>
          </cell>
        </row>
        <row r="47">
          <cell r="P47">
            <v>28237</v>
          </cell>
        </row>
        <row r="48">
          <cell r="P48">
            <v>3425</v>
          </cell>
        </row>
        <row r="49">
          <cell r="P49">
            <v>5167</v>
          </cell>
        </row>
        <row r="50">
          <cell r="P50">
            <v>8265</v>
          </cell>
        </row>
        <row r="51">
          <cell r="P51">
            <v>0</v>
          </cell>
        </row>
        <row r="52">
          <cell r="P52">
            <v>1409</v>
          </cell>
        </row>
        <row r="53">
          <cell r="P53">
            <v>13878</v>
          </cell>
        </row>
        <row r="54">
          <cell r="P54">
            <v>4961</v>
          </cell>
        </row>
        <row r="55">
          <cell r="P55">
            <v>18891</v>
          </cell>
        </row>
        <row r="56">
          <cell r="P56">
            <v>4874</v>
          </cell>
        </row>
        <row r="57">
          <cell r="P57">
            <v>22319</v>
          </cell>
        </row>
        <row r="58">
          <cell r="P58">
            <v>24794</v>
          </cell>
        </row>
        <row r="59">
          <cell r="P59">
            <v>4338</v>
          </cell>
        </row>
        <row r="60">
          <cell r="P60">
            <v>24579</v>
          </cell>
        </row>
        <row r="61">
          <cell r="P61">
            <v>5225</v>
          </cell>
        </row>
        <row r="62">
          <cell r="P62">
            <v>17958</v>
          </cell>
        </row>
        <row r="63">
          <cell r="P63">
            <v>2363</v>
          </cell>
        </row>
        <row r="64">
          <cell r="P64">
            <v>4251</v>
          </cell>
        </row>
        <row r="65">
          <cell r="P65">
            <v>28926</v>
          </cell>
        </row>
        <row r="66">
          <cell r="P66">
            <v>7056</v>
          </cell>
        </row>
        <row r="67">
          <cell r="P67">
            <v>5052</v>
          </cell>
        </row>
        <row r="68">
          <cell r="P68">
            <v>8739</v>
          </cell>
        </row>
        <row r="69">
          <cell r="P69">
            <v>0</v>
          </cell>
        </row>
        <row r="70">
          <cell r="P70">
            <v>16484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2873</v>
          </cell>
        </row>
        <row r="74">
          <cell r="P74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At-Risk"/>
      <sheetName val="SWD"/>
      <sheetName val="GT"/>
      <sheetName val="CTE"/>
      <sheetName val="Type 3B"/>
      <sheetName val="Type 5"/>
      <sheetName val="Exceptions"/>
    </sheetNames>
    <sheetDataSet>
      <sheetData sheetId="0">
        <row r="3">
          <cell r="C3">
            <v>9538</v>
          </cell>
        </row>
        <row r="4">
          <cell r="C4">
            <v>4041</v>
          </cell>
        </row>
        <row r="5">
          <cell r="C5">
            <v>21649</v>
          </cell>
        </row>
        <row r="6">
          <cell r="C6">
            <v>3350</v>
          </cell>
        </row>
        <row r="7">
          <cell r="C7">
            <v>5364</v>
          </cell>
        </row>
        <row r="8">
          <cell r="C8">
            <v>5853</v>
          </cell>
        </row>
        <row r="9">
          <cell r="C9">
            <v>2113</v>
          </cell>
        </row>
        <row r="10">
          <cell r="C10">
            <v>21990</v>
          </cell>
        </row>
        <row r="11">
          <cell r="C11">
            <v>39208</v>
          </cell>
          <cell r="D11">
            <v>701</v>
          </cell>
        </row>
        <row r="12">
          <cell r="C12">
            <v>30866</v>
          </cell>
        </row>
        <row r="13">
          <cell r="C13">
            <v>1589</v>
          </cell>
        </row>
        <row r="14">
          <cell r="C14">
            <v>1302</v>
          </cell>
        </row>
        <row r="15">
          <cell r="C15">
            <v>1309</v>
          </cell>
        </row>
        <row r="16">
          <cell r="C16">
            <v>1663</v>
          </cell>
        </row>
        <row r="17">
          <cell r="C17">
            <v>3280</v>
          </cell>
        </row>
        <row r="18">
          <cell r="C18">
            <v>4914</v>
          </cell>
        </row>
        <row r="19">
          <cell r="C19">
            <v>38960</v>
          </cell>
          <cell r="D19">
            <v>2781</v>
          </cell>
        </row>
        <row r="20">
          <cell r="C20">
            <v>995</v>
          </cell>
        </row>
        <row r="21">
          <cell r="C21">
            <v>1921</v>
          </cell>
        </row>
        <row r="22">
          <cell r="C22">
            <v>5787</v>
          </cell>
        </row>
        <row r="23">
          <cell r="C23">
            <v>2998</v>
          </cell>
        </row>
        <row r="24">
          <cell r="C24">
            <v>2995</v>
          </cell>
        </row>
        <row r="25">
          <cell r="C25">
            <v>13126</v>
          </cell>
        </row>
        <row r="26">
          <cell r="C26">
            <v>4557</v>
          </cell>
        </row>
        <row r="27">
          <cell r="C27">
            <v>2146</v>
          </cell>
        </row>
        <row r="28">
          <cell r="C28">
            <v>46985</v>
          </cell>
        </row>
        <row r="29">
          <cell r="C29">
            <v>5603</v>
          </cell>
        </row>
        <row r="30">
          <cell r="C30">
            <v>29560</v>
          </cell>
        </row>
        <row r="31">
          <cell r="C31">
            <v>14030</v>
          </cell>
        </row>
        <row r="32">
          <cell r="C32">
            <v>2467</v>
          </cell>
        </row>
        <row r="33">
          <cell r="C33">
            <v>6001</v>
          </cell>
        </row>
        <row r="34">
          <cell r="C34">
            <v>24863</v>
          </cell>
        </row>
        <row r="35">
          <cell r="C35">
            <v>1238</v>
          </cell>
        </row>
        <row r="36">
          <cell r="C36">
            <v>4003</v>
          </cell>
        </row>
        <row r="37">
          <cell r="C37">
            <v>6073</v>
          </cell>
        </row>
        <row r="38">
          <cell r="C38">
            <v>14905</v>
          </cell>
          <cell r="D38">
            <v>25893</v>
          </cell>
          <cell r="E38">
            <v>3213</v>
          </cell>
        </row>
        <row r="39">
          <cell r="C39">
            <v>18998</v>
          </cell>
        </row>
        <row r="40">
          <cell r="C40">
            <v>3879</v>
          </cell>
        </row>
        <row r="41">
          <cell r="C41">
            <v>2723</v>
          </cell>
        </row>
        <row r="42">
          <cell r="C42">
            <v>22428</v>
          </cell>
        </row>
        <row r="43">
          <cell r="C43">
            <v>1434</v>
          </cell>
        </row>
        <row r="44">
          <cell r="C44">
            <v>2945</v>
          </cell>
        </row>
        <row r="45">
          <cell r="C45">
            <v>4090</v>
          </cell>
        </row>
        <row r="46">
          <cell r="C46">
            <v>7122</v>
          </cell>
        </row>
        <row r="47">
          <cell r="C47">
            <v>9305</v>
          </cell>
        </row>
        <row r="48">
          <cell r="C48">
            <v>1161</v>
          </cell>
        </row>
        <row r="49">
          <cell r="C49">
            <v>3733</v>
          </cell>
        </row>
        <row r="50">
          <cell r="C50">
            <v>5762</v>
          </cell>
        </row>
        <row r="51">
          <cell r="C51">
            <v>13488</v>
          </cell>
        </row>
        <row r="52">
          <cell r="C52">
            <v>7805</v>
          </cell>
        </row>
        <row r="53">
          <cell r="C53">
            <v>8452</v>
          </cell>
        </row>
        <row r="54">
          <cell r="C54">
            <v>37651</v>
          </cell>
        </row>
        <row r="55">
          <cell r="C55">
            <v>18700</v>
          </cell>
        </row>
        <row r="56">
          <cell r="C56">
            <v>604</v>
          </cell>
        </row>
        <row r="57">
          <cell r="C57">
            <v>17150</v>
          </cell>
        </row>
        <row r="58">
          <cell r="C58">
            <v>2041</v>
          </cell>
        </row>
        <row r="59">
          <cell r="C59">
            <v>9319</v>
          </cell>
        </row>
        <row r="60">
          <cell r="C60">
            <v>8337</v>
          </cell>
        </row>
        <row r="61">
          <cell r="C61">
            <v>5084</v>
          </cell>
        </row>
        <row r="62">
          <cell r="C62">
            <v>6160</v>
          </cell>
        </row>
        <row r="63">
          <cell r="C63">
            <v>3595</v>
          </cell>
        </row>
        <row r="64">
          <cell r="C64">
            <v>2063</v>
          </cell>
        </row>
        <row r="65">
          <cell r="C65">
            <v>2020</v>
          </cell>
        </row>
        <row r="66">
          <cell r="C66">
            <v>2299</v>
          </cell>
        </row>
        <row r="67">
          <cell r="C67">
            <v>8006</v>
          </cell>
        </row>
        <row r="68">
          <cell r="C68">
            <v>1412</v>
          </cell>
        </row>
        <row r="69">
          <cell r="C69">
            <v>5232</v>
          </cell>
        </row>
        <row r="70">
          <cell r="C70">
            <v>1396</v>
          </cell>
        </row>
        <row r="71">
          <cell r="C71">
            <v>4532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1"/>
  <sheetViews>
    <sheetView tabSelected="1" view="pageBreakPreview" zoomScale="70" zoomScaleNormal="6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09375" defaultRowHeight="18" x14ac:dyDescent="0.35"/>
  <cols>
    <col min="1" max="1" width="5.5546875" style="11" customWidth="1"/>
    <col min="2" max="2" width="25" style="11" customWidth="1"/>
    <col min="3" max="8" width="14" style="11" customWidth="1"/>
    <col min="9" max="10" width="14.44140625" style="11" customWidth="1"/>
    <col min="11" max="11" width="24" style="11" customWidth="1"/>
    <col min="12" max="13" width="21.33203125" style="11" customWidth="1"/>
    <col min="14" max="14" width="22.88671875" style="11" customWidth="1"/>
    <col min="15" max="16384" width="9.109375" style="11"/>
  </cols>
  <sheetData>
    <row r="1" spans="1:65" s="7" customFormat="1" ht="31.95" customHeight="1" x14ac:dyDescent="0.25">
      <c r="A1" s="191" t="s">
        <v>0</v>
      </c>
      <c r="B1" s="192"/>
      <c r="C1" s="188" t="s">
        <v>288</v>
      </c>
      <c r="D1" s="189"/>
      <c r="E1" s="189"/>
      <c r="F1" s="189"/>
      <c r="G1" s="189"/>
      <c r="H1" s="189"/>
      <c r="I1" s="189"/>
      <c r="J1" s="190"/>
      <c r="K1" s="176" t="s">
        <v>15</v>
      </c>
      <c r="L1" s="186" t="s">
        <v>16</v>
      </c>
      <c r="M1" s="187"/>
      <c r="N1" s="187"/>
    </row>
    <row r="2" spans="1:65" s="9" customFormat="1" ht="115.95" customHeight="1" x14ac:dyDescent="0.25">
      <c r="A2" s="193"/>
      <c r="B2" s="194"/>
      <c r="C2" s="99" t="s">
        <v>253</v>
      </c>
      <c r="D2" s="99" t="s">
        <v>292</v>
      </c>
      <c r="E2" s="99" t="s">
        <v>254</v>
      </c>
      <c r="F2" s="98" t="s">
        <v>255</v>
      </c>
      <c r="G2" s="99" t="s">
        <v>256</v>
      </c>
      <c r="H2" s="99" t="s">
        <v>252</v>
      </c>
      <c r="I2" s="99" t="s">
        <v>257</v>
      </c>
      <c r="J2" s="98" t="s">
        <v>258</v>
      </c>
      <c r="K2" s="177" t="s">
        <v>296</v>
      </c>
      <c r="L2" s="169" t="s">
        <v>296</v>
      </c>
      <c r="M2" s="30" t="s">
        <v>295</v>
      </c>
      <c r="N2" s="30" t="s">
        <v>293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65" s="8" customFormat="1" ht="14.4" customHeight="1" x14ac:dyDescent="0.25">
      <c r="A3" s="184"/>
      <c r="B3" s="185"/>
      <c r="C3" s="14">
        <v>1</v>
      </c>
      <c r="D3" s="14">
        <f>C3+1</f>
        <v>2</v>
      </c>
      <c r="E3" s="14">
        <f t="shared" ref="E3:J3" si="0">D3+1</f>
        <v>3</v>
      </c>
      <c r="F3" s="14">
        <f t="shared" si="0"/>
        <v>4</v>
      </c>
      <c r="G3" s="14">
        <f t="shared" si="0"/>
        <v>5</v>
      </c>
      <c r="H3" s="14">
        <f t="shared" si="0"/>
        <v>6</v>
      </c>
      <c r="I3" s="14">
        <f t="shared" si="0"/>
        <v>7</v>
      </c>
      <c r="J3" s="14">
        <f t="shared" si="0"/>
        <v>8</v>
      </c>
      <c r="K3" s="178">
        <f>J3+1</f>
        <v>9</v>
      </c>
      <c r="L3" s="161">
        <f>K3+1</f>
        <v>10</v>
      </c>
      <c r="M3" s="14">
        <f>L3+1</f>
        <v>11</v>
      </c>
      <c r="N3" s="14">
        <f>M3+1</f>
        <v>12</v>
      </c>
    </row>
    <row r="4" spans="1:65" s="8" customFormat="1" ht="16.2" customHeight="1" x14ac:dyDescent="0.25">
      <c r="A4" s="20" t="s">
        <v>23</v>
      </c>
      <c r="B4" s="20" t="s">
        <v>250</v>
      </c>
      <c r="C4" s="15">
        <v>2944.343711498328</v>
      </c>
      <c r="D4" s="15">
        <v>647.75561652963211</v>
      </c>
      <c r="E4" s="15">
        <v>176.66062268989972</v>
      </c>
      <c r="F4" s="15">
        <v>4416.5155672474921</v>
      </c>
      <c r="G4" s="15">
        <v>1766.606226898997</v>
      </c>
      <c r="H4" s="15">
        <v>606</v>
      </c>
      <c r="I4" s="15">
        <v>777.48</v>
      </c>
      <c r="J4" s="15">
        <v>168.72901952638139</v>
      </c>
      <c r="K4" s="179">
        <f>'Detail Calculation exclude debt'!O3</f>
        <v>2408</v>
      </c>
      <c r="L4" s="170">
        <f t="shared" ref="L4:L35" si="1">K4</f>
        <v>2408</v>
      </c>
      <c r="M4" s="15">
        <f>'Detail Calculation for debt'!N3</f>
        <v>0</v>
      </c>
      <c r="N4" s="15">
        <f>L4+M4</f>
        <v>2408</v>
      </c>
    </row>
    <row r="5" spans="1:65" s="8" customFormat="1" ht="16.2" customHeight="1" x14ac:dyDescent="0.25">
      <c r="A5" s="16" t="s">
        <v>25</v>
      </c>
      <c r="B5" s="16" t="s">
        <v>186</v>
      </c>
      <c r="C5" s="17">
        <v>3358.9434719982655</v>
      </c>
      <c r="D5" s="17">
        <v>738.96756383961849</v>
      </c>
      <c r="E5" s="17">
        <v>201.53660831989592</v>
      </c>
      <c r="F5" s="17">
        <v>5038.4152079973992</v>
      </c>
      <c r="G5" s="17">
        <v>2015.3660831989596</v>
      </c>
      <c r="H5" s="17">
        <v>1413</v>
      </c>
      <c r="I5" s="17">
        <v>842.32</v>
      </c>
      <c r="J5" s="17">
        <v>168.728965003723</v>
      </c>
      <c r="K5" s="180">
        <f>'Detail Calculation exclude debt'!O4</f>
        <v>2566</v>
      </c>
      <c r="L5" s="171">
        <f t="shared" si="1"/>
        <v>2566</v>
      </c>
      <c r="M5" s="17">
        <f>'Detail Calculation for debt'!N4</f>
        <v>415</v>
      </c>
      <c r="N5" s="17">
        <f t="shared" ref="N5:N68" si="2">L5+M5</f>
        <v>2981</v>
      </c>
    </row>
    <row r="6" spans="1:65" s="8" customFormat="1" ht="16.2" customHeight="1" x14ac:dyDescent="0.25">
      <c r="A6" s="16" t="s">
        <v>27</v>
      </c>
      <c r="B6" s="16" t="s">
        <v>187</v>
      </c>
      <c r="C6" s="17">
        <v>2388.4594807572025</v>
      </c>
      <c r="D6" s="17">
        <v>525.46108576658457</v>
      </c>
      <c r="E6" s="17">
        <v>143.30756884543217</v>
      </c>
      <c r="F6" s="17">
        <v>3582.6892211358036</v>
      </c>
      <c r="G6" s="17">
        <v>1433.0756884543214</v>
      </c>
      <c r="H6" s="17">
        <v>558</v>
      </c>
      <c r="I6" s="17">
        <v>596.84</v>
      </c>
      <c r="J6" s="17">
        <v>168.72900604773557</v>
      </c>
      <c r="K6" s="180">
        <f>'Detail Calculation exclude debt'!O5</f>
        <v>5741</v>
      </c>
      <c r="L6" s="171">
        <f t="shared" si="1"/>
        <v>5741</v>
      </c>
      <c r="M6" s="17">
        <f>'Detail Calculation for debt'!N5</f>
        <v>776</v>
      </c>
      <c r="N6" s="17">
        <f t="shared" si="2"/>
        <v>6517</v>
      </c>
    </row>
    <row r="7" spans="1:65" s="8" customFormat="1" ht="16.2" customHeight="1" x14ac:dyDescent="0.25">
      <c r="A7" s="16" t="s">
        <v>29</v>
      </c>
      <c r="B7" s="16" t="s">
        <v>188</v>
      </c>
      <c r="C7" s="17">
        <v>3007.3891034142089</v>
      </c>
      <c r="D7" s="17">
        <v>661.62560275112605</v>
      </c>
      <c r="E7" s="17">
        <v>180.44334620485253</v>
      </c>
      <c r="F7" s="17">
        <v>4511.0836551213142</v>
      </c>
      <c r="G7" s="17">
        <v>1804.4334620485254</v>
      </c>
      <c r="H7" s="17">
        <v>1183</v>
      </c>
      <c r="I7" s="17">
        <v>585.76</v>
      </c>
      <c r="J7" s="17">
        <v>168.72890326374596</v>
      </c>
      <c r="K7" s="180">
        <f>'Detail Calculation exclude debt'!O6</f>
        <v>4261</v>
      </c>
      <c r="L7" s="171">
        <f t="shared" si="1"/>
        <v>4261</v>
      </c>
      <c r="M7" s="17">
        <f>'Detail Calculation for debt'!N6</f>
        <v>0</v>
      </c>
      <c r="N7" s="17">
        <f t="shared" si="2"/>
        <v>4261</v>
      </c>
    </row>
    <row r="8" spans="1:65" s="8" customFormat="1" ht="16.2" customHeight="1" x14ac:dyDescent="0.25">
      <c r="A8" s="18" t="s">
        <v>31</v>
      </c>
      <c r="B8" s="18" t="s">
        <v>189</v>
      </c>
      <c r="C8" s="19">
        <v>3211.2777436415195</v>
      </c>
      <c r="D8" s="19">
        <v>706.48110360113424</v>
      </c>
      <c r="E8" s="19">
        <v>192.67666461849117</v>
      </c>
      <c r="F8" s="19">
        <v>4816.916615462279</v>
      </c>
      <c r="G8" s="19">
        <v>1926.7666461849117</v>
      </c>
      <c r="H8" s="19">
        <v>682</v>
      </c>
      <c r="I8" s="19">
        <v>555.91</v>
      </c>
      <c r="J8" s="19">
        <v>168.72909880564603</v>
      </c>
      <c r="K8" s="181">
        <f>'Detail Calculation exclude debt'!O7</f>
        <v>2035</v>
      </c>
      <c r="L8" s="172">
        <f t="shared" si="1"/>
        <v>2035</v>
      </c>
      <c r="M8" s="19">
        <f>'Detail Calculation for debt'!N7</f>
        <v>0</v>
      </c>
      <c r="N8" s="19">
        <f t="shared" si="2"/>
        <v>2035</v>
      </c>
    </row>
    <row r="9" spans="1:65" s="8" customFormat="1" ht="16.2" customHeight="1" x14ac:dyDescent="0.25">
      <c r="A9" s="20" t="s">
        <v>33</v>
      </c>
      <c r="B9" s="20" t="s">
        <v>190</v>
      </c>
      <c r="C9" s="15">
        <v>2902.4111157945672</v>
      </c>
      <c r="D9" s="15">
        <v>638.53044547480476</v>
      </c>
      <c r="E9" s="15">
        <v>174.14466694767401</v>
      </c>
      <c r="F9" s="15">
        <v>4353.6166736918512</v>
      </c>
      <c r="G9" s="15">
        <v>1741.4466694767407</v>
      </c>
      <c r="H9" s="15">
        <v>1025</v>
      </c>
      <c r="I9" s="15">
        <v>545.4799999999999</v>
      </c>
      <c r="J9" s="15">
        <v>168.72906819716408</v>
      </c>
      <c r="K9" s="179">
        <f>'Detail Calculation exclude debt'!O8</f>
        <v>3213</v>
      </c>
      <c r="L9" s="170">
        <f t="shared" si="1"/>
        <v>3213</v>
      </c>
      <c r="M9" s="15">
        <f>'Detail Calculation for debt'!N8</f>
        <v>632</v>
      </c>
      <c r="N9" s="15">
        <f t="shared" si="2"/>
        <v>3845</v>
      </c>
    </row>
    <row r="10" spans="1:65" s="8" customFormat="1" ht="16.2" customHeight="1" x14ac:dyDescent="0.25">
      <c r="A10" s="16" t="s">
        <v>35</v>
      </c>
      <c r="B10" s="16" t="s">
        <v>191</v>
      </c>
      <c r="C10" s="17">
        <v>1511.9359404829452</v>
      </c>
      <c r="D10" s="17">
        <v>332.62590690624796</v>
      </c>
      <c r="E10" s="17">
        <v>90.716156428976703</v>
      </c>
      <c r="F10" s="17">
        <v>2267.903910724418</v>
      </c>
      <c r="G10" s="17">
        <v>907.16156428976717</v>
      </c>
      <c r="H10" s="17">
        <v>0</v>
      </c>
      <c r="I10" s="17">
        <v>756.91999999999985</v>
      </c>
      <c r="J10" s="17">
        <v>168.72921504876916</v>
      </c>
      <c r="K10" s="180">
        <f>'Detail Calculation exclude debt'!O9</f>
        <v>10973</v>
      </c>
      <c r="L10" s="171">
        <f t="shared" si="1"/>
        <v>10973</v>
      </c>
      <c r="M10" s="17">
        <f>'Detail Calculation for debt'!N9</f>
        <v>514</v>
      </c>
      <c r="N10" s="17">
        <f t="shared" si="2"/>
        <v>11487</v>
      </c>
    </row>
    <row r="11" spans="1:65" s="8" customFormat="1" ht="16.2" customHeight="1" x14ac:dyDescent="0.25">
      <c r="A11" s="16" t="s">
        <v>37</v>
      </c>
      <c r="B11" s="16" t="s">
        <v>192</v>
      </c>
      <c r="C11" s="17">
        <v>2767.7037074829937</v>
      </c>
      <c r="D11" s="17">
        <v>608.89481564625851</v>
      </c>
      <c r="E11" s="17">
        <v>166.06222244897958</v>
      </c>
      <c r="F11" s="17">
        <v>4151.5555612244898</v>
      </c>
      <c r="G11" s="17">
        <v>1660.6222244897961</v>
      </c>
      <c r="H11" s="17">
        <v>876</v>
      </c>
      <c r="I11" s="17">
        <v>725.76</v>
      </c>
      <c r="J11" s="17">
        <v>168.72901447277741</v>
      </c>
      <c r="K11" s="180">
        <f>'Detail Calculation exclude debt'!O10</f>
        <v>3861</v>
      </c>
      <c r="L11" s="171">
        <f t="shared" si="1"/>
        <v>3861</v>
      </c>
      <c r="M11" s="17">
        <f>'Detail Calculation for debt'!N10</f>
        <v>579</v>
      </c>
      <c r="N11" s="17">
        <f t="shared" si="2"/>
        <v>4440</v>
      </c>
    </row>
    <row r="12" spans="1:65" s="10" customFormat="1" ht="16.2" customHeight="1" x14ac:dyDescent="0.25">
      <c r="A12" s="16" t="s">
        <v>39</v>
      </c>
      <c r="B12" s="16" t="s">
        <v>183</v>
      </c>
      <c r="C12" s="17">
        <v>2693.0565883780073</v>
      </c>
      <c r="D12" s="17">
        <v>592.47244944316162</v>
      </c>
      <c r="E12" s="17">
        <v>161.58339530268046</v>
      </c>
      <c r="F12" s="17">
        <v>4039.5848825670109</v>
      </c>
      <c r="G12" s="17">
        <v>1615.833953026804</v>
      </c>
      <c r="H12" s="17">
        <v>817</v>
      </c>
      <c r="I12" s="17">
        <v>744.76</v>
      </c>
      <c r="J12" s="17">
        <v>168.72901039200539</v>
      </c>
      <c r="K12" s="180">
        <f>'Detail Calculation exclude debt'!O11</f>
        <v>4307</v>
      </c>
      <c r="L12" s="171">
        <f t="shared" si="1"/>
        <v>4307</v>
      </c>
      <c r="M12" s="17">
        <f>'Detail Calculation for debt'!N11</f>
        <v>714</v>
      </c>
      <c r="N12" s="17">
        <f t="shared" si="2"/>
        <v>5021</v>
      </c>
    </row>
    <row r="13" spans="1:65" s="8" customFormat="1" ht="16.2" customHeight="1" x14ac:dyDescent="0.25">
      <c r="A13" s="18" t="s">
        <v>41</v>
      </c>
      <c r="B13" s="18" t="s">
        <v>193</v>
      </c>
      <c r="C13" s="19">
        <v>2394.5575632446262</v>
      </c>
      <c r="D13" s="19">
        <v>526.8026639138177</v>
      </c>
      <c r="E13" s="19">
        <v>143.67345379467756</v>
      </c>
      <c r="F13" s="19">
        <v>3591.8363448669393</v>
      </c>
      <c r="G13" s="19">
        <v>1436.7345379467758</v>
      </c>
      <c r="H13" s="19">
        <v>600</v>
      </c>
      <c r="I13" s="19">
        <v>608.04000000000008</v>
      </c>
      <c r="J13" s="19">
        <v>168.72900892063396</v>
      </c>
      <c r="K13" s="181">
        <f>'Detail Calculation exclude debt'!O12</f>
        <v>5626</v>
      </c>
      <c r="L13" s="172">
        <f t="shared" si="1"/>
        <v>5626</v>
      </c>
      <c r="M13" s="19">
        <f>'Detail Calculation for debt'!N12</f>
        <v>769</v>
      </c>
      <c r="N13" s="19">
        <f t="shared" si="2"/>
        <v>6395</v>
      </c>
    </row>
    <row r="14" spans="1:65" s="8" customFormat="1" ht="16.2" customHeight="1" x14ac:dyDescent="0.25">
      <c r="A14" s="20" t="s">
        <v>43</v>
      </c>
      <c r="B14" s="20" t="s">
        <v>194</v>
      </c>
      <c r="C14" s="15">
        <v>3275.3435962683589</v>
      </c>
      <c r="D14" s="15">
        <v>720.57559117903884</v>
      </c>
      <c r="E14" s="15">
        <v>196.52061577610152</v>
      </c>
      <c r="F14" s="15">
        <v>4913.0153944025387</v>
      </c>
      <c r="G14" s="15">
        <v>1965.206157761015</v>
      </c>
      <c r="H14" s="15">
        <v>1561</v>
      </c>
      <c r="I14" s="15">
        <v>706.55</v>
      </c>
      <c r="J14" s="15">
        <v>168.7290076335878</v>
      </c>
      <c r="K14" s="179">
        <f>'Detail Calculation exclude debt'!O13</f>
        <v>2825</v>
      </c>
      <c r="L14" s="170">
        <f t="shared" si="1"/>
        <v>2825</v>
      </c>
      <c r="M14" s="15">
        <f>'Detail Calculation for debt'!N13</f>
        <v>733</v>
      </c>
      <c r="N14" s="15">
        <f t="shared" si="2"/>
        <v>3558</v>
      </c>
    </row>
    <row r="15" spans="1:65" s="8" customFormat="1" ht="16.2" customHeight="1" x14ac:dyDescent="0.25">
      <c r="A15" s="16" t="s">
        <v>45</v>
      </c>
      <c r="B15" s="16" t="s">
        <v>195</v>
      </c>
      <c r="C15" s="17">
        <v>1343.6960452992389</v>
      </c>
      <c r="D15" s="17">
        <v>295.61312996583257</v>
      </c>
      <c r="E15" s="17">
        <v>80.62176271795434</v>
      </c>
      <c r="F15" s="17">
        <v>2015.5440679488586</v>
      </c>
      <c r="G15" s="17">
        <v>806.21762717954323</v>
      </c>
      <c r="H15" s="17">
        <v>0</v>
      </c>
      <c r="I15" s="17">
        <v>1063.31</v>
      </c>
      <c r="J15" s="17">
        <v>168.72910216718267</v>
      </c>
      <c r="K15" s="180">
        <f>'Detail Calculation exclude debt'!O14</f>
        <v>8149</v>
      </c>
      <c r="L15" s="171">
        <f t="shared" si="1"/>
        <v>8149</v>
      </c>
      <c r="M15" s="17">
        <f>'Detail Calculation for debt'!N14</f>
        <v>283</v>
      </c>
      <c r="N15" s="17">
        <f t="shared" si="2"/>
        <v>8432</v>
      </c>
    </row>
    <row r="16" spans="1:65" s="8" customFormat="1" ht="16.2" customHeight="1" x14ac:dyDescent="0.25">
      <c r="A16" s="16" t="s">
        <v>47</v>
      </c>
      <c r="B16" s="16" t="s">
        <v>196</v>
      </c>
      <c r="C16" s="17">
        <v>3325.1273129640895</v>
      </c>
      <c r="D16" s="17">
        <v>731.52800885209956</v>
      </c>
      <c r="E16" s="17">
        <v>199.50763877784539</v>
      </c>
      <c r="F16" s="17">
        <v>4987.6909694461337</v>
      </c>
      <c r="G16" s="17">
        <v>1995.0763877784534</v>
      </c>
      <c r="H16" s="17">
        <v>1241</v>
      </c>
      <c r="I16" s="17">
        <v>749.43000000000006</v>
      </c>
      <c r="J16" s="17">
        <v>168.72909698996656</v>
      </c>
      <c r="K16" s="180">
        <f>'Detail Calculation exclude debt'!O15</f>
        <v>2626</v>
      </c>
      <c r="L16" s="171">
        <f t="shared" si="1"/>
        <v>2626</v>
      </c>
      <c r="M16" s="17">
        <f>'Detail Calculation for debt'!N15</f>
        <v>47</v>
      </c>
      <c r="N16" s="17">
        <f t="shared" si="2"/>
        <v>2673</v>
      </c>
    </row>
    <row r="17" spans="1:14" s="8" customFormat="1" ht="16.2" customHeight="1" x14ac:dyDescent="0.25">
      <c r="A17" s="16" t="s">
        <v>49</v>
      </c>
      <c r="B17" s="16" t="s">
        <v>197</v>
      </c>
      <c r="C17" s="17">
        <v>2724.3429385834311</v>
      </c>
      <c r="D17" s="17">
        <v>599.3554464883548</v>
      </c>
      <c r="E17" s="17">
        <v>163.46057631500582</v>
      </c>
      <c r="F17" s="17">
        <v>4086.5144078751464</v>
      </c>
      <c r="G17" s="17">
        <v>1634.6057631500587</v>
      </c>
      <c r="H17" s="17">
        <v>962</v>
      </c>
      <c r="I17" s="17">
        <v>809.9799999999999</v>
      </c>
      <c r="J17" s="17">
        <v>168.72914218566393</v>
      </c>
      <c r="K17" s="180">
        <f>'Detail Calculation exclude debt'!O16</f>
        <v>3096</v>
      </c>
      <c r="L17" s="171">
        <f t="shared" si="1"/>
        <v>3096</v>
      </c>
      <c r="M17" s="17">
        <f>'Detail Calculation for debt'!N16</f>
        <v>545</v>
      </c>
      <c r="N17" s="17">
        <f t="shared" si="2"/>
        <v>3641</v>
      </c>
    </row>
    <row r="18" spans="1:14" s="8" customFormat="1" ht="16.2" customHeight="1" x14ac:dyDescent="0.25">
      <c r="A18" s="18" t="s">
        <v>51</v>
      </c>
      <c r="B18" s="18" t="s">
        <v>198</v>
      </c>
      <c r="C18" s="19">
        <v>3162.5683218014174</v>
      </c>
      <c r="D18" s="19">
        <v>695.76503079631186</v>
      </c>
      <c r="E18" s="19">
        <v>189.75409930808505</v>
      </c>
      <c r="F18" s="19">
        <v>4743.8524827021256</v>
      </c>
      <c r="G18" s="19">
        <v>1897.5409930808505</v>
      </c>
      <c r="H18" s="19">
        <v>1200</v>
      </c>
      <c r="I18" s="19">
        <v>553.79999999999995</v>
      </c>
      <c r="J18" s="19">
        <v>100</v>
      </c>
      <c r="K18" s="181">
        <f>'Detail Calculation exclude debt'!O17</f>
        <v>2880</v>
      </c>
      <c r="L18" s="172">
        <f t="shared" si="1"/>
        <v>2880</v>
      </c>
      <c r="M18" s="19">
        <f>'Detail Calculation for debt'!N17</f>
        <v>0</v>
      </c>
      <c r="N18" s="19">
        <f t="shared" si="2"/>
        <v>2880</v>
      </c>
    </row>
    <row r="19" spans="1:14" s="8" customFormat="1" ht="16.2" customHeight="1" x14ac:dyDescent="0.25">
      <c r="A19" s="20" t="s">
        <v>53</v>
      </c>
      <c r="B19" s="20" t="s">
        <v>199</v>
      </c>
      <c r="C19" s="15">
        <v>1225.2677218275783</v>
      </c>
      <c r="D19" s="15">
        <v>269.55889880206723</v>
      </c>
      <c r="E19" s="15">
        <v>73.516063309654712</v>
      </c>
      <c r="F19" s="15">
        <v>1837.9015827413675</v>
      </c>
      <c r="G19" s="15">
        <v>735.16063309654703</v>
      </c>
      <c r="H19" s="15">
        <v>0</v>
      </c>
      <c r="I19" s="15">
        <v>686.73</v>
      </c>
      <c r="J19" s="15">
        <v>168.72906403940885</v>
      </c>
      <c r="K19" s="179">
        <f>'Detail Calculation exclude debt'!O18</f>
        <v>10674</v>
      </c>
      <c r="L19" s="170">
        <f t="shared" si="1"/>
        <v>10674</v>
      </c>
      <c r="M19" s="15">
        <f>'Detail Calculation for debt'!N18</f>
        <v>1131</v>
      </c>
      <c r="N19" s="15">
        <f t="shared" si="2"/>
        <v>11805</v>
      </c>
    </row>
    <row r="20" spans="1:14" s="8" customFormat="1" ht="16.2" customHeight="1" x14ac:dyDescent="0.25">
      <c r="A20" s="16" t="s">
        <v>55</v>
      </c>
      <c r="B20" s="16" t="s">
        <v>184</v>
      </c>
      <c r="C20" s="17">
        <v>1979.5569163681953</v>
      </c>
      <c r="D20" s="17">
        <v>435.50252160100297</v>
      </c>
      <c r="E20" s="17">
        <v>118.77341498209171</v>
      </c>
      <c r="F20" s="17">
        <v>2969.3353745522927</v>
      </c>
      <c r="G20" s="17">
        <v>1187.7341498209171</v>
      </c>
      <c r="H20" s="17">
        <v>262</v>
      </c>
      <c r="I20" s="17">
        <v>801.47762416806802</v>
      </c>
      <c r="J20" s="17">
        <v>405.90589030296206</v>
      </c>
      <c r="K20" s="180">
        <f>'Detail Calculation exclude debt'!O19</f>
        <v>6379</v>
      </c>
      <c r="L20" s="171">
        <f t="shared" si="1"/>
        <v>6379</v>
      </c>
      <c r="M20" s="17">
        <f>'Detail Calculation for debt'!N19</f>
        <v>928</v>
      </c>
      <c r="N20" s="17">
        <f t="shared" si="2"/>
        <v>7307</v>
      </c>
    </row>
    <row r="21" spans="1:14" s="8" customFormat="1" ht="16.2" customHeight="1" x14ac:dyDescent="0.25">
      <c r="A21" s="16" t="s">
        <v>57</v>
      </c>
      <c r="B21" s="16" t="s">
        <v>200</v>
      </c>
      <c r="C21" s="17">
        <v>3179.6983884979568</v>
      </c>
      <c r="D21" s="17">
        <v>699.53364546955061</v>
      </c>
      <c r="E21" s="17">
        <v>190.78190330987744</v>
      </c>
      <c r="F21" s="17">
        <v>4769.5475827469354</v>
      </c>
      <c r="G21" s="17">
        <v>1907.8190330987743</v>
      </c>
      <c r="H21" s="17">
        <v>959</v>
      </c>
      <c r="I21" s="17">
        <v>845.94999999999993</v>
      </c>
      <c r="J21" s="17">
        <v>168.72861356932154</v>
      </c>
      <c r="K21" s="180">
        <f>'Detail Calculation exclude debt'!O20</f>
        <v>2846</v>
      </c>
      <c r="L21" s="171">
        <f t="shared" si="1"/>
        <v>2846</v>
      </c>
      <c r="M21" s="17">
        <f>'Detail Calculation for debt'!N20</f>
        <v>0</v>
      </c>
      <c r="N21" s="17">
        <f t="shared" si="2"/>
        <v>2846</v>
      </c>
    </row>
    <row r="22" spans="1:14" s="10" customFormat="1" ht="16.2" customHeight="1" x14ac:dyDescent="0.25">
      <c r="A22" s="16" t="s">
        <v>59</v>
      </c>
      <c r="B22" s="16" t="s">
        <v>201</v>
      </c>
      <c r="C22" s="17">
        <v>2768.014368756169</v>
      </c>
      <c r="D22" s="17">
        <v>608.96316112635714</v>
      </c>
      <c r="E22" s="17">
        <v>166.08086212537015</v>
      </c>
      <c r="F22" s="17">
        <v>4152.0215531342537</v>
      </c>
      <c r="G22" s="17">
        <v>1660.8086212537012</v>
      </c>
      <c r="H22" s="17">
        <v>674</v>
      </c>
      <c r="I22" s="17">
        <v>905.43</v>
      </c>
      <c r="J22" s="17">
        <v>168.72893401015227</v>
      </c>
      <c r="K22" s="180">
        <f>'Detail Calculation exclude debt'!O21</f>
        <v>3083</v>
      </c>
      <c r="L22" s="171">
        <f t="shared" si="1"/>
        <v>3083</v>
      </c>
      <c r="M22" s="17">
        <f>'Detail Calculation for debt'!N21</f>
        <v>0</v>
      </c>
      <c r="N22" s="17">
        <f t="shared" si="2"/>
        <v>3083</v>
      </c>
    </row>
    <row r="23" spans="1:14" s="8" customFormat="1" ht="16.2" customHeight="1" x14ac:dyDescent="0.25">
      <c r="A23" s="18" t="s">
        <v>61</v>
      </c>
      <c r="B23" s="18" t="s">
        <v>202</v>
      </c>
      <c r="C23" s="19">
        <v>3127.8262196247306</v>
      </c>
      <c r="D23" s="19">
        <v>688.1217683174408</v>
      </c>
      <c r="E23" s="19">
        <v>187.66957317748384</v>
      </c>
      <c r="F23" s="19">
        <v>4691.7393294370959</v>
      </c>
      <c r="G23" s="19">
        <v>1876.6957317748381</v>
      </c>
      <c r="H23" s="19">
        <v>935</v>
      </c>
      <c r="I23" s="19">
        <v>586.16999999999996</v>
      </c>
      <c r="J23" s="19">
        <v>100</v>
      </c>
      <c r="K23" s="181">
        <f>'Detail Calculation exclude debt'!O22</f>
        <v>2402</v>
      </c>
      <c r="L23" s="172">
        <f t="shared" si="1"/>
        <v>2402</v>
      </c>
      <c r="M23" s="19">
        <f>'Detail Calculation for debt'!N22</f>
        <v>0</v>
      </c>
      <c r="N23" s="19">
        <f t="shared" si="2"/>
        <v>2402</v>
      </c>
    </row>
    <row r="24" spans="1:14" s="8" customFormat="1" ht="16.2" customHeight="1" x14ac:dyDescent="0.25">
      <c r="A24" s="20" t="s">
        <v>63</v>
      </c>
      <c r="B24" s="20" t="s">
        <v>203</v>
      </c>
      <c r="C24" s="15">
        <v>3217.542477681814</v>
      </c>
      <c r="D24" s="15">
        <v>707.85934508999901</v>
      </c>
      <c r="E24" s="15">
        <v>193.05254866090883</v>
      </c>
      <c r="F24" s="15">
        <v>4826.3137165227208</v>
      </c>
      <c r="G24" s="15">
        <v>1930.5254866090881</v>
      </c>
      <c r="H24" s="15">
        <v>926</v>
      </c>
      <c r="I24" s="15">
        <v>610.35</v>
      </c>
      <c r="J24" s="15">
        <v>168.72899449035813</v>
      </c>
      <c r="K24" s="179">
        <f>'Detail Calculation exclude debt'!O23</f>
        <v>1624</v>
      </c>
      <c r="L24" s="170">
        <f t="shared" si="1"/>
        <v>1624</v>
      </c>
      <c r="M24" s="15">
        <f>'Detail Calculation for debt'!N23</f>
        <v>755</v>
      </c>
      <c r="N24" s="15">
        <f t="shared" si="2"/>
        <v>2379</v>
      </c>
    </row>
    <row r="25" spans="1:14" s="8" customFormat="1" ht="16.2" customHeight="1" x14ac:dyDescent="0.25">
      <c r="A25" s="16" t="s">
        <v>65</v>
      </c>
      <c r="B25" s="16" t="s">
        <v>204</v>
      </c>
      <c r="C25" s="17">
        <v>3538.5916321740233</v>
      </c>
      <c r="D25" s="17">
        <v>778.49015907828516</v>
      </c>
      <c r="E25" s="17">
        <v>212.31549793044144</v>
      </c>
      <c r="F25" s="17">
        <v>5307.8874482610345</v>
      </c>
      <c r="G25" s="17">
        <v>2123.1549793044142</v>
      </c>
      <c r="H25" s="17">
        <v>1084</v>
      </c>
      <c r="I25" s="17">
        <v>496.36</v>
      </c>
      <c r="J25" s="17">
        <v>168.72890192245032</v>
      </c>
      <c r="K25" s="180">
        <f>'Detail Calculation exclude debt'!O24</f>
        <v>1059</v>
      </c>
      <c r="L25" s="171">
        <f t="shared" si="1"/>
        <v>1059</v>
      </c>
      <c r="M25" s="17">
        <f>'Detail Calculation for debt'!N24</f>
        <v>898</v>
      </c>
      <c r="N25" s="17">
        <f t="shared" si="2"/>
        <v>1957</v>
      </c>
    </row>
    <row r="26" spans="1:14" s="8" customFormat="1" ht="16.2" customHeight="1" x14ac:dyDescent="0.25">
      <c r="A26" s="16" t="s">
        <v>67</v>
      </c>
      <c r="B26" s="16" t="s">
        <v>205</v>
      </c>
      <c r="C26" s="17">
        <v>2789.0151741021136</v>
      </c>
      <c r="D26" s="17">
        <v>613.58333830246499</v>
      </c>
      <c r="E26" s="17">
        <v>167.34091044612683</v>
      </c>
      <c r="F26" s="17">
        <v>4183.5227611531718</v>
      </c>
      <c r="G26" s="17">
        <v>1673.4091044612683</v>
      </c>
      <c r="H26" s="17">
        <v>921</v>
      </c>
      <c r="I26" s="17">
        <v>688.58</v>
      </c>
      <c r="J26" s="17">
        <v>168.72900302114803</v>
      </c>
      <c r="K26" s="180">
        <f>'Detail Calculation exclude debt'!O25</f>
        <v>2458</v>
      </c>
      <c r="L26" s="171">
        <f t="shared" si="1"/>
        <v>2458</v>
      </c>
      <c r="M26" s="17">
        <f>'Detail Calculation for debt'!N25</f>
        <v>979</v>
      </c>
      <c r="N26" s="17">
        <f t="shared" si="2"/>
        <v>3437</v>
      </c>
    </row>
    <row r="27" spans="1:14" s="8" customFormat="1" ht="16.2" customHeight="1" x14ac:dyDescent="0.25">
      <c r="A27" s="16" t="s">
        <v>69</v>
      </c>
      <c r="B27" s="16" t="s">
        <v>206</v>
      </c>
      <c r="C27" s="17">
        <v>1275.3224546071849</v>
      </c>
      <c r="D27" s="17">
        <v>280.5709400135807</v>
      </c>
      <c r="E27" s="17">
        <v>76.519347276431091</v>
      </c>
      <c r="F27" s="17">
        <v>1912.9836819107775</v>
      </c>
      <c r="G27" s="17">
        <v>765.19347276431085</v>
      </c>
      <c r="H27" s="17">
        <v>0</v>
      </c>
      <c r="I27" s="17">
        <v>854.24999999999989</v>
      </c>
      <c r="J27" s="17">
        <v>448.51179443976412</v>
      </c>
      <c r="K27" s="180">
        <f>'Detail Calculation exclude debt'!O26</f>
        <v>11604</v>
      </c>
      <c r="L27" s="171">
        <f t="shared" si="1"/>
        <v>11604</v>
      </c>
      <c r="M27" s="17">
        <f>'Detail Calculation for debt'!N26</f>
        <v>664</v>
      </c>
      <c r="N27" s="17">
        <f t="shared" si="2"/>
        <v>12268</v>
      </c>
    </row>
    <row r="28" spans="1:14" s="8" customFormat="1" ht="16.2" customHeight="1" x14ac:dyDescent="0.25">
      <c r="A28" s="18" t="s">
        <v>71</v>
      </c>
      <c r="B28" s="18" t="s">
        <v>207</v>
      </c>
      <c r="C28" s="19">
        <v>2303.1501500948452</v>
      </c>
      <c r="D28" s="19">
        <v>506.69303302086593</v>
      </c>
      <c r="E28" s="19">
        <v>138.18900900569071</v>
      </c>
      <c r="F28" s="19">
        <v>3454.7252251422678</v>
      </c>
      <c r="G28" s="19">
        <v>1381.8900900569072</v>
      </c>
      <c r="H28" s="19">
        <v>565</v>
      </c>
      <c r="I28" s="19">
        <v>653.73</v>
      </c>
      <c r="J28" s="19">
        <v>168.72919540229884</v>
      </c>
      <c r="K28" s="181">
        <f>'Detail Calculation exclude debt'!O27</f>
        <v>5294</v>
      </c>
      <c r="L28" s="172">
        <f t="shared" si="1"/>
        <v>5294</v>
      </c>
      <c r="M28" s="19">
        <f>'Detail Calculation for debt'!N27</f>
        <v>0</v>
      </c>
      <c r="N28" s="19">
        <f t="shared" si="2"/>
        <v>5294</v>
      </c>
    </row>
    <row r="29" spans="1:14" s="8" customFormat="1" ht="16.2" customHeight="1" x14ac:dyDescent="0.25">
      <c r="A29" s="20" t="s">
        <v>73</v>
      </c>
      <c r="B29" s="20" t="s">
        <v>208</v>
      </c>
      <c r="C29" s="15">
        <v>2072.715097444172</v>
      </c>
      <c r="D29" s="15">
        <v>455.99732143771791</v>
      </c>
      <c r="E29" s="15">
        <v>124.36290584665031</v>
      </c>
      <c r="F29" s="15">
        <v>3109.0726461662575</v>
      </c>
      <c r="G29" s="15">
        <v>1243.629058466503</v>
      </c>
      <c r="H29" s="15">
        <v>343</v>
      </c>
      <c r="I29" s="15">
        <v>836.83</v>
      </c>
      <c r="J29" s="15">
        <v>412.68227516003776</v>
      </c>
      <c r="K29" s="179">
        <f>'Detail Calculation exclude debt'!O28</f>
        <v>4588</v>
      </c>
      <c r="L29" s="170">
        <f t="shared" si="1"/>
        <v>4588</v>
      </c>
      <c r="M29" s="15">
        <f>'Detail Calculation for debt'!N28</f>
        <v>595</v>
      </c>
      <c r="N29" s="15">
        <f t="shared" si="2"/>
        <v>5183</v>
      </c>
    </row>
    <row r="30" spans="1:14" s="8" customFormat="1" ht="16.2" customHeight="1" x14ac:dyDescent="0.25">
      <c r="A30" s="16" t="s">
        <v>75</v>
      </c>
      <c r="B30" s="16" t="s">
        <v>209</v>
      </c>
      <c r="C30" s="17">
        <v>3097.6483589628579</v>
      </c>
      <c r="D30" s="17">
        <v>681.48263897182881</v>
      </c>
      <c r="E30" s="17">
        <v>185.85890153777146</v>
      </c>
      <c r="F30" s="17">
        <v>4646.4725384442872</v>
      </c>
      <c r="G30" s="17">
        <v>1858.5890153777148</v>
      </c>
      <c r="H30" s="17">
        <v>1209</v>
      </c>
      <c r="I30" s="17">
        <v>693.06</v>
      </c>
      <c r="J30" s="17">
        <v>168.72908080989069</v>
      </c>
      <c r="K30" s="180">
        <f>'Detail Calculation exclude debt'!O29</f>
        <v>2677</v>
      </c>
      <c r="L30" s="171">
        <f t="shared" si="1"/>
        <v>2677</v>
      </c>
      <c r="M30" s="17">
        <f>'Detail Calculation for debt'!N29</f>
        <v>581</v>
      </c>
      <c r="N30" s="17">
        <f t="shared" si="2"/>
        <v>3258</v>
      </c>
    </row>
    <row r="31" spans="1:14" s="8" customFormat="1" ht="16.2" customHeight="1" x14ac:dyDescent="0.25">
      <c r="A31" s="16" t="s">
        <v>77</v>
      </c>
      <c r="B31" s="16" t="s">
        <v>210</v>
      </c>
      <c r="C31" s="17">
        <v>2054.2861444742766</v>
      </c>
      <c r="D31" s="17">
        <v>451.94295178434083</v>
      </c>
      <c r="E31" s="17">
        <v>123.25716866845659</v>
      </c>
      <c r="F31" s="17">
        <v>3081.4292167114149</v>
      </c>
      <c r="G31" s="17">
        <v>1232.5716866845657</v>
      </c>
      <c r="H31" s="17">
        <v>306</v>
      </c>
      <c r="I31" s="17">
        <v>694.4</v>
      </c>
      <c r="J31" s="17">
        <v>232.90674124795063</v>
      </c>
      <c r="K31" s="180">
        <f>'Detail Calculation exclude debt'!O30</f>
        <v>5273</v>
      </c>
      <c r="L31" s="171">
        <f t="shared" si="1"/>
        <v>5273</v>
      </c>
      <c r="M31" s="17">
        <f>'Detail Calculation for debt'!N30</f>
        <v>410</v>
      </c>
      <c r="N31" s="17">
        <f t="shared" si="2"/>
        <v>5683</v>
      </c>
    </row>
    <row r="32" spans="1:14" s="10" customFormat="1" ht="16.2" customHeight="1" x14ac:dyDescent="0.25">
      <c r="A32" s="16" t="s">
        <v>79</v>
      </c>
      <c r="B32" s="16" t="s">
        <v>211</v>
      </c>
      <c r="C32" s="17">
        <v>2392.7685789224424</v>
      </c>
      <c r="D32" s="17">
        <v>526.40908736293738</v>
      </c>
      <c r="E32" s="17">
        <v>143.56611473534656</v>
      </c>
      <c r="F32" s="17">
        <v>3589.1528683836641</v>
      </c>
      <c r="G32" s="17">
        <v>1435.6611473534658</v>
      </c>
      <c r="H32" s="17">
        <v>560</v>
      </c>
      <c r="I32" s="17">
        <v>754.94999999999993</v>
      </c>
      <c r="J32" s="17">
        <v>168.72898332975603</v>
      </c>
      <c r="K32" s="180">
        <f>'Detail Calculation exclude debt'!O31</f>
        <v>4497</v>
      </c>
      <c r="L32" s="171">
        <f t="shared" si="1"/>
        <v>4497</v>
      </c>
      <c r="M32" s="17">
        <f>'Detail Calculation for debt'!N31</f>
        <v>780</v>
      </c>
      <c r="N32" s="17">
        <f t="shared" si="2"/>
        <v>5277</v>
      </c>
    </row>
    <row r="33" spans="1:14" s="8" customFormat="1" ht="16.2" customHeight="1" x14ac:dyDescent="0.25">
      <c r="A33" s="18" t="s">
        <v>81</v>
      </c>
      <c r="B33" s="18" t="s">
        <v>263</v>
      </c>
      <c r="C33" s="19">
        <v>3126.5972949957636</v>
      </c>
      <c r="D33" s="19">
        <v>687.85140489906803</v>
      </c>
      <c r="E33" s="19">
        <v>187.59583769974583</v>
      </c>
      <c r="F33" s="19">
        <v>4689.8959424936456</v>
      </c>
      <c r="G33" s="19">
        <v>1875.9583769974581</v>
      </c>
      <c r="H33" s="19">
        <v>1231</v>
      </c>
      <c r="I33" s="19">
        <v>727.17</v>
      </c>
      <c r="J33" s="19">
        <v>168.72906793048972</v>
      </c>
      <c r="K33" s="181">
        <f>'Detail Calculation exclude debt'!O32</f>
        <v>2881</v>
      </c>
      <c r="L33" s="172">
        <f t="shared" si="1"/>
        <v>2881</v>
      </c>
      <c r="M33" s="19">
        <f>'Detail Calculation for debt'!N32</f>
        <v>970</v>
      </c>
      <c r="N33" s="19">
        <f t="shared" si="2"/>
        <v>3851</v>
      </c>
    </row>
    <row r="34" spans="1:14" s="10" customFormat="1" ht="16.2" customHeight="1" x14ac:dyDescent="0.25">
      <c r="A34" s="20" t="s">
        <v>83</v>
      </c>
      <c r="B34" s="20" t="s">
        <v>212</v>
      </c>
      <c r="C34" s="15">
        <v>2549.7382268208703</v>
      </c>
      <c r="D34" s="15">
        <v>560.94240990059131</v>
      </c>
      <c r="E34" s="15">
        <v>152.98429360925215</v>
      </c>
      <c r="F34" s="15">
        <v>3824.6073402313045</v>
      </c>
      <c r="G34" s="15">
        <v>1529.842936092522</v>
      </c>
      <c r="H34" s="15">
        <v>744</v>
      </c>
      <c r="I34" s="15">
        <v>620.83000000000004</v>
      </c>
      <c r="J34" s="15">
        <v>168.72907758094075</v>
      </c>
      <c r="K34" s="179">
        <f>'Detail Calculation exclude debt'!O33</f>
        <v>5670</v>
      </c>
      <c r="L34" s="170">
        <f t="shared" si="1"/>
        <v>5670</v>
      </c>
      <c r="M34" s="15">
        <f>'Detail Calculation for debt'!N33</f>
        <v>613</v>
      </c>
      <c r="N34" s="15">
        <f t="shared" si="2"/>
        <v>6283</v>
      </c>
    </row>
    <row r="35" spans="1:14" s="8" customFormat="1" ht="16.2" customHeight="1" x14ac:dyDescent="0.25">
      <c r="A35" s="16" t="s">
        <v>85</v>
      </c>
      <c r="B35" s="16" t="s">
        <v>213</v>
      </c>
      <c r="C35" s="17">
        <v>3345.8880086353565</v>
      </c>
      <c r="D35" s="17">
        <v>736.09536189977837</v>
      </c>
      <c r="E35" s="17">
        <v>200.75328051812136</v>
      </c>
      <c r="F35" s="17">
        <v>5018.8320129530348</v>
      </c>
      <c r="G35" s="17">
        <v>2007.5328051812139</v>
      </c>
      <c r="H35" s="17">
        <v>1104</v>
      </c>
      <c r="I35" s="17">
        <v>559.77</v>
      </c>
      <c r="J35" s="17">
        <v>168.72899463859429</v>
      </c>
      <c r="K35" s="180">
        <f>'Detail Calculation exclude debt'!O34</f>
        <v>2119</v>
      </c>
      <c r="L35" s="171">
        <f t="shared" si="1"/>
        <v>2119</v>
      </c>
      <c r="M35" s="17">
        <f>'Detail Calculation for debt'!N34</f>
        <v>422</v>
      </c>
      <c r="N35" s="17">
        <f t="shared" si="2"/>
        <v>2541</v>
      </c>
    </row>
    <row r="36" spans="1:14" s="8" customFormat="1" ht="16.2" customHeight="1" x14ac:dyDescent="0.25">
      <c r="A36" s="16" t="s">
        <v>87</v>
      </c>
      <c r="B36" s="16" t="s">
        <v>214</v>
      </c>
      <c r="C36" s="17">
        <v>2835.7082204794233</v>
      </c>
      <c r="D36" s="17">
        <v>623.85580850547308</v>
      </c>
      <c r="E36" s="17">
        <v>170.1424932287654</v>
      </c>
      <c r="F36" s="17">
        <v>4253.5623307191345</v>
      </c>
      <c r="G36" s="17">
        <v>1701.4249322876537</v>
      </c>
      <c r="H36" s="17">
        <v>969</v>
      </c>
      <c r="I36" s="17">
        <v>655.31000000000006</v>
      </c>
      <c r="J36" s="17">
        <v>168.72924187725633</v>
      </c>
      <c r="K36" s="180">
        <f>'Detail Calculation exclude debt'!O35</f>
        <v>1950</v>
      </c>
      <c r="L36" s="171">
        <f t="shared" ref="L36:L67" si="3">K36</f>
        <v>1950</v>
      </c>
      <c r="M36" s="17">
        <f>'Detail Calculation for debt'!N35</f>
        <v>1601</v>
      </c>
      <c r="N36" s="17">
        <f t="shared" si="2"/>
        <v>3551</v>
      </c>
    </row>
    <row r="37" spans="1:14" s="8" customFormat="1" ht="16.2" customHeight="1" x14ac:dyDescent="0.25">
      <c r="A37" s="16" t="s">
        <v>89</v>
      </c>
      <c r="B37" s="16" t="s">
        <v>215</v>
      </c>
      <c r="C37" s="17">
        <v>3197.5633245889217</v>
      </c>
      <c r="D37" s="17">
        <v>703.46393140956286</v>
      </c>
      <c r="E37" s="17">
        <v>191.85379947533531</v>
      </c>
      <c r="F37" s="17">
        <v>4796.3449868833823</v>
      </c>
      <c r="G37" s="17">
        <v>1918.5379947533529</v>
      </c>
      <c r="H37" s="17">
        <v>1180</v>
      </c>
      <c r="I37" s="17">
        <v>644.11000000000013</v>
      </c>
      <c r="J37" s="17">
        <v>168.72901219803876</v>
      </c>
      <c r="K37" s="180">
        <f>'Detail Calculation exclude debt'!O36</f>
        <v>2526</v>
      </c>
      <c r="L37" s="171">
        <f t="shared" si="3"/>
        <v>2526</v>
      </c>
      <c r="M37" s="17">
        <f>'Detail Calculation for debt'!N36</f>
        <v>318</v>
      </c>
      <c r="N37" s="17">
        <f t="shared" si="2"/>
        <v>2844</v>
      </c>
    </row>
    <row r="38" spans="1:14" s="8" customFormat="1" ht="16.2" customHeight="1" x14ac:dyDescent="0.25">
      <c r="A38" s="18" t="s">
        <v>91</v>
      </c>
      <c r="B38" s="18" t="s">
        <v>216</v>
      </c>
      <c r="C38" s="19">
        <v>2764.5877534396946</v>
      </c>
      <c r="D38" s="19">
        <v>608.20930575673276</v>
      </c>
      <c r="E38" s="19">
        <v>165.87526520638167</v>
      </c>
      <c r="F38" s="19">
        <v>4146.8816301595416</v>
      </c>
      <c r="G38" s="19">
        <v>1658.7526520638164</v>
      </c>
      <c r="H38" s="19">
        <v>910</v>
      </c>
      <c r="I38" s="19">
        <v>537.96</v>
      </c>
      <c r="J38" s="19">
        <v>168.72904800650934</v>
      </c>
      <c r="K38" s="181">
        <f>'Detail Calculation exclude debt'!O37</f>
        <v>3209</v>
      </c>
      <c r="L38" s="172">
        <f t="shared" si="3"/>
        <v>3209</v>
      </c>
      <c r="M38" s="19">
        <f>'Detail Calculation for debt'!N37</f>
        <v>342</v>
      </c>
      <c r="N38" s="19">
        <f t="shared" si="2"/>
        <v>3551</v>
      </c>
    </row>
    <row r="39" spans="1:14" s="8" customFormat="1" ht="16.2" customHeight="1" x14ac:dyDescent="0.25">
      <c r="A39" s="20" t="s">
        <v>93</v>
      </c>
      <c r="B39" s="20" t="s">
        <v>185</v>
      </c>
      <c r="C39" s="15">
        <v>2137.1119458964331</v>
      </c>
      <c r="D39" s="15">
        <v>470.16462809721531</v>
      </c>
      <c r="E39" s="15">
        <v>128.22671675378598</v>
      </c>
      <c r="F39" s="15">
        <v>3205.6679188446496</v>
      </c>
      <c r="G39" s="15">
        <v>1282.2671675378599</v>
      </c>
      <c r="H39" s="15">
        <v>402</v>
      </c>
      <c r="I39" s="15">
        <v>746.0335616438357</v>
      </c>
      <c r="J39" s="15">
        <v>168.72901404664293</v>
      </c>
      <c r="K39" s="179">
        <f>'Detail Calculation exclude debt'!O38</f>
        <v>5264</v>
      </c>
      <c r="L39" s="170">
        <f t="shared" si="3"/>
        <v>5264</v>
      </c>
      <c r="M39" s="15">
        <f>'Detail Calculation for debt'!N38</f>
        <v>794</v>
      </c>
      <c r="N39" s="15">
        <f t="shared" si="2"/>
        <v>6058</v>
      </c>
    </row>
    <row r="40" spans="1:14" s="10" customFormat="1" ht="16.2" customHeight="1" x14ac:dyDescent="0.25">
      <c r="A40" s="16" t="s">
        <v>95</v>
      </c>
      <c r="B40" s="16" t="s">
        <v>217</v>
      </c>
      <c r="C40" s="17">
        <v>3129.2660756528708</v>
      </c>
      <c r="D40" s="17">
        <v>688.43853664363166</v>
      </c>
      <c r="E40" s="17">
        <v>187.75596453917225</v>
      </c>
      <c r="F40" s="17">
        <v>4693.8991134793059</v>
      </c>
      <c r="G40" s="17">
        <v>1877.5596453917221</v>
      </c>
      <c r="H40" s="17">
        <v>1187</v>
      </c>
      <c r="I40" s="17">
        <v>653.61</v>
      </c>
      <c r="J40" s="17">
        <v>168.72900150266852</v>
      </c>
      <c r="K40" s="180">
        <f>'Detail Calculation exclude debt'!O39</f>
        <v>2949</v>
      </c>
      <c r="L40" s="171">
        <f t="shared" si="3"/>
        <v>2949</v>
      </c>
      <c r="M40" s="17">
        <f>'Detail Calculation for debt'!N39</f>
        <v>886</v>
      </c>
      <c r="N40" s="17">
        <f t="shared" si="2"/>
        <v>3835</v>
      </c>
    </row>
    <row r="41" spans="1:14" s="10" customFormat="1" ht="16.2" customHeight="1" x14ac:dyDescent="0.25">
      <c r="A41" s="16" t="s">
        <v>97</v>
      </c>
      <c r="B41" s="16" t="s">
        <v>218</v>
      </c>
      <c r="C41" s="17">
        <v>990.24999026404726</v>
      </c>
      <c r="D41" s="17">
        <v>217.85499785809037</v>
      </c>
      <c r="E41" s="17">
        <v>59.414999415842821</v>
      </c>
      <c r="F41" s="17">
        <v>1485.3749853960708</v>
      </c>
      <c r="G41" s="17">
        <v>594.14999415842829</v>
      </c>
      <c r="H41" s="17">
        <v>0</v>
      </c>
      <c r="I41" s="17">
        <v>829.92000000000007</v>
      </c>
      <c r="J41" s="17">
        <v>422.73576192919444</v>
      </c>
      <c r="K41" s="180">
        <f>'Detail Calculation exclude debt'!O40</f>
        <v>10545</v>
      </c>
      <c r="L41" s="171">
        <f t="shared" si="3"/>
        <v>10545</v>
      </c>
      <c r="M41" s="17">
        <f>'Detail Calculation for debt'!N40</f>
        <v>0</v>
      </c>
      <c r="N41" s="17">
        <f t="shared" si="2"/>
        <v>10545</v>
      </c>
    </row>
    <row r="42" spans="1:14" s="10" customFormat="1" ht="16.2" customHeight="1" x14ac:dyDescent="0.25">
      <c r="A42" s="16" t="s">
        <v>99</v>
      </c>
      <c r="B42" s="16" t="s">
        <v>219</v>
      </c>
      <c r="C42" s="17">
        <v>1847.6530362967651</v>
      </c>
      <c r="D42" s="17">
        <v>406.48366798528832</v>
      </c>
      <c r="E42" s="17">
        <v>110.85918217780591</v>
      </c>
      <c r="F42" s="17">
        <v>2771.4795544451476</v>
      </c>
      <c r="G42" s="17">
        <v>1108.5918217780593</v>
      </c>
      <c r="H42" s="17">
        <v>159</v>
      </c>
      <c r="I42" s="17">
        <v>779.65573042776396</v>
      </c>
      <c r="J42" s="17">
        <v>289.52083333333331</v>
      </c>
      <c r="K42" s="180">
        <f>'Detail Calculation exclude debt'!O41</f>
        <v>4969</v>
      </c>
      <c r="L42" s="171">
        <f t="shared" si="3"/>
        <v>4969</v>
      </c>
      <c r="M42" s="17">
        <f>'Detail Calculation for debt'!N41</f>
        <v>88</v>
      </c>
      <c r="N42" s="17">
        <f t="shared" si="2"/>
        <v>5057</v>
      </c>
    </row>
    <row r="43" spans="1:14" s="8" customFormat="1" ht="16.2" customHeight="1" x14ac:dyDescent="0.25">
      <c r="A43" s="18" t="s">
        <v>101</v>
      </c>
      <c r="B43" s="18" t="s">
        <v>220</v>
      </c>
      <c r="C43" s="19">
        <v>2941.3021282195718</v>
      </c>
      <c r="D43" s="19">
        <v>647.08646820830586</v>
      </c>
      <c r="E43" s="19">
        <v>176.47812769317432</v>
      </c>
      <c r="F43" s="19">
        <v>4411.953192329358</v>
      </c>
      <c r="G43" s="19">
        <v>1764.7812769317432</v>
      </c>
      <c r="H43" s="19">
        <v>1033</v>
      </c>
      <c r="I43" s="19">
        <v>700.2700000000001</v>
      </c>
      <c r="J43" s="19">
        <v>168.72901201838104</v>
      </c>
      <c r="K43" s="181">
        <f>'Detail Calculation exclude debt'!O42</f>
        <v>2941</v>
      </c>
      <c r="L43" s="172">
        <f t="shared" si="3"/>
        <v>2941</v>
      </c>
      <c r="M43" s="19">
        <f>'Detail Calculation for debt'!N42</f>
        <v>348</v>
      </c>
      <c r="N43" s="19">
        <f t="shared" si="2"/>
        <v>3289</v>
      </c>
    </row>
    <row r="44" spans="1:14" s="8" customFormat="1" ht="16.2" customHeight="1" x14ac:dyDescent="0.25">
      <c r="A44" s="20" t="s">
        <v>103</v>
      </c>
      <c r="B44" s="20" t="s">
        <v>221</v>
      </c>
      <c r="C44" s="15">
        <v>1590.7661714806602</v>
      </c>
      <c r="D44" s="15">
        <v>349.96855772574526</v>
      </c>
      <c r="E44" s="15">
        <v>95.445970288839632</v>
      </c>
      <c r="F44" s="15">
        <v>2386.1492572209904</v>
      </c>
      <c r="G44" s="15">
        <v>954.45970288839601</v>
      </c>
      <c r="H44" s="15">
        <v>0</v>
      </c>
      <c r="I44" s="15">
        <v>886.22</v>
      </c>
      <c r="J44" s="15">
        <v>168.72873082287308</v>
      </c>
      <c r="K44" s="179">
        <f>'Detail Calculation exclude debt'!O43</f>
        <v>9242</v>
      </c>
      <c r="L44" s="170">
        <f t="shared" si="3"/>
        <v>9242</v>
      </c>
      <c r="M44" s="15">
        <f>'Detail Calculation for debt'!N43</f>
        <v>369</v>
      </c>
      <c r="N44" s="15">
        <f t="shared" si="2"/>
        <v>9611</v>
      </c>
    </row>
    <row r="45" spans="1:14" s="10" customFormat="1" ht="16.2" customHeight="1" x14ac:dyDescent="0.25">
      <c r="A45" s="16" t="s">
        <v>105</v>
      </c>
      <c r="B45" s="16" t="s">
        <v>222</v>
      </c>
      <c r="C45" s="17">
        <v>2795.0098714443302</v>
      </c>
      <c r="D45" s="17">
        <v>614.90217171775271</v>
      </c>
      <c r="E45" s="17">
        <v>167.7005922866598</v>
      </c>
      <c r="F45" s="17">
        <v>4192.5148071664953</v>
      </c>
      <c r="G45" s="17">
        <v>1677.005922866598</v>
      </c>
      <c r="H45" s="17">
        <v>838</v>
      </c>
      <c r="I45" s="17">
        <v>534.28</v>
      </c>
      <c r="J45" s="17">
        <v>168.72907847606643</v>
      </c>
      <c r="K45" s="180">
        <f>'Detail Calculation exclude debt'!O44</f>
        <v>3486</v>
      </c>
      <c r="L45" s="171">
        <f t="shared" si="3"/>
        <v>3486</v>
      </c>
      <c r="M45" s="17">
        <f>'Detail Calculation for debt'!N44</f>
        <v>561</v>
      </c>
      <c r="N45" s="17">
        <f t="shared" si="2"/>
        <v>4047</v>
      </c>
    </row>
    <row r="46" spans="1:14" s="8" customFormat="1" ht="16.2" customHeight="1" x14ac:dyDescent="0.25">
      <c r="A46" s="16" t="s">
        <v>107</v>
      </c>
      <c r="B46" s="16" t="s">
        <v>223</v>
      </c>
      <c r="C46" s="17">
        <v>3063.9677879845494</v>
      </c>
      <c r="D46" s="17">
        <v>674.07291335660091</v>
      </c>
      <c r="E46" s="17">
        <v>183.83806727907296</v>
      </c>
      <c r="F46" s="17">
        <v>4595.9516819768232</v>
      </c>
      <c r="G46" s="17">
        <v>1838.3806727907295</v>
      </c>
      <c r="H46" s="17">
        <v>1217</v>
      </c>
      <c r="I46" s="17">
        <v>574.6099999999999</v>
      </c>
      <c r="J46" s="17">
        <v>168.72906045156591</v>
      </c>
      <c r="K46" s="180">
        <f>'Detail Calculation exclude debt'!O45</f>
        <v>2805</v>
      </c>
      <c r="L46" s="171">
        <f t="shared" si="3"/>
        <v>2805</v>
      </c>
      <c r="M46" s="17">
        <f>'Detail Calculation for debt'!N45</f>
        <v>798</v>
      </c>
      <c r="N46" s="17">
        <f t="shared" si="2"/>
        <v>3603</v>
      </c>
    </row>
    <row r="47" spans="1:14" s="8" customFormat="1" ht="16.2" customHeight="1" x14ac:dyDescent="0.25">
      <c r="A47" s="16" t="s">
        <v>109</v>
      </c>
      <c r="B47" s="16" t="s">
        <v>224</v>
      </c>
      <c r="C47" s="17">
        <v>2804.8467041888152</v>
      </c>
      <c r="D47" s="17">
        <v>617.06627492153939</v>
      </c>
      <c r="E47" s="17">
        <v>168.2908022513289</v>
      </c>
      <c r="F47" s="17">
        <v>4207.2700562832233</v>
      </c>
      <c r="G47" s="17">
        <v>1682.9080225132891</v>
      </c>
      <c r="H47" s="17">
        <v>926</v>
      </c>
      <c r="I47" s="17">
        <v>663.16000000000008</v>
      </c>
      <c r="J47" s="17">
        <v>168.72906334136317</v>
      </c>
      <c r="K47" s="180">
        <f>'Detail Calculation exclude debt'!O46</f>
        <v>3365</v>
      </c>
      <c r="L47" s="171">
        <f t="shared" si="3"/>
        <v>3365</v>
      </c>
      <c r="M47" s="17">
        <f>'Detail Calculation for debt'!N46</f>
        <v>240</v>
      </c>
      <c r="N47" s="17">
        <f t="shared" si="2"/>
        <v>3605</v>
      </c>
    </row>
    <row r="48" spans="1:14" s="8" customFormat="1" ht="16.2" customHeight="1" x14ac:dyDescent="0.25">
      <c r="A48" s="18" t="s">
        <v>111</v>
      </c>
      <c r="B48" s="18" t="s">
        <v>225</v>
      </c>
      <c r="C48" s="19">
        <v>1499.0218079654585</v>
      </c>
      <c r="D48" s="19">
        <v>329.78479775240089</v>
      </c>
      <c r="E48" s="19">
        <v>89.941308477927507</v>
      </c>
      <c r="F48" s="19">
        <v>2248.5327119481876</v>
      </c>
      <c r="G48" s="19">
        <v>899.41308477927498</v>
      </c>
      <c r="H48" s="19">
        <v>0</v>
      </c>
      <c r="I48" s="19">
        <v>753.96000000000015</v>
      </c>
      <c r="J48" s="19">
        <v>403.89735483191066</v>
      </c>
      <c r="K48" s="181">
        <f>'Detail Calculation exclude debt'!O47</f>
        <v>10822</v>
      </c>
      <c r="L48" s="172">
        <f t="shared" si="3"/>
        <v>10822</v>
      </c>
      <c r="M48" s="19">
        <f>'Detail Calculation for debt'!N47</f>
        <v>1492</v>
      </c>
      <c r="N48" s="19">
        <f t="shared" si="2"/>
        <v>12314</v>
      </c>
    </row>
    <row r="49" spans="1:14" s="10" customFormat="1" ht="16.2" customHeight="1" x14ac:dyDescent="0.25">
      <c r="A49" s="20" t="s">
        <v>113</v>
      </c>
      <c r="B49" s="20" t="s">
        <v>226</v>
      </c>
      <c r="C49" s="15">
        <v>3229.2099052256303</v>
      </c>
      <c r="D49" s="15">
        <v>710.42617914963853</v>
      </c>
      <c r="E49" s="15">
        <v>193.7525943135378</v>
      </c>
      <c r="F49" s="15">
        <v>4843.8148578384453</v>
      </c>
      <c r="G49" s="15">
        <v>1937.5259431353779</v>
      </c>
      <c r="H49" s="15">
        <v>1426</v>
      </c>
      <c r="I49" s="15">
        <v>728.06</v>
      </c>
      <c r="J49" s="15">
        <v>168.72905525846701</v>
      </c>
      <c r="K49" s="179">
        <f>'Detail Calculation exclude debt'!O48</f>
        <v>1764</v>
      </c>
      <c r="L49" s="170">
        <f t="shared" si="3"/>
        <v>1764</v>
      </c>
      <c r="M49" s="15">
        <f>'Detail Calculation for debt'!N48</f>
        <v>1265</v>
      </c>
      <c r="N49" s="15">
        <f t="shared" si="2"/>
        <v>3029</v>
      </c>
    </row>
    <row r="50" spans="1:14" s="10" customFormat="1" ht="16.2" customHeight="1" x14ac:dyDescent="0.25">
      <c r="A50" s="16" t="s">
        <v>115</v>
      </c>
      <c r="B50" s="16" t="s">
        <v>227</v>
      </c>
      <c r="C50" s="17">
        <v>1520.0752880898465</v>
      </c>
      <c r="D50" s="17">
        <v>334.41656337976616</v>
      </c>
      <c r="E50" s="17">
        <v>91.204517285390779</v>
      </c>
      <c r="F50" s="17">
        <v>2280.1129321347698</v>
      </c>
      <c r="G50" s="17">
        <v>912.04517285390773</v>
      </c>
      <c r="H50" s="17">
        <v>0</v>
      </c>
      <c r="I50" s="17">
        <v>910.76</v>
      </c>
      <c r="J50" s="17">
        <v>389.15321701199565</v>
      </c>
      <c r="K50" s="180">
        <f>'Detail Calculation exclude debt'!O49</f>
        <v>9887</v>
      </c>
      <c r="L50" s="171">
        <f t="shared" si="3"/>
        <v>9887</v>
      </c>
      <c r="M50" s="17">
        <f>'Detail Calculation for debt'!N49</f>
        <v>1444</v>
      </c>
      <c r="N50" s="17">
        <f t="shared" si="2"/>
        <v>11331</v>
      </c>
    </row>
    <row r="51" spans="1:14" s="10" customFormat="1" ht="16.2" customHeight="1" x14ac:dyDescent="0.25">
      <c r="A51" s="16" t="s">
        <v>117</v>
      </c>
      <c r="B51" s="16" t="s">
        <v>228</v>
      </c>
      <c r="C51" s="17">
        <v>2165.8215748038879</v>
      </c>
      <c r="D51" s="17">
        <v>476.48074645685529</v>
      </c>
      <c r="E51" s="17">
        <v>129.94929448823325</v>
      </c>
      <c r="F51" s="17">
        <v>3248.732362205832</v>
      </c>
      <c r="G51" s="17">
        <v>1299.4929448823327</v>
      </c>
      <c r="H51" s="17">
        <v>440</v>
      </c>
      <c r="I51" s="17">
        <v>871.07</v>
      </c>
      <c r="J51" s="17">
        <v>168.72904449810278</v>
      </c>
      <c r="K51" s="180">
        <f>'Detail Calculation exclude debt'!O50</f>
        <v>5682</v>
      </c>
      <c r="L51" s="171">
        <f t="shared" si="3"/>
        <v>5682</v>
      </c>
      <c r="M51" s="17">
        <f>'Detail Calculation for debt'!N50</f>
        <v>1271</v>
      </c>
      <c r="N51" s="17">
        <f t="shared" si="2"/>
        <v>6953</v>
      </c>
    </row>
    <row r="52" spans="1:14" s="10" customFormat="1" ht="16.2" customHeight="1" x14ac:dyDescent="0.25">
      <c r="A52" s="16" t="s">
        <v>119</v>
      </c>
      <c r="B52" s="16" t="s">
        <v>229</v>
      </c>
      <c r="C52" s="17">
        <v>3028.9680163209709</v>
      </c>
      <c r="D52" s="17">
        <v>666.37296359061361</v>
      </c>
      <c r="E52" s="17">
        <v>181.73808097925826</v>
      </c>
      <c r="F52" s="17">
        <v>4543.4520244814566</v>
      </c>
      <c r="G52" s="17">
        <v>1817.3808097925828</v>
      </c>
      <c r="H52" s="17">
        <v>744</v>
      </c>
      <c r="I52" s="17">
        <v>574.43999999999994</v>
      </c>
      <c r="J52" s="17">
        <v>168.72904497149693</v>
      </c>
      <c r="K52" s="180">
        <f>'Detail Calculation exclude debt'!O51</f>
        <v>2474</v>
      </c>
      <c r="L52" s="171">
        <f t="shared" si="3"/>
        <v>2474</v>
      </c>
      <c r="M52" s="17">
        <f>'Detail Calculation for debt'!N51</f>
        <v>0</v>
      </c>
      <c r="N52" s="17">
        <f t="shared" si="2"/>
        <v>2474</v>
      </c>
    </row>
    <row r="53" spans="1:14" s="10" customFormat="1" ht="16.2" customHeight="1" x14ac:dyDescent="0.25">
      <c r="A53" s="18" t="s">
        <v>121</v>
      </c>
      <c r="B53" s="18" t="s">
        <v>230</v>
      </c>
      <c r="C53" s="19">
        <v>2848.9637375195152</v>
      </c>
      <c r="D53" s="19">
        <v>626.77202225429346</v>
      </c>
      <c r="E53" s="19">
        <v>170.93782425117092</v>
      </c>
      <c r="F53" s="19">
        <v>4273.4456062792733</v>
      </c>
      <c r="G53" s="19">
        <v>1709.3782425117092</v>
      </c>
      <c r="H53" s="19">
        <v>968</v>
      </c>
      <c r="I53" s="19">
        <v>634.46</v>
      </c>
      <c r="J53" s="19">
        <v>168.72905791697738</v>
      </c>
      <c r="K53" s="181">
        <f>'Detail Calculation exclude debt'!O52</f>
        <v>2422</v>
      </c>
      <c r="L53" s="172">
        <f t="shared" si="3"/>
        <v>2422</v>
      </c>
      <c r="M53" s="19">
        <f>'Detail Calculation for debt'!N52</f>
        <v>963</v>
      </c>
      <c r="N53" s="19">
        <f t="shared" si="2"/>
        <v>3385</v>
      </c>
    </row>
    <row r="54" spans="1:14" s="10" customFormat="1" ht="16.2" customHeight="1" x14ac:dyDescent="0.25">
      <c r="A54" s="20" t="s">
        <v>123</v>
      </c>
      <c r="B54" s="20" t="s">
        <v>231</v>
      </c>
      <c r="C54" s="15">
        <v>2567.1076938104952</v>
      </c>
      <c r="D54" s="15">
        <v>564.76369263830895</v>
      </c>
      <c r="E54" s="15">
        <v>154.0264616286297</v>
      </c>
      <c r="F54" s="15">
        <v>3850.6615407157428</v>
      </c>
      <c r="G54" s="15">
        <v>1540.2646162862968</v>
      </c>
      <c r="H54" s="15">
        <v>774</v>
      </c>
      <c r="I54" s="15">
        <v>706.66</v>
      </c>
      <c r="J54" s="15">
        <v>168.72897303499713</v>
      </c>
      <c r="K54" s="179">
        <f>'Detail Calculation exclude debt'!O53</f>
        <v>4049</v>
      </c>
      <c r="L54" s="170">
        <f t="shared" si="3"/>
        <v>4049</v>
      </c>
      <c r="M54" s="15">
        <f>'Detail Calculation for debt'!N53</f>
        <v>366</v>
      </c>
      <c r="N54" s="15">
        <f t="shared" si="2"/>
        <v>4415</v>
      </c>
    </row>
    <row r="55" spans="1:14" s="8" customFormat="1" ht="16.2" customHeight="1" x14ac:dyDescent="0.25">
      <c r="A55" s="16" t="s">
        <v>125</v>
      </c>
      <c r="B55" s="16" t="s">
        <v>232</v>
      </c>
      <c r="C55" s="17">
        <v>2789.8640621794475</v>
      </c>
      <c r="D55" s="17">
        <v>613.77009367947858</v>
      </c>
      <c r="E55" s="17">
        <v>167.39184373076685</v>
      </c>
      <c r="F55" s="17">
        <v>4184.7960932691713</v>
      </c>
      <c r="G55" s="17">
        <v>1673.9184373076682</v>
      </c>
      <c r="H55" s="17">
        <v>954</v>
      </c>
      <c r="I55" s="17">
        <v>658.37</v>
      </c>
      <c r="J55" s="17">
        <v>168.72900398406375</v>
      </c>
      <c r="K55" s="180">
        <f>'Detail Calculation exclude debt'!O54</f>
        <v>4825</v>
      </c>
      <c r="L55" s="171">
        <f t="shared" si="3"/>
        <v>4825</v>
      </c>
      <c r="M55" s="17">
        <f>'Detail Calculation for debt'!N54</f>
        <v>827</v>
      </c>
      <c r="N55" s="17">
        <f t="shared" si="2"/>
        <v>5652</v>
      </c>
    </row>
    <row r="56" spans="1:14" s="8" customFormat="1" ht="16.2" customHeight="1" x14ac:dyDescent="0.25">
      <c r="A56" s="16" t="s">
        <v>127</v>
      </c>
      <c r="B56" s="16" t="s">
        <v>233</v>
      </c>
      <c r="C56" s="17">
        <v>3068.9834365563083</v>
      </c>
      <c r="D56" s="17">
        <v>675.17635604238785</v>
      </c>
      <c r="E56" s="17">
        <v>184.13900619337849</v>
      </c>
      <c r="F56" s="17">
        <v>4603.475154834463</v>
      </c>
      <c r="G56" s="17">
        <v>1841.3900619337849</v>
      </c>
      <c r="H56" s="17">
        <v>757</v>
      </c>
      <c r="I56" s="17">
        <v>689.74</v>
      </c>
      <c r="J56" s="17">
        <v>168.72901180017675</v>
      </c>
      <c r="K56" s="180">
        <f>'Detail Calculation exclude debt'!O55</f>
        <v>2264</v>
      </c>
      <c r="L56" s="171">
        <f t="shared" si="3"/>
        <v>2264</v>
      </c>
      <c r="M56" s="17">
        <f>'Detail Calculation for debt'!N55</f>
        <v>264</v>
      </c>
      <c r="N56" s="17">
        <f t="shared" si="2"/>
        <v>2528</v>
      </c>
    </row>
    <row r="57" spans="1:14" s="8" customFormat="1" ht="16.2" customHeight="1" x14ac:dyDescent="0.25">
      <c r="A57" s="16" t="s">
        <v>129</v>
      </c>
      <c r="B57" s="16" t="s">
        <v>234</v>
      </c>
      <c r="C57" s="17">
        <v>2769.8283865827366</v>
      </c>
      <c r="D57" s="17">
        <v>609.362245048202</v>
      </c>
      <c r="E57" s="17">
        <v>166.18970319496418</v>
      </c>
      <c r="F57" s="17">
        <v>4154.7425798741051</v>
      </c>
      <c r="G57" s="17">
        <v>1661.8970319496418</v>
      </c>
      <c r="H57" s="17">
        <v>1112</v>
      </c>
      <c r="I57" s="17">
        <v>951.45</v>
      </c>
      <c r="J57" s="17">
        <v>168.72897196261681</v>
      </c>
      <c r="K57" s="180">
        <f>'Detail Calculation exclude debt'!O56</f>
        <v>4239</v>
      </c>
      <c r="L57" s="171">
        <f t="shared" si="3"/>
        <v>4239</v>
      </c>
      <c r="M57" s="17">
        <f>'Detail Calculation for debt'!N56</f>
        <v>0</v>
      </c>
      <c r="N57" s="17">
        <f t="shared" si="2"/>
        <v>4239</v>
      </c>
    </row>
    <row r="58" spans="1:14" s="8" customFormat="1" ht="16.2" customHeight="1" x14ac:dyDescent="0.25">
      <c r="A58" s="18" t="s">
        <v>131</v>
      </c>
      <c r="B58" s="18" t="s">
        <v>235</v>
      </c>
      <c r="C58" s="19">
        <v>2572.3488058124681</v>
      </c>
      <c r="D58" s="19">
        <v>565.91673727874308</v>
      </c>
      <c r="E58" s="19">
        <v>154.34092834874806</v>
      </c>
      <c r="F58" s="19">
        <v>3858.5232087187023</v>
      </c>
      <c r="G58" s="19">
        <v>1543.4092834874809</v>
      </c>
      <c r="H58" s="19">
        <v>705</v>
      </c>
      <c r="I58" s="19">
        <v>795.14</v>
      </c>
      <c r="J58" s="19">
        <v>168.72902965270566</v>
      </c>
      <c r="K58" s="181">
        <f>'Detail Calculation exclude debt'!O57</f>
        <v>3781</v>
      </c>
      <c r="L58" s="172">
        <f t="shared" si="3"/>
        <v>3781</v>
      </c>
      <c r="M58" s="19">
        <f>'Detail Calculation for debt'!N57</f>
        <v>0</v>
      </c>
      <c r="N58" s="19">
        <f t="shared" si="2"/>
        <v>3781</v>
      </c>
    </row>
    <row r="59" spans="1:14" s="10" customFormat="1" ht="16.2" customHeight="1" x14ac:dyDescent="0.25">
      <c r="A59" s="20" t="s">
        <v>133</v>
      </c>
      <c r="B59" s="20" t="s">
        <v>236</v>
      </c>
      <c r="C59" s="15">
        <v>2989.7510543076796</v>
      </c>
      <c r="D59" s="15">
        <v>657.74523194768949</v>
      </c>
      <c r="E59" s="15">
        <v>179.38506325846078</v>
      </c>
      <c r="F59" s="15">
        <v>4484.626581461519</v>
      </c>
      <c r="G59" s="15">
        <v>1793.8506325846074</v>
      </c>
      <c r="H59" s="15">
        <v>1155</v>
      </c>
      <c r="I59" s="15">
        <v>614.66000000000008</v>
      </c>
      <c r="J59" s="15">
        <v>168.72887889495664</v>
      </c>
      <c r="K59" s="179">
        <f>'Detail Calculation exclude debt'!O58</f>
        <v>3453</v>
      </c>
      <c r="L59" s="170">
        <f t="shared" si="3"/>
        <v>3453</v>
      </c>
      <c r="M59" s="15">
        <f>'Detail Calculation for debt'!N58</f>
        <v>615</v>
      </c>
      <c r="N59" s="15">
        <f t="shared" si="2"/>
        <v>4068</v>
      </c>
    </row>
    <row r="60" spans="1:14" s="10" customFormat="1" ht="16.2" customHeight="1" x14ac:dyDescent="0.25">
      <c r="A60" s="16" t="s">
        <v>135</v>
      </c>
      <c r="B60" s="16" t="s">
        <v>237</v>
      </c>
      <c r="C60" s="17">
        <v>2785.8254355553258</v>
      </c>
      <c r="D60" s="17">
        <v>612.88159582217156</v>
      </c>
      <c r="E60" s="17">
        <v>167.14952613331954</v>
      </c>
      <c r="F60" s="17">
        <v>4178.738153332989</v>
      </c>
      <c r="G60" s="17">
        <v>1671.4952613331952</v>
      </c>
      <c r="H60" s="17">
        <v>747</v>
      </c>
      <c r="I60" s="17">
        <v>764.51</v>
      </c>
      <c r="J60" s="17">
        <v>168.7290619317574</v>
      </c>
      <c r="K60" s="180">
        <f>'Detail Calculation exclude debt'!O59</f>
        <v>2991</v>
      </c>
      <c r="L60" s="171">
        <f t="shared" si="3"/>
        <v>2991</v>
      </c>
      <c r="M60" s="17">
        <f>'Detail Calculation for debt'!N59</f>
        <v>0</v>
      </c>
      <c r="N60" s="17">
        <f t="shared" si="2"/>
        <v>2991</v>
      </c>
    </row>
    <row r="61" spans="1:14" s="10" customFormat="1" ht="16.2" customHeight="1" x14ac:dyDescent="0.25">
      <c r="A61" s="16" t="s">
        <v>137</v>
      </c>
      <c r="B61" s="16" t="s">
        <v>238</v>
      </c>
      <c r="C61" s="17">
        <v>3331.9463776363787</v>
      </c>
      <c r="D61" s="17">
        <v>733.02820308000332</v>
      </c>
      <c r="E61" s="17">
        <v>199.91678265818271</v>
      </c>
      <c r="F61" s="17">
        <v>4997.9195664545678</v>
      </c>
      <c r="G61" s="17">
        <v>1999.1678265818271</v>
      </c>
      <c r="H61" s="17">
        <v>1098</v>
      </c>
      <c r="I61" s="17">
        <v>697.04</v>
      </c>
      <c r="J61" s="17">
        <v>168.72904573949384</v>
      </c>
      <c r="K61" s="180">
        <f>'Detail Calculation exclude debt'!O60</f>
        <v>1868</v>
      </c>
      <c r="L61" s="171">
        <f t="shared" si="3"/>
        <v>1868</v>
      </c>
      <c r="M61" s="17">
        <f>'Detail Calculation for debt'!N60</f>
        <v>423</v>
      </c>
      <c r="N61" s="17">
        <f t="shared" si="2"/>
        <v>2291</v>
      </c>
    </row>
    <row r="62" spans="1:14" s="10" customFormat="1" ht="16.2" customHeight="1" x14ac:dyDescent="0.25">
      <c r="A62" s="16" t="s">
        <v>139</v>
      </c>
      <c r="B62" s="16" t="s">
        <v>239</v>
      </c>
      <c r="C62" s="17">
        <v>3535.3586787725681</v>
      </c>
      <c r="D62" s="17">
        <v>777.7789093299649</v>
      </c>
      <c r="E62" s="17">
        <v>212.12152072635408</v>
      </c>
      <c r="F62" s="17">
        <v>5303.0380181588516</v>
      </c>
      <c r="G62" s="17">
        <v>2121.2152072635404</v>
      </c>
      <c r="H62" s="17">
        <v>756</v>
      </c>
      <c r="I62" s="17">
        <v>689.52</v>
      </c>
      <c r="J62" s="17">
        <v>168.72896300555874</v>
      </c>
      <c r="K62" s="180">
        <f>'Detail Calculation exclude debt'!O61</f>
        <v>1243</v>
      </c>
      <c r="L62" s="171">
        <f t="shared" si="3"/>
        <v>1243</v>
      </c>
      <c r="M62" s="17">
        <f>'Detail Calculation for debt'!N61</f>
        <v>242</v>
      </c>
      <c r="N62" s="17">
        <f t="shared" si="2"/>
        <v>1485</v>
      </c>
    </row>
    <row r="63" spans="1:14" s="10" customFormat="1" ht="16.2" customHeight="1" x14ac:dyDescent="0.25">
      <c r="A63" s="18" t="s">
        <v>141</v>
      </c>
      <c r="B63" s="18" t="s">
        <v>240</v>
      </c>
      <c r="C63" s="19">
        <v>2895.4070242359608</v>
      </c>
      <c r="D63" s="19">
        <v>636.98954533191124</v>
      </c>
      <c r="E63" s="19">
        <v>173.72442145415761</v>
      </c>
      <c r="F63" s="19">
        <v>4343.1105363539409</v>
      </c>
      <c r="G63" s="19">
        <v>1737.2442145415762</v>
      </c>
      <c r="H63" s="19">
        <v>1038</v>
      </c>
      <c r="I63" s="19">
        <v>594.04</v>
      </c>
      <c r="J63" s="19">
        <v>168.72903639570308</v>
      </c>
      <c r="K63" s="181">
        <f>'Detail Calculation exclude debt'!O62</f>
        <v>2810</v>
      </c>
      <c r="L63" s="172">
        <f t="shared" si="3"/>
        <v>2810</v>
      </c>
      <c r="M63" s="19">
        <f>'Detail Calculation for debt'!N62</f>
        <v>1040</v>
      </c>
      <c r="N63" s="19">
        <f t="shared" si="2"/>
        <v>3850</v>
      </c>
    </row>
    <row r="64" spans="1:14" s="10" customFormat="1" ht="16.2" customHeight="1" x14ac:dyDescent="0.25">
      <c r="A64" s="20" t="s">
        <v>143</v>
      </c>
      <c r="B64" s="20" t="s">
        <v>241</v>
      </c>
      <c r="C64" s="15">
        <v>1724.107255619796</v>
      </c>
      <c r="D64" s="15">
        <v>379.30359623635513</v>
      </c>
      <c r="E64" s="15">
        <v>103.44643533718775</v>
      </c>
      <c r="F64" s="15">
        <v>2586.1608834296935</v>
      </c>
      <c r="G64" s="15">
        <v>1034.4643533718775</v>
      </c>
      <c r="H64" s="15">
        <v>57</v>
      </c>
      <c r="I64" s="15">
        <v>833.70999999999992</v>
      </c>
      <c r="J64" s="15">
        <v>168.72901080631755</v>
      </c>
      <c r="K64" s="179">
        <f>'Detail Calculation exclude debt'!O63</f>
        <v>7841</v>
      </c>
      <c r="L64" s="170">
        <f t="shared" si="3"/>
        <v>7841</v>
      </c>
      <c r="M64" s="15">
        <f>'Detail Calculation for debt'!N63</f>
        <v>0</v>
      </c>
      <c r="N64" s="15">
        <f t="shared" si="2"/>
        <v>7841</v>
      </c>
    </row>
    <row r="65" spans="1:14" s="10" customFormat="1" ht="16.2" customHeight="1" x14ac:dyDescent="0.25">
      <c r="A65" s="16" t="s">
        <v>145</v>
      </c>
      <c r="B65" s="16" t="s">
        <v>242</v>
      </c>
      <c r="C65" s="17">
        <v>3326.1365224821102</v>
      </c>
      <c r="D65" s="17">
        <v>731.75003494606426</v>
      </c>
      <c r="E65" s="17">
        <v>199.56819134892663</v>
      </c>
      <c r="F65" s="17">
        <v>4989.2047837231657</v>
      </c>
      <c r="G65" s="17">
        <v>1995.681913489266</v>
      </c>
      <c r="H65" s="17">
        <v>828</v>
      </c>
      <c r="I65" s="17">
        <v>516.08000000000004</v>
      </c>
      <c r="J65" s="17">
        <v>168.72906641000964</v>
      </c>
      <c r="K65" s="180">
        <f>'Detail Calculation exclude debt'!O64</f>
        <v>2122</v>
      </c>
      <c r="L65" s="171">
        <f t="shared" si="3"/>
        <v>2122</v>
      </c>
      <c r="M65" s="17">
        <f>'Detail Calculation for debt'!N64</f>
        <v>0</v>
      </c>
      <c r="N65" s="17">
        <f t="shared" si="2"/>
        <v>2122</v>
      </c>
    </row>
    <row r="66" spans="1:14" s="10" customFormat="1" ht="16.2" customHeight="1" x14ac:dyDescent="0.25">
      <c r="A66" s="16" t="s">
        <v>147</v>
      </c>
      <c r="B66" s="16" t="s">
        <v>243</v>
      </c>
      <c r="C66" s="17">
        <v>2031.8821076890135</v>
      </c>
      <c r="D66" s="17">
        <v>447.01406369158298</v>
      </c>
      <c r="E66" s="17">
        <v>121.91292646134079</v>
      </c>
      <c r="F66" s="17">
        <v>3047.8231615335203</v>
      </c>
      <c r="G66" s="17">
        <v>1219.1292646134082</v>
      </c>
      <c r="H66" s="17">
        <v>335</v>
      </c>
      <c r="I66" s="17">
        <v>756.79</v>
      </c>
      <c r="J66" s="17">
        <v>450.23480947476827</v>
      </c>
      <c r="K66" s="180">
        <f>'Detail Calculation exclude debt'!O65</f>
        <v>7550</v>
      </c>
      <c r="L66" s="171">
        <f t="shared" si="3"/>
        <v>7550</v>
      </c>
      <c r="M66" s="17">
        <f>'Detail Calculation for debt'!N65</f>
        <v>262</v>
      </c>
      <c r="N66" s="17">
        <f t="shared" si="2"/>
        <v>7812</v>
      </c>
    </row>
    <row r="67" spans="1:14" s="10" customFormat="1" ht="16.2" customHeight="1" x14ac:dyDescent="0.25">
      <c r="A67" s="16" t="s">
        <v>149</v>
      </c>
      <c r="B67" s="16" t="s">
        <v>244</v>
      </c>
      <c r="C67" s="17">
        <v>3195.631703642091</v>
      </c>
      <c r="D67" s="17">
        <v>703.03897480126011</v>
      </c>
      <c r="E67" s="17">
        <v>191.73790221852548</v>
      </c>
      <c r="F67" s="17">
        <v>4793.4475554631363</v>
      </c>
      <c r="G67" s="17">
        <v>1917.3790221852544</v>
      </c>
      <c r="H67" s="17">
        <v>1217</v>
      </c>
      <c r="I67" s="17">
        <v>592.66</v>
      </c>
      <c r="J67" s="17">
        <v>168.72899612236105</v>
      </c>
      <c r="K67" s="180">
        <f>'Detail Calculation exclude debt'!O66</f>
        <v>2346</v>
      </c>
      <c r="L67" s="171">
        <f t="shared" si="3"/>
        <v>2346</v>
      </c>
      <c r="M67" s="17">
        <f>'Detail Calculation for debt'!N66</f>
        <v>521</v>
      </c>
      <c r="N67" s="17">
        <f t="shared" si="2"/>
        <v>2867</v>
      </c>
    </row>
    <row r="68" spans="1:14" s="10" customFormat="1" ht="16.2" customHeight="1" x14ac:dyDescent="0.25">
      <c r="A68" s="18" t="s">
        <v>151</v>
      </c>
      <c r="B68" s="18" t="s">
        <v>245</v>
      </c>
      <c r="C68" s="19">
        <v>2617.4113157162901</v>
      </c>
      <c r="D68" s="19">
        <v>575.83048945758389</v>
      </c>
      <c r="E68" s="19">
        <v>157.04467894297741</v>
      </c>
      <c r="F68" s="19">
        <v>3926.1169735744356</v>
      </c>
      <c r="G68" s="19">
        <v>1570.4467894297741</v>
      </c>
      <c r="H68" s="19">
        <v>849</v>
      </c>
      <c r="I68" s="19">
        <v>829.12</v>
      </c>
      <c r="J68" s="19">
        <v>168.72905806764456</v>
      </c>
      <c r="K68" s="181">
        <f>'Detail Calculation exclude debt'!O67</f>
        <v>4854</v>
      </c>
      <c r="L68" s="172">
        <f t="shared" ref="L68:L73" si="4">K68</f>
        <v>4854</v>
      </c>
      <c r="M68" s="19">
        <f>'Detail Calculation for debt'!N67</f>
        <v>592</v>
      </c>
      <c r="N68" s="19">
        <f t="shared" si="2"/>
        <v>5446</v>
      </c>
    </row>
    <row r="69" spans="1:14" s="10" customFormat="1" ht="16.2" customHeight="1" x14ac:dyDescent="0.25">
      <c r="A69" s="16" t="s">
        <v>153</v>
      </c>
      <c r="B69" s="16" t="s">
        <v>246</v>
      </c>
      <c r="C69" s="15">
        <v>2913.9341237232757</v>
      </c>
      <c r="D69" s="15">
        <v>641.06550721912049</v>
      </c>
      <c r="E69" s="15">
        <v>174.83604742339654</v>
      </c>
      <c r="F69" s="15">
        <v>4370.901185584913</v>
      </c>
      <c r="G69" s="15">
        <v>1748.3604742339651</v>
      </c>
      <c r="H69" s="15">
        <v>1268</v>
      </c>
      <c r="I69" s="15">
        <v>730.06</v>
      </c>
      <c r="J69" s="15">
        <v>168.72916666666666</v>
      </c>
      <c r="K69" s="179">
        <f>'Detail Calculation exclude debt'!O68</f>
        <v>3999</v>
      </c>
      <c r="L69" s="170">
        <f t="shared" si="4"/>
        <v>3999</v>
      </c>
      <c r="M69" s="15">
        <f>'Detail Calculation for debt'!N68</f>
        <v>0</v>
      </c>
      <c r="N69" s="15">
        <f>L69+M69</f>
        <v>3999</v>
      </c>
    </row>
    <row r="70" spans="1:14" s="10" customFormat="1" ht="16.2" customHeight="1" x14ac:dyDescent="0.25">
      <c r="A70" s="16" t="s">
        <v>155</v>
      </c>
      <c r="B70" s="16" t="s">
        <v>247</v>
      </c>
      <c r="C70" s="17">
        <v>2933.4517083048354</v>
      </c>
      <c r="D70" s="17">
        <v>645.35937582706379</v>
      </c>
      <c r="E70" s="17">
        <v>176.0071024982901</v>
      </c>
      <c r="F70" s="17">
        <v>4400.1775624572529</v>
      </c>
      <c r="G70" s="17">
        <v>1760.0710249829012</v>
      </c>
      <c r="H70" s="17">
        <v>1027</v>
      </c>
      <c r="I70" s="17">
        <v>715.61</v>
      </c>
      <c r="J70" s="17">
        <v>168.7290310225967</v>
      </c>
      <c r="K70" s="180">
        <f>'Detail Calculation exclude debt'!O69</f>
        <v>3811</v>
      </c>
      <c r="L70" s="171">
        <f t="shared" si="4"/>
        <v>3811</v>
      </c>
      <c r="M70" s="17">
        <f>'Detail Calculation for debt'!N69</f>
        <v>1549</v>
      </c>
      <c r="N70" s="17">
        <f>L70+M70</f>
        <v>5360</v>
      </c>
    </row>
    <row r="71" spans="1:14" s="10" customFormat="1" ht="16.2" customHeight="1" x14ac:dyDescent="0.25">
      <c r="A71" s="16" t="s">
        <v>157</v>
      </c>
      <c r="B71" s="16" t="s">
        <v>248</v>
      </c>
      <c r="C71" s="17">
        <v>3249.6380602843083</v>
      </c>
      <c r="D71" s="17">
        <v>714.92037326254786</v>
      </c>
      <c r="E71" s="17">
        <v>194.97828361705848</v>
      </c>
      <c r="F71" s="17">
        <v>4874.4570904264629</v>
      </c>
      <c r="G71" s="17">
        <v>1949.7828361705854</v>
      </c>
      <c r="H71" s="17">
        <v>1231</v>
      </c>
      <c r="I71" s="17">
        <v>798.7</v>
      </c>
      <c r="J71" s="17">
        <v>168.7292696320703</v>
      </c>
      <c r="K71" s="180">
        <f>'Detail Calculation exclude debt'!O70</f>
        <v>2784</v>
      </c>
      <c r="L71" s="171">
        <f t="shared" si="4"/>
        <v>2784</v>
      </c>
      <c r="M71" s="17">
        <f>'Detail Calculation for debt'!N70</f>
        <v>0</v>
      </c>
      <c r="N71" s="17">
        <f>L71+M71</f>
        <v>2784</v>
      </c>
    </row>
    <row r="72" spans="1:14" s="10" customFormat="1" ht="16.2" customHeight="1" x14ac:dyDescent="0.25">
      <c r="A72" s="18" t="s">
        <v>159</v>
      </c>
      <c r="B72" s="18" t="s">
        <v>249</v>
      </c>
      <c r="C72" s="21">
        <v>3250.4725850610125</v>
      </c>
      <c r="D72" s="21">
        <v>715.10396871342277</v>
      </c>
      <c r="E72" s="21">
        <v>195.02835510366077</v>
      </c>
      <c r="F72" s="21">
        <v>4875.708877591519</v>
      </c>
      <c r="G72" s="21">
        <v>1950.2835510366072</v>
      </c>
      <c r="H72" s="21">
        <v>1267</v>
      </c>
      <c r="I72" s="21">
        <v>705.67</v>
      </c>
      <c r="J72" s="21">
        <v>168.72904483430798</v>
      </c>
      <c r="K72" s="182">
        <f>'Detail Calculation exclude debt'!O71</f>
        <v>2562</v>
      </c>
      <c r="L72" s="173">
        <f t="shared" si="4"/>
        <v>2562</v>
      </c>
      <c r="M72" s="21">
        <f>'Detail Calculation for debt'!N71</f>
        <v>1043</v>
      </c>
      <c r="N72" s="21">
        <f>L72+M72</f>
        <v>3605</v>
      </c>
    </row>
    <row r="73" spans="1:14" s="12" customFormat="1" ht="16.2" customHeight="1" thickBot="1" x14ac:dyDescent="0.3">
      <c r="A73" s="22"/>
      <c r="B73" s="22" t="s">
        <v>251</v>
      </c>
      <c r="C73" s="23">
        <v>2572.8243423631711</v>
      </c>
      <c r="D73" s="23">
        <v>561.27430219595954</v>
      </c>
      <c r="E73" s="23">
        <v>156.87406974849983</v>
      </c>
      <c r="F73" s="23">
        <v>3897.7164717901569</v>
      </c>
      <c r="G73" s="23">
        <v>1504.3860795064854</v>
      </c>
      <c r="H73" s="23">
        <v>697</v>
      </c>
      <c r="I73" s="23">
        <v>705.28672061088969</v>
      </c>
      <c r="J73" s="23">
        <v>212.13954626035706</v>
      </c>
      <c r="K73" s="183">
        <f>'Detail Calculation exclude debt'!O73</f>
        <v>4395</v>
      </c>
      <c r="L73" s="174">
        <f t="shared" si="4"/>
        <v>4395</v>
      </c>
      <c r="M73" s="23">
        <f>'Detail Calculation for debt'!N73</f>
        <v>606</v>
      </c>
      <c r="N73" s="23">
        <f>L73+M73</f>
        <v>5001</v>
      </c>
    </row>
    <row r="74" spans="1:14" customFormat="1" ht="16.2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</row>
    <row r="75" spans="1:14" s="13" customFormat="1" ht="17.399999999999999" customHeight="1" x14ac:dyDescent="0.25">
      <c r="A75" s="24"/>
      <c r="C75" s="29" t="s">
        <v>182</v>
      </c>
      <c r="D75" s="29"/>
      <c r="E75" s="29"/>
      <c r="F75" s="29"/>
      <c r="G75" s="29"/>
      <c r="H75" s="29"/>
      <c r="I75" s="29"/>
      <c r="J75" s="29"/>
      <c r="K75" s="26" t="s">
        <v>21</v>
      </c>
      <c r="L75" s="25"/>
      <c r="M75" s="25"/>
      <c r="N75" s="25"/>
    </row>
    <row r="76" spans="1:14" s="13" customFormat="1" ht="16.2" customHeight="1" x14ac:dyDescent="0.25">
      <c r="A76" s="24"/>
      <c r="C76" s="26"/>
      <c r="D76" s="26"/>
      <c r="E76" s="26"/>
      <c r="F76" s="26"/>
      <c r="G76" s="26"/>
      <c r="H76" s="26"/>
      <c r="I76" s="26"/>
      <c r="J76" s="26"/>
      <c r="K76" s="26" t="s">
        <v>286</v>
      </c>
      <c r="L76" s="24"/>
      <c r="M76" s="24"/>
      <c r="N76" s="24"/>
    </row>
    <row r="77" spans="1:14" s="13" customFormat="1" ht="16.2" customHeight="1" x14ac:dyDescent="0.25">
      <c r="A77" s="24"/>
      <c r="C77" s="26"/>
      <c r="D77" s="26"/>
      <c r="E77" s="26"/>
      <c r="F77" s="26"/>
      <c r="G77" s="26"/>
      <c r="H77" s="26"/>
      <c r="I77" s="26"/>
      <c r="J77" s="26"/>
      <c r="K77" s="27" t="s">
        <v>294</v>
      </c>
      <c r="L77" s="24"/>
      <c r="M77" s="24"/>
      <c r="N77" s="24"/>
    </row>
    <row r="78" spans="1:14" s="13" customFormat="1" ht="16.2" customHeight="1" x14ac:dyDescent="0.25">
      <c r="A78" s="24"/>
      <c r="C78" s="27"/>
      <c r="D78" s="27"/>
      <c r="E78" s="27"/>
      <c r="F78" s="27"/>
      <c r="G78" s="27"/>
      <c r="H78" s="27"/>
      <c r="I78" s="27"/>
      <c r="J78" s="27"/>
      <c r="K78" s="24"/>
      <c r="L78" s="24"/>
      <c r="M78" s="24"/>
      <c r="N78" s="24"/>
    </row>
    <row r="79" spans="1:14" s="8" customFormat="1" x14ac:dyDescent="0.25">
      <c r="J79" s="175"/>
    </row>
    <row r="80" spans="1:14" s="8" customFormat="1" x14ac:dyDescent="0.25">
      <c r="J80" s="29"/>
    </row>
    <row r="81" spans="10:10" s="8" customFormat="1" x14ac:dyDescent="0.25">
      <c r="J81" s="26"/>
    </row>
    <row r="82" spans="10:10" s="8" customFormat="1" x14ac:dyDescent="0.25">
      <c r="J82" s="26"/>
    </row>
    <row r="83" spans="10:10" s="8" customFormat="1" x14ac:dyDescent="0.25">
      <c r="J83" s="27"/>
    </row>
    <row r="84" spans="10:10" s="8" customFormat="1" x14ac:dyDescent="0.25"/>
    <row r="85" spans="10:10" s="8" customFormat="1" x14ac:dyDescent="0.25"/>
    <row r="86" spans="10:10" s="8" customFormat="1" x14ac:dyDescent="0.25"/>
    <row r="87" spans="10:10" s="8" customFormat="1" x14ac:dyDescent="0.25"/>
    <row r="88" spans="10:10" s="8" customFormat="1" x14ac:dyDescent="0.25"/>
    <row r="89" spans="10:10" s="8" customFormat="1" x14ac:dyDescent="0.25"/>
    <row r="90" spans="10:10" s="8" customFormat="1" x14ac:dyDescent="0.25"/>
    <row r="91" spans="10:10" s="8" customFormat="1" x14ac:dyDescent="0.25"/>
  </sheetData>
  <mergeCells count="4">
    <mergeCell ref="A3:B3"/>
    <mergeCell ref="L1:N1"/>
    <mergeCell ref="C1:J1"/>
    <mergeCell ref="A1:B2"/>
  </mergeCells>
  <printOptions horizontalCentered="1"/>
  <pageMargins left="0.25" right="0.25" top="0.95" bottom="0.25" header="0.3" footer="0.25"/>
  <pageSetup paperSize="5" scale="70" fitToWidth="0" fitToHeight="0" orientation="portrait" r:id="rId1"/>
  <headerFooter alignWithMargins="0">
    <oddHeader>&amp;C&amp;"Arial,Bold"&amp;16FY2016-17 Final Charter School Per Pupil Funding (March 2017)&amp;"Arial,Regular"
&amp;"Arial,Bold"Types 1, 2, 3, 3B, and 4 Charter Schools&amp;"Arial,Regular"&amp;10
&amp;14(These per pupil amounts reflect the  calculations per SB267.)</oddHeader>
  </headerFooter>
  <colBreaks count="1" manualBreakCount="1">
    <brk id="10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9"/>
  <sheetViews>
    <sheetView view="pageBreakPreview" zoomScale="90" zoomScaleNormal="80" zoomScaleSheetLayoutView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09375" defaultRowHeight="13.2" x14ac:dyDescent="0.25"/>
  <cols>
    <col min="1" max="1" width="18.6640625" style="46" customWidth="1"/>
    <col min="2" max="6" width="14.33203125" style="46" customWidth="1"/>
    <col min="7" max="7" width="11.88671875" style="63" customWidth="1"/>
    <col min="8" max="8" width="12" style="46" customWidth="1"/>
    <col min="9" max="9" width="13.6640625" style="46" customWidth="1"/>
    <col min="10" max="10" width="11.44140625" style="46" customWidth="1"/>
    <col min="11" max="11" width="11" style="46" customWidth="1"/>
    <col min="12" max="12" width="12.5546875" style="46" bestFit="1" customWidth="1"/>
    <col min="13" max="13" width="14.5546875" style="46" customWidth="1"/>
    <col min="14" max="14" width="11.77734375" style="46" bestFit="1" customWidth="1"/>
    <col min="15" max="15" width="10.6640625" style="46" customWidth="1"/>
    <col min="16" max="16384" width="9.109375" style="46"/>
  </cols>
  <sheetData>
    <row r="1" spans="1:18" s="44" customFormat="1" ht="108" customHeight="1" x14ac:dyDescent="0.25">
      <c r="A1" s="96" t="s">
        <v>0</v>
      </c>
      <c r="B1" s="97" t="s">
        <v>274</v>
      </c>
      <c r="C1" s="97" t="s">
        <v>275</v>
      </c>
      <c r="D1" s="97" t="s">
        <v>276</v>
      </c>
      <c r="E1" s="90" t="s">
        <v>287</v>
      </c>
      <c r="F1" s="94" t="s">
        <v>179</v>
      </c>
      <c r="G1" s="97" t="s">
        <v>277</v>
      </c>
      <c r="H1" s="97" t="s">
        <v>282</v>
      </c>
      <c r="I1" s="97" t="s">
        <v>279</v>
      </c>
      <c r="J1" s="97" t="s">
        <v>280</v>
      </c>
      <c r="K1" s="97" t="s">
        <v>281</v>
      </c>
      <c r="L1" s="90" t="s">
        <v>272</v>
      </c>
      <c r="M1" s="94" t="s">
        <v>180</v>
      </c>
      <c r="N1" s="90" t="s">
        <v>299</v>
      </c>
      <c r="O1" s="95" t="s">
        <v>181</v>
      </c>
      <c r="P1" s="43"/>
      <c r="Q1" s="43"/>
      <c r="R1" s="43"/>
    </row>
    <row r="2" spans="1:18" s="1" customFormat="1" ht="13.8" x14ac:dyDescent="0.3">
      <c r="A2" s="3"/>
      <c r="B2" s="4" t="s">
        <v>3</v>
      </c>
      <c r="C2" s="4" t="s">
        <v>4</v>
      </c>
      <c r="D2" s="4" t="s">
        <v>5</v>
      </c>
      <c r="E2" s="6" t="s">
        <v>22</v>
      </c>
      <c r="F2" s="5" t="s">
        <v>301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76" t="s">
        <v>285</v>
      </c>
      <c r="M2" s="5" t="s">
        <v>284</v>
      </c>
      <c r="N2" s="4" t="s">
        <v>19</v>
      </c>
      <c r="O2" s="4" t="s">
        <v>283</v>
      </c>
      <c r="P2" s="2"/>
      <c r="Q2" s="2"/>
      <c r="R2" s="2"/>
    </row>
    <row r="3" spans="1:18" ht="14.4" customHeight="1" x14ac:dyDescent="0.25">
      <c r="A3" s="47" t="s">
        <v>250</v>
      </c>
      <c r="B3" s="121">
        <f>Detail!G3+Detail!O3+Detail!AE3+Detail!AM3+Detail!AU3+Detail!BC3</f>
        <v>11543024</v>
      </c>
      <c r="C3" s="121">
        <f>Detail!BK3+Detail!BS3+Detail!CA3+Detail!CI3</f>
        <v>11679008</v>
      </c>
      <c r="D3" s="121">
        <f>Detail!CQ3</f>
        <v>340258</v>
      </c>
      <c r="E3" s="121">
        <f>-'[1]5A3_OJJ'!P6</f>
        <v>-4843</v>
      </c>
      <c r="F3" s="121">
        <f>SUM(B3:E3)</f>
        <v>23557447</v>
      </c>
      <c r="G3" s="121">
        <f>Detail!CY3</f>
        <v>0</v>
      </c>
      <c r="H3" s="122">
        <f>Detail!DG3</f>
        <v>0</v>
      </c>
      <c r="I3" s="121">
        <f>Detail!DO3</f>
        <v>98118</v>
      </c>
      <c r="J3" s="121">
        <f>Detail!DW3</f>
        <v>184392</v>
      </c>
      <c r="K3" s="121">
        <f>Detail!EE3</f>
        <v>32992</v>
      </c>
      <c r="L3" s="121">
        <f>SUM(G3:K3)</f>
        <v>315502</v>
      </c>
      <c r="M3" s="121">
        <f>F3-L3</f>
        <v>23241945</v>
      </c>
      <c r="N3" s="48">
        <f>'10.1.16 SIS'!G4</f>
        <v>9651</v>
      </c>
      <c r="O3" s="121">
        <f>ROUND(M3/N3,0)</f>
        <v>2408</v>
      </c>
      <c r="P3" s="49"/>
      <c r="Q3" s="45"/>
      <c r="R3" s="45"/>
    </row>
    <row r="4" spans="1:18" ht="14.4" customHeight="1" x14ac:dyDescent="0.25">
      <c r="A4" s="50" t="s">
        <v>186</v>
      </c>
      <c r="B4" s="123">
        <f>Detail!G4+Detail!O4+Detail!AE4+Detail!AM4+Detail!AU4+Detail!BC4</f>
        <v>2778514</v>
      </c>
      <c r="C4" s="123">
        <f>Detail!BK4+Detail!BS4+Detail!CA4+Detail!CI4</f>
        <v>7749625</v>
      </c>
      <c r="D4" s="123">
        <f>Detail!CQ4</f>
        <v>1440</v>
      </c>
      <c r="E4" s="124">
        <f>-'[1]5A3_OJJ'!P7</f>
        <v>-1704</v>
      </c>
      <c r="F4" s="123">
        <f>SUM(B4:E4)</f>
        <v>10527875</v>
      </c>
      <c r="G4" s="123">
        <f>Detail!CY4</f>
        <v>0</v>
      </c>
      <c r="H4" s="125">
        <f>Detail!DG4</f>
        <v>0</v>
      </c>
      <c r="I4" s="123">
        <f>Detail!DO4</f>
        <v>84695</v>
      </c>
      <c r="J4" s="123">
        <f>Detail!DW4</f>
        <v>0</v>
      </c>
      <c r="K4" s="123">
        <f>Detail!EE4</f>
        <v>22312</v>
      </c>
      <c r="L4" s="123">
        <f t="shared" ref="L4:L67" si="0">SUM(G4:K4)</f>
        <v>107007</v>
      </c>
      <c r="M4" s="123">
        <f t="shared" ref="M4:M67" si="1">F4-L4</f>
        <v>10420868</v>
      </c>
      <c r="N4" s="51">
        <f>'10.1.16 SIS'!G5</f>
        <v>4061</v>
      </c>
      <c r="O4" s="123">
        <f t="shared" ref="O4:O67" si="2">ROUND(M4/N4,0)</f>
        <v>2566</v>
      </c>
      <c r="P4" s="45"/>
      <c r="Q4" s="45"/>
      <c r="R4" s="45"/>
    </row>
    <row r="5" spans="1:18" ht="14.4" customHeight="1" x14ac:dyDescent="0.25">
      <c r="A5" s="50" t="s">
        <v>187</v>
      </c>
      <c r="B5" s="123">
        <f>Detail!G5+Detail!O5+Detail!AE5+Detail!AM5+Detail!AU5+Detail!BC5</f>
        <v>55185659</v>
      </c>
      <c r="C5" s="123">
        <f>Detail!BK5+Detail!BS5+Detail!CA5+Detail!CI5</f>
        <v>72536482</v>
      </c>
      <c r="D5" s="123">
        <f>Detail!CQ5</f>
        <v>0</v>
      </c>
      <c r="E5" s="124">
        <f>-'[1]5A3_OJJ'!P8</f>
        <v>-12022</v>
      </c>
      <c r="F5" s="123">
        <f>SUM(B5:E5)</f>
        <v>127710119</v>
      </c>
      <c r="G5" s="123">
        <f>Detail!CY5</f>
        <v>114000</v>
      </c>
      <c r="H5" s="125">
        <f>Detail!DG5</f>
        <v>0</v>
      </c>
      <c r="I5" s="123">
        <f>Detail!DO5</f>
        <v>1794343</v>
      </c>
      <c r="J5" s="123">
        <f>Detail!DW5</f>
        <v>600721</v>
      </c>
      <c r="K5" s="123">
        <f>Detail!EE5</f>
        <v>77510</v>
      </c>
      <c r="L5" s="123">
        <f t="shared" si="0"/>
        <v>2586574</v>
      </c>
      <c r="M5" s="123">
        <f t="shared" si="1"/>
        <v>125123545</v>
      </c>
      <c r="N5" s="51">
        <f>'10.1.16 SIS'!G6</f>
        <v>21795</v>
      </c>
      <c r="O5" s="123">
        <f>ROUND(M5/N5,0)</f>
        <v>5741</v>
      </c>
      <c r="P5" s="45"/>
      <c r="Q5" s="45"/>
      <c r="R5" s="45"/>
    </row>
    <row r="6" spans="1:18" ht="14.4" customHeight="1" x14ac:dyDescent="0.25">
      <c r="A6" s="50" t="s">
        <v>188</v>
      </c>
      <c r="B6" s="123">
        <f>Detail!G6+Detail!O6+Detail!AE6+Detail!AM6+Detail!AU6+Detail!BC6</f>
        <v>8076696</v>
      </c>
      <c r="C6" s="123">
        <f>Detail!BK6+Detail!BS6+Detail!CA6+Detail!CI6</f>
        <v>6488331</v>
      </c>
      <c r="D6" s="123">
        <f>Detail!CQ6</f>
        <v>4057</v>
      </c>
      <c r="E6" s="124">
        <f>-'[1]5A3_OJJ'!P9</f>
        <v>-5264</v>
      </c>
      <c r="F6" s="123">
        <f>SUM(B6:E6)</f>
        <v>14563820</v>
      </c>
      <c r="G6" s="123">
        <f>Detail!CY6</f>
        <v>0</v>
      </c>
      <c r="H6" s="125">
        <f>Detail!DG6</f>
        <v>0</v>
      </c>
      <c r="I6" s="123">
        <f>Detail!DO6</f>
        <v>234158</v>
      </c>
      <c r="J6" s="123">
        <f>Detail!DW6</f>
        <v>0</v>
      </c>
      <c r="K6" s="123">
        <f>Detail!EE6</f>
        <v>0</v>
      </c>
      <c r="L6" s="123">
        <f t="shared" si="0"/>
        <v>234158</v>
      </c>
      <c r="M6" s="123">
        <f t="shared" si="1"/>
        <v>14329662</v>
      </c>
      <c r="N6" s="51">
        <f>'10.1.16 SIS'!G7</f>
        <v>3363</v>
      </c>
      <c r="O6" s="123">
        <f t="shared" si="2"/>
        <v>4261</v>
      </c>
      <c r="P6" s="45"/>
      <c r="Q6" s="45"/>
      <c r="R6" s="45"/>
    </row>
    <row r="7" spans="1:18" ht="14.4" customHeight="1" x14ac:dyDescent="0.25">
      <c r="A7" s="52" t="s">
        <v>189</v>
      </c>
      <c r="B7" s="126">
        <f>Detail!G7+Detail!O7+Detail!AE7+Detail!AM7+Detail!AU7+Detail!BC7</f>
        <v>3232595</v>
      </c>
      <c r="C7" s="126">
        <f>Detail!BK7+Detail!BS7+Detail!CA7+Detail!CI7</f>
        <v>7750257</v>
      </c>
      <c r="D7" s="126">
        <f>Detail!CQ7</f>
        <v>185085</v>
      </c>
      <c r="E7" s="127">
        <f>-'[1]5A3_OJJ'!P10</f>
        <v>-2082</v>
      </c>
      <c r="F7" s="126">
        <f>SUM(B7:E7)</f>
        <v>11165855</v>
      </c>
      <c r="G7" s="126">
        <f>Detail!CY7</f>
        <v>0</v>
      </c>
      <c r="H7" s="128">
        <f>Detail!DG7</f>
        <v>0</v>
      </c>
      <c r="I7" s="126">
        <f>Detail!DO7</f>
        <v>41386</v>
      </c>
      <c r="J7" s="126">
        <f>Detail!DW7</f>
        <v>72018</v>
      </c>
      <c r="K7" s="126">
        <f>Detail!EE7</f>
        <v>0</v>
      </c>
      <c r="L7" s="126">
        <f t="shared" si="0"/>
        <v>113404</v>
      </c>
      <c r="M7" s="126">
        <f t="shared" si="1"/>
        <v>11052451</v>
      </c>
      <c r="N7" s="53">
        <f>'10.1.16 SIS'!G8</f>
        <v>5432</v>
      </c>
      <c r="O7" s="126">
        <f t="shared" si="2"/>
        <v>2035</v>
      </c>
      <c r="P7" s="45"/>
      <c r="Q7" s="45"/>
      <c r="R7" s="45"/>
    </row>
    <row r="8" spans="1:18" ht="14.4" customHeight="1" x14ac:dyDescent="0.25">
      <c r="A8" s="47" t="s">
        <v>190</v>
      </c>
      <c r="B8" s="121">
        <f>Detail!G8+Detail!O8+Detail!AE8+Detail!AM8+Detail!AU8+Detail!BC8</f>
        <v>7673920</v>
      </c>
      <c r="C8" s="121">
        <f>Detail!BK8+Detail!BS8+Detail!CA8+Detail!CI8</f>
        <v>11452497</v>
      </c>
      <c r="D8" s="121">
        <f>Detail!CQ8</f>
        <v>13</v>
      </c>
      <c r="E8" s="121">
        <f>-'[1]5A3_OJJ'!P11</f>
        <v>-10431</v>
      </c>
      <c r="F8" s="121">
        <f>SUM(B8:E8)</f>
        <v>19115999</v>
      </c>
      <c r="G8" s="121">
        <f>Detail!CY8</f>
        <v>0</v>
      </c>
      <c r="H8" s="122">
        <f>Detail!DG8</f>
        <v>0</v>
      </c>
      <c r="I8" s="121">
        <f>Detail!DO8</f>
        <v>0</v>
      </c>
      <c r="J8" s="121">
        <f>Detail!DW8</f>
        <v>213989</v>
      </c>
      <c r="K8" s="121">
        <f>Detail!EE8</f>
        <v>0</v>
      </c>
      <c r="L8" s="121">
        <f t="shared" si="0"/>
        <v>213989</v>
      </c>
      <c r="M8" s="121">
        <f t="shared" si="1"/>
        <v>18902010</v>
      </c>
      <c r="N8" s="48">
        <f>'10.1.16 SIS'!G9</f>
        <v>5883</v>
      </c>
      <c r="O8" s="121">
        <f t="shared" si="2"/>
        <v>3213</v>
      </c>
      <c r="P8" s="45"/>
      <c r="Q8" s="45"/>
      <c r="R8" s="45"/>
    </row>
    <row r="9" spans="1:18" ht="14.4" customHeight="1" x14ac:dyDescent="0.25">
      <c r="A9" s="50" t="s">
        <v>191</v>
      </c>
      <c r="B9" s="123">
        <f>Detail!G9+Detail!O9+Detail!AE9+Detail!AM9+Detail!AU9+Detail!BC9</f>
        <v>20648692</v>
      </c>
      <c r="C9" s="123">
        <f>Detail!BK9+Detail!BS9+Detail!CA9+Detail!CI9</f>
        <v>3581484</v>
      </c>
      <c r="D9" s="123">
        <f>Detail!CQ9</f>
        <v>0</v>
      </c>
      <c r="E9" s="124">
        <f>-'[1]5A3_OJJ'!P12</f>
        <v>-8638</v>
      </c>
      <c r="F9" s="123">
        <f>SUM(B9:E9)</f>
        <v>24221538</v>
      </c>
      <c r="G9" s="123">
        <f>Detail!CY9</f>
        <v>0</v>
      </c>
      <c r="H9" s="125">
        <f>Detail!DG9</f>
        <v>0</v>
      </c>
      <c r="I9" s="123">
        <f>Detail!DO9</f>
        <v>619500</v>
      </c>
      <c r="J9" s="123">
        <f>Detail!DW9</f>
        <v>53266</v>
      </c>
      <c r="K9" s="123">
        <f>Detail!EE9</f>
        <v>0</v>
      </c>
      <c r="L9" s="123">
        <f t="shared" si="0"/>
        <v>672766</v>
      </c>
      <c r="M9" s="123">
        <f t="shared" si="1"/>
        <v>23548772</v>
      </c>
      <c r="N9" s="51">
        <f>'10.1.16 SIS'!G10</f>
        <v>2146</v>
      </c>
      <c r="O9" s="123">
        <f t="shared" si="2"/>
        <v>10973</v>
      </c>
      <c r="P9" s="45"/>
      <c r="Q9" s="45"/>
      <c r="R9" s="45"/>
    </row>
    <row r="10" spans="1:18" ht="14.4" customHeight="1" x14ac:dyDescent="0.25">
      <c r="A10" s="50" t="s">
        <v>192</v>
      </c>
      <c r="B10" s="123">
        <f>Detail!G10+Detail!O10+Detail!AE10+Detail!AM10+Detail!AU10+Detail!BC10</f>
        <v>43989593</v>
      </c>
      <c r="C10" s="123">
        <f>Detail!BK10+Detail!BS10+Detail!CA10+Detail!CI10</f>
        <v>43061173</v>
      </c>
      <c r="D10" s="123">
        <f>Detail!CQ10</f>
        <v>10198</v>
      </c>
      <c r="E10" s="124">
        <f>-'[1]5A3_OJJ'!P13</f>
        <v>-29838</v>
      </c>
      <c r="F10" s="123">
        <f>SUM(B10:E10)</f>
        <v>87031126</v>
      </c>
      <c r="G10" s="123">
        <f>Detail!CY10</f>
        <v>0</v>
      </c>
      <c r="H10" s="125">
        <f>Detail!DG10</f>
        <v>0</v>
      </c>
      <c r="I10" s="123">
        <f>Detail!DO10</f>
        <v>1354144</v>
      </c>
      <c r="J10" s="123">
        <f>Detail!DW10</f>
        <v>396067</v>
      </c>
      <c r="K10" s="123">
        <f>Detail!EE10</f>
        <v>0</v>
      </c>
      <c r="L10" s="123">
        <f t="shared" si="0"/>
        <v>1750211</v>
      </c>
      <c r="M10" s="123">
        <f t="shared" si="1"/>
        <v>85280915</v>
      </c>
      <c r="N10" s="51">
        <f>'10.1.16 SIS'!G11</f>
        <v>22089</v>
      </c>
      <c r="O10" s="123">
        <f t="shared" si="2"/>
        <v>3861</v>
      </c>
      <c r="P10" s="45"/>
      <c r="Q10" s="45"/>
      <c r="R10" s="45"/>
    </row>
    <row r="11" spans="1:18" ht="14.4" customHeight="1" x14ac:dyDescent="0.25">
      <c r="A11" s="50" t="s">
        <v>183</v>
      </c>
      <c r="B11" s="123">
        <f>Detail!G11+Detail!O11+Detail!AE11+Detail!AM11+Detail!AU11+Detail!BC11</f>
        <v>102451331</v>
      </c>
      <c r="C11" s="123">
        <f>Detail!BK11+Detail!BS11+Detail!CA11+Detail!CI11</f>
        <v>73777428</v>
      </c>
      <c r="D11" s="123">
        <f>Detail!CQ11</f>
        <v>0</v>
      </c>
      <c r="E11" s="124">
        <f>-'[1]5A3_OJJ'!P14</f>
        <v>-131538</v>
      </c>
      <c r="F11" s="123">
        <f>SUM(B11:E11)</f>
        <v>176097221</v>
      </c>
      <c r="G11" s="123">
        <f>Detail!CY11</f>
        <v>0</v>
      </c>
      <c r="H11" s="125">
        <f>Detail!DG11</f>
        <v>12573</v>
      </c>
      <c r="I11" s="123">
        <f>Detail!DO11</f>
        <v>2991259</v>
      </c>
      <c r="J11" s="123">
        <f>Detail!DW11</f>
        <v>255999</v>
      </c>
      <c r="K11" s="123">
        <f>Detail!EE11</f>
        <v>140233</v>
      </c>
      <c r="L11" s="123">
        <f t="shared" si="0"/>
        <v>3400064</v>
      </c>
      <c r="M11" s="123">
        <f t="shared" si="1"/>
        <v>172697157</v>
      </c>
      <c r="N11" s="51">
        <f>'10.1.16 SIS'!G12</f>
        <v>40100</v>
      </c>
      <c r="O11" s="123">
        <f t="shared" si="2"/>
        <v>4307</v>
      </c>
      <c r="P11" s="45"/>
      <c r="Q11" s="45"/>
      <c r="R11" s="45"/>
    </row>
    <row r="12" spans="1:18" ht="14.4" customHeight="1" x14ac:dyDescent="0.25">
      <c r="A12" s="52" t="s">
        <v>193</v>
      </c>
      <c r="B12" s="126">
        <f>Detail!G12+Detail!O12+Detail!AE12+Detail!AM12+Detail!AU12+Detail!BC12</f>
        <v>35936072</v>
      </c>
      <c r="C12" s="126">
        <f>Detail!BK12+Detail!BS12+Detail!CA12+Detail!CI12</f>
        <v>150135430</v>
      </c>
      <c r="D12" s="126">
        <f>Detail!CQ12</f>
        <v>79487</v>
      </c>
      <c r="E12" s="127">
        <f>-'[1]5A3_OJJ'!P15</f>
        <v>-40163</v>
      </c>
      <c r="F12" s="126">
        <f>SUM(B12:E12)</f>
        <v>186110826</v>
      </c>
      <c r="G12" s="126">
        <f>Detail!CY12</f>
        <v>0</v>
      </c>
      <c r="H12" s="128">
        <f>Detail!DG12</f>
        <v>0</v>
      </c>
      <c r="I12" s="126">
        <f>Detail!DO12</f>
        <v>1075922</v>
      </c>
      <c r="J12" s="126">
        <f>Detail!DW12</f>
        <v>0</v>
      </c>
      <c r="K12" s="126">
        <f>Detail!EE12</f>
        <v>215</v>
      </c>
      <c r="L12" s="126">
        <f t="shared" si="0"/>
        <v>1076137</v>
      </c>
      <c r="M12" s="126">
        <f t="shared" si="1"/>
        <v>185034689</v>
      </c>
      <c r="N12" s="53">
        <f>'10.1.16 SIS'!G13</f>
        <v>32890</v>
      </c>
      <c r="O12" s="126">
        <f t="shared" si="2"/>
        <v>5626</v>
      </c>
      <c r="P12" s="45"/>
      <c r="Q12" s="45"/>
      <c r="R12" s="45"/>
    </row>
    <row r="13" spans="1:18" ht="14.4" customHeight="1" x14ac:dyDescent="0.25">
      <c r="A13" s="47" t="s">
        <v>194</v>
      </c>
      <c r="B13" s="121">
        <f>Detail!G13+Detail!O13+Detail!AE13+Detail!AM13+Detail!AU13+Detail!BC13</f>
        <v>2410840</v>
      </c>
      <c r="C13" s="121">
        <f>Detail!BK13+Detail!BS13+Detail!CA13+Detail!CI13</f>
        <v>2221557</v>
      </c>
      <c r="D13" s="121">
        <f>Detail!CQ13</f>
        <v>17259</v>
      </c>
      <c r="E13" s="121">
        <f>-'[1]5A3_OJJ'!P16</f>
        <v>0</v>
      </c>
      <c r="F13" s="121">
        <f>SUM(B13:E13)</f>
        <v>4649656</v>
      </c>
      <c r="G13" s="121">
        <f>Detail!CY13</f>
        <v>0</v>
      </c>
      <c r="H13" s="122">
        <f>Detail!DG13</f>
        <v>0</v>
      </c>
      <c r="I13" s="121">
        <f>Detail!DO13</f>
        <v>78282</v>
      </c>
      <c r="J13" s="121">
        <f>Detail!DW13</f>
        <v>38618</v>
      </c>
      <c r="K13" s="121">
        <f>Detail!EE13</f>
        <v>20917</v>
      </c>
      <c r="L13" s="121">
        <f t="shared" si="0"/>
        <v>137817</v>
      </c>
      <c r="M13" s="121">
        <f t="shared" si="1"/>
        <v>4511839</v>
      </c>
      <c r="N13" s="48">
        <f>'10.1.16 SIS'!G14</f>
        <v>1597</v>
      </c>
      <c r="O13" s="121">
        <f t="shared" si="2"/>
        <v>2825</v>
      </c>
      <c r="P13" s="45"/>
      <c r="Q13" s="45"/>
      <c r="R13" s="45"/>
    </row>
    <row r="14" spans="1:18" ht="14.4" customHeight="1" x14ac:dyDescent="0.25">
      <c r="A14" s="50" t="s">
        <v>195</v>
      </c>
      <c r="B14" s="123">
        <f>Detail!G14+Detail!O14+Detail!AE14+Detail!AM14+Detail!AU14+Detail!BC14</f>
        <v>10138034</v>
      </c>
      <c r="C14" s="123">
        <f>Detail!BK14+Detail!BS14+Detail!CA14+Detail!CI14</f>
        <v>0</v>
      </c>
      <c r="D14" s="123">
        <f>Detail!CQ14</f>
        <v>827911</v>
      </c>
      <c r="E14" s="124">
        <f>-'[1]5A3_OJJ'!P17</f>
        <v>0</v>
      </c>
      <c r="F14" s="123">
        <f>SUM(B14:E14)</f>
        <v>10965945</v>
      </c>
      <c r="G14" s="123">
        <f>Detail!CY14</f>
        <v>0</v>
      </c>
      <c r="H14" s="125">
        <f>Detail!DG14</f>
        <v>0</v>
      </c>
      <c r="I14" s="123">
        <f>Detail!DO14</f>
        <v>314384</v>
      </c>
      <c r="J14" s="123">
        <f>Detail!DW14</f>
        <v>0</v>
      </c>
      <c r="K14" s="123">
        <f>Detail!EE14</f>
        <v>16528</v>
      </c>
      <c r="L14" s="123">
        <f t="shared" si="0"/>
        <v>330912</v>
      </c>
      <c r="M14" s="123">
        <f t="shared" si="1"/>
        <v>10635033</v>
      </c>
      <c r="N14" s="51">
        <f>'10.1.16 SIS'!G15</f>
        <v>1305</v>
      </c>
      <c r="O14" s="123">
        <f t="shared" si="2"/>
        <v>8149</v>
      </c>
      <c r="P14" s="45"/>
      <c r="Q14" s="45"/>
      <c r="R14" s="45"/>
    </row>
    <row r="15" spans="1:18" ht="14.4" customHeight="1" x14ac:dyDescent="0.25">
      <c r="A15" s="50" t="s">
        <v>196</v>
      </c>
      <c r="B15" s="123">
        <f>Detail!G15+Detail!O15+Detail!AE15+Detail!AM15+Detail!AU15+Detail!BC15</f>
        <v>842139</v>
      </c>
      <c r="C15" s="123">
        <f>Detail!BK15+Detail!BS15+Detail!CA15+Detail!CI15</f>
        <v>2811009</v>
      </c>
      <c r="D15" s="123">
        <f>Detail!CQ15</f>
        <v>135908</v>
      </c>
      <c r="E15" s="124">
        <f>-'[1]5A3_OJJ'!P18</f>
        <v>0</v>
      </c>
      <c r="F15" s="123">
        <f>SUM(B15:E15)</f>
        <v>3789056</v>
      </c>
      <c r="G15" s="123">
        <f>Detail!CY15</f>
        <v>0</v>
      </c>
      <c r="H15" s="125">
        <f>Detail!DG15</f>
        <v>0</v>
      </c>
      <c r="I15" s="123">
        <f>Detail!DO15</f>
        <v>29799</v>
      </c>
      <c r="J15" s="123">
        <f>Detail!DW15</f>
        <v>35840</v>
      </c>
      <c r="K15" s="123">
        <f>Detail!EE15</f>
        <v>28576</v>
      </c>
      <c r="L15" s="123">
        <f t="shared" si="0"/>
        <v>94215</v>
      </c>
      <c r="M15" s="123">
        <f t="shared" si="1"/>
        <v>3694841</v>
      </c>
      <c r="N15" s="51">
        <f>'10.1.16 SIS'!G16</f>
        <v>1407</v>
      </c>
      <c r="O15" s="123">
        <f t="shared" si="2"/>
        <v>2626</v>
      </c>
      <c r="P15" s="45"/>
      <c r="Q15" s="45"/>
      <c r="R15" s="45"/>
    </row>
    <row r="16" spans="1:18" ht="14.4" customHeight="1" x14ac:dyDescent="0.25">
      <c r="A16" s="50" t="s">
        <v>197</v>
      </c>
      <c r="B16" s="123">
        <f>Detail!G16+Detail!O16+Detail!AE16+Detail!AM16+Detail!AU16+Detail!BC16</f>
        <v>2859044</v>
      </c>
      <c r="C16" s="123">
        <f>Detail!BK16+Detail!BS16+Detail!CA16+Detail!CI16</f>
        <v>2716277</v>
      </c>
      <c r="D16" s="123">
        <f>Detail!CQ16</f>
        <v>0</v>
      </c>
      <c r="E16" s="124">
        <f>-'[1]5A3_OJJ'!P19</f>
        <v>0</v>
      </c>
      <c r="F16" s="123">
        <f>SUM(B16:E16)</f>
        <v>5575321</v>
      </c>
      <c r="G16" s="123">
        <f>Detail!CY16</f>
        <v>0</v>
      </c>
      <c r="H16" s="125">
        <f>Detail!DG16</f>
        <v>0</v>
      </c>
      <c r="I16" s="123">
        <f>Detail!DO16</f>
        <v>100741</v>
      </c>
      <c r="J16" s="123">
        <f>Detail!DW16</f>
        <v>0</v>
      </c>
      <c r="K16" s="123">
        <f>Detail!EE16</f>
        <v>0</v>
      </c>
      <c r="L16" s="123">
        <f t="shared" si="0"/>
        <v>100741</v>
      </c>
      <c r="M16" s="123">
        <f t="shared" si="1"/>
        <v>5474580</v>
      </c>
      <c r="N16" s="51">
        <f>'10.1.16 SIS'!G17</f>
        <v>1768</v>
      </c>
      <c r="O16" s="123">
        <f t="shared" si="2"/>
        <v>3096</v>
      </c>
      <c r="P16" s="45"/>
      <c r="Q16" s="45"/>
      <c r="R16" s="45"/>
    </row>
    <row r="17" spans="1:18" ht="14.4" customHeight="1" x14ac:dyDescent="0.25">
      <c r="A17" s="52" t="s">
        <v>198</v>
      </c>
      <c r="B17" s="126">
        <f>Detail!G17+Detail!O17+Detail!AE17+Detail!AM17+Detail!AU17+Detail!BC17</f>
        <v>5673071</v>
      </c>
      <c r="C17" s="126">
        <f>Detail!BK17+Detail!BS17+Detail!CA17+Detail!CI17</f>
        <v>5084177</v>
      </c>
      <c r="D17" s="126">
        <f>Detail!CQ17</f>
        <v>93401</v>
      </c>
      <c r="E17" s="127">
        <f>-'[1]5A3_OJJ'!P20</f>
        <v>-2448</v>
      </c>
      <c r="F17" s="126">
        <f>SUM(B17:E17)</f>
        <v>10848201</v>
      </c>
      <c r="G17" s="126">
        <f>Detail!CY17</f>
        <v>0</v>
      </c>
      <c r="H17" s="128">
        <f>Detail!DG17</f>
        <v>0</v>
      </c>
      <c r="I17" s="126">
        <f>Detail!DO17</f>
        <v>177066</v>
      </c>
      <c r="J17" s="126">
        <f>Detail!DW17</f>
        <v>0</v>
      </c>
      <c r="K17" s="126">
        <f>Detail!EE17</f>
        <v>0</v>
      </c>
      <c r="L17" s="126">
        <f t="shared" si="0"/>
        <v>177066</v>
      </c>
      <c r="M17" s="126">
        <f t="shared" si="1"/>
        <v>10671135</v>
      </c>
      <c r="N17" s="53">
        <f>'10.1.16 SIS'!G18</f>
        <v>3705</v>
      </c>
      <c r="O17" s="126">
        <f t="shared" si="2"/>
        <v>2880</v>
      </c>
      <c r="P17" s="45"/>
      <c r="Q17" s="45"/>
      <c r="R17" s="45"/>
    </row>
    <row r="18" spans="1:18" ht="14.4" customHeight="1" x14ac:dyDescent="0.25">
      <c r="A18" s="47" t="s">
        <v>199</v>
      </c>
      <c r="B18" s="121">
        <f>Detail!G18+Detail!O18+Detail!AE18+Detail!AM18+Detail!AU18+Detail!BC18</f>
        <v>40708273</v>
      </c>
      <c r="C18" s="121">
        <f>Detail!BK18+Detail!BS18+Detail!CA18+Detail!CI18</f>
        <v>13368919</v>
      </c>
      <c r="D18" s="121">
        <f>Detail!CQ18</f>
        <v>600898</v>
      </c>
      <c r="E18" s="121">
        <f>-'[1]5A3_OJJ'!P21</f>
        <v>-29770</v>
      </c>
      <c r="F18" s="121">
        <f>SUM(B18:E18)</f>
        <v>54648320</v>
      </c>
      <c r="G18" s="121">
        <f>Detail!CY18</f>
        <v>0</v>
      </c>
      <c r="H18" s="122">
        <f>Detail!DG18</f>
        <v>0</v>
      </c>
      <c r="I18" s="121">
        <f>Detail!DO18</f>
        <v>1663565</v>
      </c>
      <c r="J18" s="121">
        <f>Detail!DW18</f>
        <v>222013</v>
      </c>
      <c r="K18" s="121">
        <f>Detail!EE18</f>
        <v>0</v>
      </c>
      <c r="L18" s="121">
        <f t="shared" si="0"/>
        <v>1885578</v>
      </c>
      <c r="M18" s="121">
        <f t="shared" si="1"/>
        <v>52762742</v>
      </c>
      <c r="N18" s="48">
        <f>'10.1.16 SIS'!G19</f>
        <v>4943</v>
      </c>
      <c r="O18" s="121">
        <f t="shared" si="2"/>
        <v>10674</v>
      </c>
      <c r="P18" s="45"/>
      <c r="Q18" s="45"/>
      <c r="R18" s="45"/>
    </row>
    <row r="19" spans="1:18" ht="14.4" customHeight="1" x14ac:dyDescent="0.25">
      <c r="A19" s="50" t="s">
        <v>184</v>
      </c>
      <c r="B19" s="123">
        <f>Detail!G19+Detail!O19+Detail!AE19+Detail!AM19+Detail!AU19+Detail!BC19</f>
        <v>154517614</v>
      </c>
      <c r="C19" s="123">
        <f>Detail!BK19+Detail!BS19+Detail!CA19+Detail!CI19</f>
        <v>132693565</v>
      </c>
      <c r="D19" s="123">
        <f>Detail!CQ19</f>
        <v>254734</v>
      </c>
      <c r="E19" s="124">
        <f>-'[1]5A3_OJJ'!P22</f>
        <v>-162095</v>
      </c>
      <c r="F19" s="123">
        <f>SUM(B19:E19)</f>
        <v>287303818</v>
      </c>
      <c r="G19" s="123">
        <f>Detail!CY19</f>
        <v>0</v>
      </c>
      <c r="H19" s="125">
        <f>Detail!DG19</f>
        <v>0</v>
      </c>
      <c r="I19" s="123">
        <f>Detail!DO19</f>
        <v>4231709</v>
      </c>
      <c r="J19" s="123">
        <f>Detail!DW19</f>
        <v>1290309</v>
      </c>
      <c r="K19" s="123">
        <f>Detail!EE19</f>
        <v>78648</v>
      </c>
      <c r="L19" s="123">
        <f t="shared" si="0"/>
        <v>5600666</v>
      </c>
      <c r="M19" s="123">
        <f t="shared" si="1"/>
        <v>281703152</v>
      </c>
      <c r="N19" s="51">
        <f>'10.1.16 SIS'!G20</f>
        <v>44159</v>
      </c>
      <c r="O19" s="123">
        <f t="shared" si="2"/>
        <v>6379</v>
      </c>
      <c r="P19" s="45"/>
      <c r="Q19" s="45"/>
      <c r="R19" s="45"/>
    </row>
    <row r="20" spans="1:18" ht="14.4" customHeight="1" x14ac:dyDescent="0.25">
      <c r="A20" s="50" t="s">
        <v>200</v>
      </c>
      <c r="B20" s="123">
        <f>Detail!G20+Detail!O20+Detail!AE20+Detail!AM20+Detail!AU20+Detail!BC20</f>
        <v>754286</v>
      </c>
      <c r="C20" s="123">
        <f>Detail!BK20+Detail!BS20+Detail!CA20+Detail!CI20</f>
        <v>2191168</v>
      </c>
      <c r="D20" s="123">
        <f>Detail!CQ20</f>
        <v>0</v>
      </c>
      <c r="E20" s="124">
        <f>-'[1]5A3_OJJ'!P23</f>
        <v>-2686</v>
      </c>
      <c r="F20" s="123">
        <f>SUM(B20:E20)</f>
        <v>2942768</v>
      </c>
      <c r="G20" s="123">
        <f>Detail!CY20</f>
        <v>0</v>
      </c>
      <c r="H20" s="125">
        <f>Detail!DG20</f>
        <v>0</v>
      </c>
      <c r="I20" s="123">
        <f>Detail!DO20</f>
        <v>24071</v>
      </c>
      <c r="J20" s="123">
        <f>Detail!DW20</f>
        <v>58420</v>
      </c>
      <c r="K20" s="123">
        <f>Detail!EE20</f>
        <v>0</v>
      </c>
      <c r="L20" s="123">
        <f t="shared" si="0"/>
        <v>82491</v>
      </c>
      <c r="M20" s="123">
        <f t="shared" si="1"/>
        <v>2860277</v>
      </c>
      <c r="N20" s="51">
        <f>'10.1.16 SIS'!G21</f>
        <v>1005</v>
      </c>
      <c r="O20" s="123">
        <f t="shared" si="2"/>
        <v>2846</v>
      </c>
      <c r="P20" s="45"/>
      <c r="Q20" s="45"/>
      <c r="R20" s="45"/>
    </row>
    <row r="21" spans="1:18" ht="14.4" customHeight="1" x14ac:dyDescent="0.25">
      <c r="A21" s="50" t="s">
        <v>201</v>
      </c>
      <c r="B21" s="123">
        <f>Detail!G21+Detail!O21+Detail!AE21+Detail!AM21+Detail!AU21+Detail!BC21</f>
        <v>3046897</v>
      </c>
      <c r="C21" s="123">
        <f>Detail!BK21+Detail!BS21+Detail!CA21+Detail!CI21</f>
        <v>2977123</v>
      </c>
      <c r="D21" s="123">
        <f>Detail!CQ21</f>
        <v>98689</v>
      </c>
      <c r="E21" s="124">
        <f>-'[1]5A3_OJJ'!P24</f>
        <v>-3254</v>
      </c>
      <c r="F21" s="123">
        <f>SUM(B21:E21)</f>
        <v>6119455</v>
      </c>
      <c r="G21" s="123">
        <f>Detail!CY21</f>
        <v>0</v>
      </c>
      <c r="H21" s="125">
        <f>Detail!DG21</f>
        <v>0</v>
      </c>
      <c r="I21" s="123">
        <f>Detail!DO21</f>
        <v>0</v>
      </c>
      <c r="J21" s="123">
        <f>Detail!DW21</f>
        <v>0</v>
      </c>
      <c r="K21" s="123">
        <f>Detail!EE21</f>
        <v>2788</v>
      </c>
      <c r="L21" s="123">
        <f t="shared" si="0"/>
        <v>2788</v>
      </c>
      <c r="M21" s="123">
        <f t="shared" si="1"/>
        <v>6116667</v>
      </c>
      <c r="N21" s="51">
        <f>'10.1.16 SIS'!G22</f>
        <v>1984</v>
      </c>
      <c r="O21" s="123">
        <f t="shared" si="2"/>
        <v>3083</v>
      </c>
      <c r="P21" s="45"/>
      <c r="Q21" s="45"/>
      <c r="R21" s="45"/>
    </row>
    <row r="22" spans="1:18" ht="14.4" customHeight="1" x14ac:dyDescent="0.25">
      <c r="A22" s="52" t="s">
        <v>202</v>
      </c>
      <c r="B22" s="126">
        <f>Detail!G22+Detail!O22+Detail!AE22+Detail!AM22+Detail!AU22+Detail!BC22</f>
        <v>7004632</v>
      </c>
      <c r="C22" s="126">
        <f>Detail!BK22+Detail!BS22+Detail!CA22+Detail!CI22</f>
        <v>7244234</v>
      </c>
      <c r="D22" s="126">
        <f>Detail!CQ22</f>
        <v>60360</v>
      </c>
      <c r="E22" s="127">
        <f>-'[1]5A3_OJJ'!P25</f>
        <v>-14603</v>
      </c>
      <c r="F22" s="126">
        <f>SUM(B22:E22)</f>
        <v>14294623</v>
      </c>
      <c r="G22" s="126">
        <f>Detail!CY22</f>
        <v>0</v>
      </c>
      <c r="H22" s="128">
        <f>Detail!DG22</f>
        <v>0</v>
      </c>
      <c r="I22" s="126">
        <f>Detail!DO22</f>
        <v>131654</v>
      </c>
      <c r="J22" s="126">
        <f>Detail!DW22</f>
        <v>175889</v>
      </c>
      <c r="K22" s="126">
        <f>Detail!EE22</f>
        <v>0</v>
      </c>
      <c r="L22" s="126">
        <f t="shared" si="0"/>
        <v>307543</v>
      </c>
      <c r="M22" s="126">
        <f t="shared" si="1"/>
        <v>13987080</v>
      </c>
      <c r="N22" s="53">
        <f>'10.1.16 SIS'!G23</f>
        <v>5823</v>
      </c>
      <c r="O22" s="126">
        <f t="shared" si="2"/>
        <v>2402</v>
      </c>
      <c r="P22" s="45"/>
      <c r="Q22" s="45"/>
      <c r="R22" s="45"/>
    </row>
    <row r="23" spans="1:18" ht="14.4" customHeight="1" x14ac:dyDescent="0.25">
      <c r="A23" s="47" t="s">
        <v>203</v>
      </c>
      <c r="B23" s="121">
        <f>Detail!G23+Detail!O23+Detail!AE23+Detail!AM23+Detail!AU23+Detail!BC23</f>
        <v>1344552</v>
      </c>
      <c r="C23" s="121">
        <f>Detail!BK23+Detail!BS23+Detail!CA23+Detail!CI23</f>
        <v>3673733</v>
      </c>
      <c r="D23" s="121">
        <f>Detail!CQ23</f>
        <v>9751</v>
      </c>
      <c r="E23" s="121">
        <f>-'[1]5A3_OJJ'!P26</f>
        <v>-10862</v>
      </c>
      <c r="F23" s="121">
        <f>SUM(B23:E23)</f>
        <v>5017174</v>
      </c>
      <c r="G23" s="121">
        <f>Detail!CY23</f>
        <v>0</v>
      </c>
      <c r="H23" s="122">
        <f>Detail!DG23</f>
        <v>0</v>
      </c>
      <c r="I23" s="121">
        <f>Detail!DO23</f>
        <v>78655</v>
      </c>
      <c r="J23" s="121">
        <f>Detail!DW23</f>
        <v>28304</v>
      </c>
      <c r="K23" s="121">
        <f>Detail!EE23</f>
        <v>16588</v>
      </c>
      <c r="L23" s="121">
        <f t="shared" si="0"/>
        <v>123547</v>
      </c>
      <c r="M23" s="121">
        <f t="shared" si="1"/>
        <v>4893627</v>
      </c>
      <c r="N23" s="48">
        <f>'10.1.16 SIS'!G24</f>
        <v>3013</v>
      </c>
      <c r="O23" s="121">
        <f t="shared" si="2"/>
        <v>1624</v>
      </c>
      <c r="P23" s="45"/>
      <c r="Q23" s="45"/>
      <c r="R23" s="45"/>
    </row>
    <row r="24" spans="1:18" ht="14.4" customHeight="1" x14ac:dyDescent="0.25">
      <c r="A24" s="50" t="s">
        <v>204</v>
      </c>
      <c r="B24" s="123">
        <f>Detail!G24+Detail!O24+Detail!AE24+Detail!AM24+Detail!AU24+Detail!BC24</f>
        <v>2026807</v>
      </c>
      <c r="C24" s="123">
        <f>Detail!BK24+Detail!BS24+Detail!CA24+Detail!CI24</f>
        <v>1260724</v>
      </c>
      <c r="D24" s="123">
        <f>Detail!CQ24</f>
        <v>16000</v>
      </c>
      <c r="E24" s="124">
        <f>-'[1]5A3_OJJ'!P27</f>
        <v>-3135</v>
      </c>
      <c r="F24" s="123">
        <f>SUM(B24:E24)</f>
        <v>3300396</v>
      </c>
      <c r="G24" s="123">
        <f>Detail!CY24</f>
        <v>9912</v>
      </c>
      <c r="H24" s="125">
        <f>Detail!DG24</f>
        <v>2526</v>
      </c>
      <c r="I24" s="123">
        <f>Detail!DO24</f>
        <v>63084</v>
      </c>
      <c r="J24" s="123">
        <f>Detail!DW24</f>
        <v>27400</v>
      </c>
      <c r="K24" s="123">
        <f>Detail!EE24</f>
        <v>0</v>
      </c>
      <c r="L24" s="123">
        <f t="shared" si="0"/>
        <v>102922</v>
      </c>
      <c r="M24" s="123">
        <f t="shared" si="1"/>
        <v>3197474</v>
      </c>
      <c r="N24" s="51">
        <f>'10.1.16 SIS'!G25</f>
        <v>3020</v>
      </c>
      <c r="O24" s="123">
        <f t="shared" si="2"/>
        <v>1059</v>
      </c>
      <c r="P24" s="45"/>
      <c r="Q24" s="45"/>
      <c r="R24" s="45"/>
    </row>
    <row r="25" spans="1:18" ht="14.4" customHeight="1" x14ac:dyDescent="0.25">
      <c r="A25" s="50" t="s">
        <v>205</v>
      </c>
      <c r="B25" s="123">
        <f>Detail!G25+Detail!O25+Detail!AE25+Detail!AM25+Detail!AU25+Detail!BC25</f>
        <v>6953512</v>
      </c>
      <c r="C25" s="123">
        <f>Detail!BK25+Detail!BS25+Detail!CA25+Detail!CI25</f>
        <v>25944439</v>
      </c>
      <c r="D25" s="123">
        <f>Detail!CQ25</f>
        <v>58692</v>
      </c>
      <c r="E25" s="124">
        <f>-'[1]5A3_OJJ'!P28</f>
        <v>-4211</v>
      </c>
      <c r="F25" s="123">
        <f>SUM(B25:E25)</f>
        <v>32952432</v>
      </c>
      <c r="G25" s="123">
        <f>Detail!CY25</f>
        <v>0</v>
      </c>
      <c r="H25" s="125">
        <f>Detail!DG25</f>
        <v>0</v>
      </c>
      <c r="I25" s="123">
        <f>Detail!DO25</f>
        <v>230820</v>
      </c>
      <c r="J25" s="123">
        <f>Detail!DW25</f>
        <v>165207</v>
      </c>
      <c r="K25" s="123">
        <f>Detail!EE25</f>
        <v>0</v>
      </c>
      <c r="L25" s="123">
        <f t="shared" si="0"/>
        <v>396027</v>
      </c>
      <c r="M25" s="123">
        <f t="shared" si="1"/>
        <v>32556405</v>
      </c>
      <c r="N25" s="51">
        <f>'10.1.16 SIS'!G26</f>
        <v>13243</v>
      </c>
      <c r="O25" s="123">
        <f t="shared" si="2"/>
        <v>2458</v>
      </c>
      <c r="P25" s="45"/>
      <c r="Q25" s="45"/>
      <c r="R25" s="45"/>
    </row>
    <row r="26" spans="1:18" ht="14.4" customHeight="1" x14ac:dyDescent="0.25">
      <c r="A26" s="50" t="s">
        <v>206</v>
      </c>
      <c r="B26" s="123">
        <f>Detail!G26+Detail!O26+Detail!AE26+Detail!AM26+Detail!AU26+Detail!BC26</f>
        <v>32850213</v>
      </c>
      <c r="C26" s="123">
        <f>Detail!BK26+Detail!BS26+Detail!CA26+Detail!CI26</f>
        <v>24105054</v>
      </c>
      <c r="D26" s="123">
        <f>Detail!CQ26</f>
        <v>0</v>
      </c>
      <c r="E26" s="124">
        <f>-'[1]5A3_OJJ'!P29</f>
        <v>-12406</v>
      </c>
      <c r="F26" s="123">
        <f>SUM(B26:E26)</f>
        <v>56942861</v>
      </c>
      <c r="G26" s="123">
        <f>Detail!CY26</f>
        <v>0</v>
      </c>
      <c r="H26" s="125">
        <f>Detail!DG26</f>
        <v>0</v>
      </c>
      <c r="I26" s="123">
        <f>Detail!DO26</f>
        <v>1009147</v>
      </c>
      <c r="J26" s="123">
        <f>Detail!DW26</f>
        <v>0</v>
      </c>
      <c r="K26" s="123">
        <f>Detail!EE26</f>
        <v>785</v>
      </c>
      <c r="L26" s="123">
        <f t="shared" si="0"/>
        <v>1009932</v>
      </c>
      <c r="M26" s="123">
        <f t="shared" si="1"/>
        <v>55932929</v>
      </c>
      <c r="N26" s="51">
        <f>'10.1.16 SIS'!G27</f>
        <v>4820</v>
      </c>
      <c r="O26" s="123">
        <f t="shared" si="2"/>
        <v>11604</v>
      </c>
      <c r="P26" s="45"/>
      <c r="Q26" s="45"/>
      <c r="R26" s="45"/>
    </row>
    <row r="27" spans="1:18" ht="14.4" customHeight="1" x14ac:dyDescent="0.25">
      <c r="A27" s="52" t="s">
        <v>207</v>
      </c>
      <c r="B27" s="126">
        <f>Detail!G27+Detail!O27+Detail!AE27+Detail!AM27+Detail!AU27+Detail!BC27</f>
        <v>6096792</v>
      </c>
      <c r="C27" s="126">
        <f>Detail!BK27+Detail!BS27+Detail!CA27+Detail!CI27</f>
        <v>5742608</v>
      </c>
      <c r="D27" s="126">
        <f>Detail!CQ27</f>
        <v>0</v>
      </c>
      <c r="E27" s="127">
        <f>-'[1]5A3_OJJ'!P30</f>
        <v>0</v>
      </c>
      <c r="F27" s="126">
        <f>SUM(B27:E27)</f>
        <v>11839400</v>
      </c>
      <c r="G27" s="126">
        <f>Detail!CY27</f>
        <v>0</v>
      </c>
      <c r="H27" s="128">
        <f>Detail!DG27</f>
        <v>0</v>
      </c>
      <c r="I27" s="126">
        <f>Detail!DO27</f>
        <v>218448</v>
      </c>
      <c r="J27" s="126">
        <f>Detail!DW27</f>
        <v>85082</v>
      </c>
      <c r="K27" s="126">
        <f>Detail!EE27</f>
        <v>32069</v>
      </c>
      <c r="L27" s="126">
        <f t="shared" si="0"/>
        <v>335599</v>
      </c>
      <c r="M27" s="126">
        <f t="shared" si="1"/>
        <v>11503801</v>
      </c>
      <c r="N27" s="53">
        <f>'10.1.16 SIS'!G28</f>
        <v>2173</v>
      </c>
      <c r="O27" s="126">
        <f t="shared" si="2"/>
        <v>5294</v>
      </c>
      <c r="P27" s="45"/>
      <c r="Q27" s="45"/>
      <c r="R27" s="45"/>
    </row>
    <row r="28" spans="1:18" ht="14.4" customHeight="1" x14ac:dyDescent="0.25">
      <c r="A28" s="47" t="s">
        <v>208</v>
      </c>
      <c r="B28" s="121">
        <f>Detail!G28+Detail!O28+Detail!AE28+Detail!AM28+Detail!AU28+Detail!BC28</f>
        <v>71181068</v>
      </c>
      <c r="C28" s="121">
        <f>Detail!BK28+Detail!BS28+Detail!CA28+Detail!CI28</f>
        <v>170948865</v>
      </c>
      <c r="D28" s="121">
        <f>Detail!CQ28</f>
        <v>164520</v>
      </c>
      <c r="E28" s="121">
        <f>-'[1]5A3_OJJ'!P31</f>
        <v>-104273</v>
      </c>
      <c r="F28" s="121">
        <f>SUM(B28:E28)</f>
        <v>242190180</v>
      </c>
      <c r="G28" s="121">
        <f>Detail!CY28</f>
        <v>1062233</v>
      </c>
      <c r="H28" s="122">
        <f>Detail!DG28</f>
        <v>65456</v>
      </c>
      <c r="I28" s="121">
        <f>Detail!DO28</f>
        <v>2337227</v>
      </c>
      <c r="J28" s="121">
        <f>Detail!DW28</f>
        <v>16304424</v>
      </c>
      <c r="K28" s="121">
        <f>Detail!EE28</f>
        <v>0</v>
      </c>
      <c r="L28" s="121">
        <f t="shared" si="0"/>
        <v>19769340</v>
      </c>
      <c r="M28" s="121">
        <f t="shared" si="1"/>
        <v>222420840</v>
      </c>
      <c r="N28" s="48">
        <f>'10.1.16 SIS'!G29</f>
        <v>48482</v>
      </c>
      <c r="O28" s="121">
        <f t="shared" si="2"/>
        <v>4588</v>
      </c>
      <c r="P28" s="45"/>
      <c r="Q28" s="45"/>
      <c r="R28" s="45"/>
    </row>
    <row r="29" spans="1:18" ht="14.4" customHeight="1" x14ac:dyDescent="0.25">
      <c r="A29" s="50" t="s">
        <v>209</v>
      </c>
      <c r="B29" s="123">
        <f>Detail!G29+Detail!O29+Detail!AE29+Detail!AM29+Detail!AU29+Detail!BC29</f>
        <v>5906503</v>
      </c>
      <c r="C29" s="123">
        <f>Detail!BK29+Detail!BS29+Detail!CA29+Detail!CI29</f>
        <v>9555588</v>
      </c>
      <c r="D29" s="123">
        <f>Detail!CQ29</f>
        <v>30550</v>
      </c>
      <c r="E29" s="124">
        <f>-'[1]5A3_OJJ'!P32</f>
        <v>0</v>
      </c>
      <c r="F29" s="123">
        <f>SUM(B29:E29)</f>
        <v>15492641</v>
      </c>
      <c r="G29" s="123">
        <f>Detail!CY29</f>
        <v>0</v>
      </c>
      <c r="H29" s="125">
        <f>Detail!DG29</f>
        <v>0</v>
      </c>
      <c r="I29" s="123">
        <f>Detail!DO29</f>
        <v>180738</v>
      </c>
      <c r="J29" s="123">
        <f>Detail!DW29</f>
        <v>237184</v>
      </c>
      <c r="K29" s="123">
        <f>Detail!EE29</f>
        <v>1665</v>
      </c>
      <c r="L29" s="123">
        <f t="shared" si="0"/>
        <v>419587</v>
      </c>
      <c r="M29" s="123">
        <f t="shared" si="1"/>
        <v>15073054</v>
      </c>
      <c r="N29" s="51">
        <f>'10.1.16 SIS'!G30</f>
        <v>5630</v>
      </c>
      <c r="O29" s="123">
        <f t="shared" si="2"/>
        <v>2677</v>
      </c>
      <c r="P29" s="45"/>
      <c r="Q29" s="45"/>
      <c r="R29" s="45"/>
    </row>
    <row r="30" spans="1:18" ht="14.4" customHeight="1" x14ac:dyDescent="0.25">
      <c r="A30" s="50" t="s">
        <v>210</v>
      </c>
      <c r="B30" s="123">
        <f>Detail!G30+Detail!O30+Detail!AE30+Detail!AM30+Detail!AU30+Detail!BC30</f>
        <v>69171189</v>
      </c>
      <c r="C30" s="123">
        <f>Detail!BK30+Detail!BS30+Detail!CA30+Detail!CI30</f>
        <v>98461717</v>
      </c>
      <c r="D30" s="123">
        <f>Detail!CQ30</f>
        <v>323732</v>
      </c>
      <c r="E30" s="124">
        <f>-'[1]5A3_OJJ'!P33</f>
        <v>-41288</v>
      </c>
      <c r="F30" s="123">
        <f>SUM(B30:E30)</f>
        <v>167915350</v>
      </c>
      <c r="G30" s="123">
        <f>Detail!CY30</f>
        <v>230417</v>
      </c>
      <c r="H30" s="125">
        <f>Detail!DG30</f>
        <v>0</v>
      </c>
      <c r="I30" s="123">
        <f>Detail!DO30</f>
        <v>750402</v>
      </c>
      <c r="J30" s="123">
        <f>Detail!DW30</f>
        <v>1036269</v>
      </c>
      <c r="K30" s="123">
        <f>Detail!EE30</f>
        <v>898</v>
      </c>
      <c r="L30" s="123">
        <f t="shared" si="0"/>
        <v>2017986</v>
      </c>
      <c r="M30" s="123">
        <f t="shared" si="1"/>
        <v>165897364</v>
      </c>
      <c r="N30" s="51">
        <f>'10.1.16 SIS'!G31</f>
        <v>31462</v>
      </c>
      <c r="O30" s="123">
        <f t="shared" si="2"/>
        <v>5273</v>
      </c>
      <c r="P30" s="45"/>
      <c r="Q30" s="45"/>
      <c r="R30" s="45"/>
    </row>
    <row r="31" spans="1:18" ht="14.4" customHeight="1" x14ac:dyDescent="0.25">
      <c r="A31" s="50" t="s">
        <v>211</v>
      </c>
      <c r="B31" s="123">
        <f>Detail!G31+Detail!O31+Detail!AE31+Detail!AM31+Detail!AU31+Detail!BC31</f>
        <v>33411869</v>
      </c>
      <c r="C31" s="123">
        <f>Detail!BK31+Detail!BS31+Detail!CA31+Detail!CI31</f>
        <v>30827994</v>
      </c>
      <c r="D31" s="123">
        <f>Detail!CQ31</f>
        <v>185052</v>
      </c>
      <c r="E31" s="124">
        <f>-'[1]5A3_OJJ'!P34</f>
        <v>-28555</v>
      </c>
      <c r="F31" s="123">
        <f>SUM(B31:E31)</f>
        <v>64396360</v>
      </c>
      <c r="G31" s="123">
        <f>Detail!CY31</f>
        <v>0</v>
      </c>
      <c r="H31" s="125">
        <f>Detail!DG31</f>
        <v>0</v>
      </c>
      <c r="I31" s="123">
        <f>Detail!DO31</f>
        <v>1013221</v>
      </c>
      <c r="J31" s="123">
        <f>Detail!DW31</f>
        <v>0</v>
      </c>
      <c r="K31" s="123">
        <f>Detail!EE31</f>
        <v>0</v>
      </c>
      <c r="L31" s="123">
        <f t="shared" si="0"/>
        <v>1013221</v>
      </c>
      <c r="M31" s="123">
        <f t="shared" si="1"/>
        <v>63383139</v>
      </c>
      <c r="N31" s="51">
        <f>'10.1.16 SIS'!G32</f>
        <v>14095</v>
      </c>
      <c r="O31" s="123">
        <f t="shared" si="2"/>
        <v>4497</v>
      </c>
      <c r="P31" s="45"/>
      <c r="Q31" s="45"/>
      <c r="R31" s="45"/>
    </row>
    <row r="32" spans="1:18" ht="14.4" customHeight="1" x14ac:dyDescent="0.25">
      <c r="A32" s="52" t="s">
        <v>263</v>
      </c>
      <c r="B32" s="126">
        <f>Detail!G32+Detail!O32+Detail!AE32+Detail!AM32+Detail!AU32+Detail!BC32</f>
        <v>3137909</v>
      </c>
      <c r="C32" s="126">
        <f>Detail!BK32+Detail!BS32+Detail!CA32+Detail!CI32</f>
        <v>4172987</v>
      </c>
      <c r="D32" s="126">
        <f>Detail!CQ32</f>
        <v>0</v>
      </c>
      <c r="E32" s="127">
        <f>-'[1]5A3_OJJ'!P35</f>
        <v>0</v>
      </c>
      <c r="F32" s="126">
        <f>SUM(B32:E32)</f>
        <v>7310896</v>
      </c>
      <c r="G32" s="126">
        <f>Detail!CY32</f>
        <v>0</v>
      </c>
      <c r="H32" s="128">
        <f>Detail!DG32</f>
        <v>0</v>
      </c>
      <c r="I32" s="126">
        <f>Detail!DO32</f>
        <v>99626</v>
      </c>
      <c r="J32" s="126">
        <f>Detail!DW32</f>
        <v>58977</v>
      </c>
      <c r="K32" s="126">
        <f>Detail!EE32</f>
        <v>0</v>
      </c>
      <c r="L32" s="126">
        <f t="shared" si="0"/>
        <v>158603</v>
      </c>
      <c r="M32" s="126">
        <f t="shared" si="1"/>
        <v>7152293</v>
      </c>
      <c r="N32" s="53">
        <f>'10.1.16 SIS'!G33</f>
        <v>2483</v>
      </c>
      <c r="O32" s="126">
        <f t="shared" si="2"/>
        <v>2881</v>
      </c>
      <c r="P32" s="45"/>
      <c r="Q32" s="45"/>
      <c r="R32" s="45"/>
    </row>
    <row r="33" spans="1:18" ht="14.4" customHeight="1" x14ac:dyDescent="0.25">
      <c r="A33" s="47" t="s">
        <v>212</v>
      </c>
      <c r="B33" s="121">
        <f>Detail!G33+Detail!O33+Detail!AE33+Detail!AM33+Detail!AU33+Detail!BC33</f>
        <v>14626954</v>
      </c>
      <c r="C33" s="121">
        <f>Detail!BK33+Detail!BS33+Detail!CA33+Detail!CI33</f>
        <v>21677475</v>
      </c>
      <c r="D33" s="121">
        <f>Detail!CQ33</f>
        <v>0</v>
      </c>
      <c r="E33" s="121">
        <f>-'[1]5A3_OJJ'!P36</f>
        <v>-8718</v>
      </c>
      <c r="F33" s="121">
        <f>SUM(B33:E33)</f>
        <v>36295711</v>
      </c>
      <c r="G33" s="121">
        <f>Detail!CY33</f>
        <v>0</v>
      </c>
      <c r="H33" s="122">
        <f>Detail!DG33</f>
        <v>0</v>
      </c>
      <c r="I33" s="121">
        <f>Detail!DO33</f>
        <v>442657</v>
      </c>
      <c r="J33" s="121">
        <f>Detail!DW33</f>
        <v>36027</v>
      </c>
      <c r="K33" s="121">
        <f>Detail!EE33</f>
        <v>0</v>
      </c>
      <c r="L33" s="121">
        <f t="shared" si="0"/>
        <v>478684</v>
      </c>
      <c r="M33" s="121">
        <f t="shared" si="1"/>
        <v>35817027</v>
      </c>
      <c r="N33" s="48">
        <f>'10.1.16 SIS'!G34</f>
        <v>6317</v>
      </c>
      <c r="O33" s="121">
        <f t="shared" si="2"/>
        <v>5670</v>
      </c>
      <c r="P33" s="45"/>
      <c r="Q33" s="45"/>
      <c r="R33" s="45"/>
    </row>
    <row r="34" spans="1:18" ht="14.4" customHeight="1" x14ac:dyDescent="0.25">
      <c r="A34" s="50" t="s">
        <v>213</v>
      </c>
      <c r="B34" s="123">
        <f>Detail!G34+Detail!O34+Detail!AE34+Detail!AM34+Detail!AU34+Detail!BC34</f>
        <v>9046277</v>
      </c>
      <c r="C34" s="123">
        <f>Detail!BK34+Detail!BS34+Detail!CA34+Detail!CI34</f>
        <v>44583212</v>
      </c>
      <c r="D34" s="123">
        <f>Detail!CQ34</f>
        <v>1910</v>
      </c>
      <c r="E34" s="124">
        <f>-'[1]5A3_OJJ'!P37</f>
        <v>-7479</v>
      </c>
      <c r="F34" s="123">
        <f>SUM(B34:E34)</f>
        <v>53623920</v>
      </c>
      <c r="G34" s="123">
        <f>Detail!CY34</f>
        <v>0</v>
      </c>
      <c r="H34" s="125">
        <f>Detail!DG34</f>
        <v>0</v>
      </c>
      <c r="I34" s="123">
        <f>Detail!DO34</f>
        <v>331700</v>
      </c>
      <c r="J34" s="123">
        <f>Detail!DW34</f>
        <v>19757</v>
      </c>
      <c r="K34" s="123">
        <f>Detail!EE34</f>
        <v>9529</v>
      </c>
      <c r="L34" s="123">
        <f t="shared" si="0"/>
        <v>360986</v>
      </c>
      <c r="M34" s="123">
        <f t="shared" si="1"/>
        <v>53262934</v>
      </c>
      <c r="N34" s="51">
        <f>'10.1.16 SIS'!G35</f>
        <v>25134</v>
      </c>
      <c r="O34" s="123">
        <f t="shared" si="2"/>
        <v>2119</v>
      </c>
      <c r="P34" s="45"/>
      <c r="Q34" s="45"/>
      <c r="R34" s="45"/>
    </row>
    <row r="35" spans="1:18" ht="14.4" customHeight="1" x14ac:dyDescent="0.25">
      <c r="A35" s="50" t="s">
        <v>214</v>
      </c>
      <c r="B35" s="123">
        <f>Detail!G35+Detail!O35+Detail!AE35+Detail!AM35+Detail!AU35+Detail!BC35</f>
        <v>1235726</v>
      </c>
      <c r="C35" s="123">
        <f>Detail!BK35+Detail!BS35+Detail!CA35+Detail!CI35</f>
        <v>1999683</v>
      </c>
      <c r="D35" s="123">
        <f>Detail!CQ35</f>
        <v>28402</v>
      </c>
      <c r="E35" s="124">
        <f>-'[1]5A3_OJJ'!P38</f>
        <v>-17800</v>
      </c>
      <c r="F35" s="123">
        <f>SUM(B35:E35)</f>
        <v>3246011</v>
      </c>
      <c r="G35" s="123">
        <f>Detail!CY35</f>
        <v>2403</v>
      </c>
      <c r="H35" s="125">
        <f>Detail!DG35</f>
        <v>0</v>
      </c>
      <c r="I35" s="123">
        <f>Detail!DO35</f>
        <v>34697</v>
      </c>
      <c r="J35" s="123">
        <f>Detail!DW35</f>
        <v>0</v>
      </c>
      <c r="K35" s="123">
        <f>Detail!EE35</f>
        <v>0</v>
      </c>
      <c r="L35" s="123">
        <f t="shared" si="0"/>
        <v>37100</v>
      </c>
      <c r="M35" s="123">
        <f t="shared" si="1"/>
        <v>3208911</v>
      </c>
      <c r="N35" s="51">
        <f>'10.1.16 SIS'!G36</f>
        <v>1646</v>
      </c>
      <c r="O35" s="123">
        <f t="shared" si="2"/>
        <v>1950</v>
      </c>
      <c r="P35" s="45"/>
      <c r="Q35" s="45"/>
      <c r="R35" s="45"/>
    </row>
    <row r="36" spans="1:18" ht="14.4" customHeight="1" x14ac:dyDescent="0.25">
      <c r="A36" s="50" t="s">
        <v>215</v>
      </c>
      <c r="B36" s="123">
        <f>Detail!G36+Detail!O36+Detail!AE36+Detail!AM36+Detail!AU36+Detail!BC36</f>
        <v>3989769</v>
      </c>
      <c r="C36" s="123">
        <f>Detail!BK36+Detail!BS36+Detail!CA36+Detail!CI36</f>
        <v>6445668</v>
      </c>
      <c r="D36" s="123">
        <f>Detail!CQ36</f>
        <v>93516</v>
      </c>
      <c r="E36" s="124">
        <f>-'[1]5A3_OJJ'!P39</f>
        <v>-13328</v>
      </c>
      <c r="F36" s="123">
        <f>SUM(B36:E36)</f>
        <v>10515625</v>
      </c>
      <c r="G36" s="123">
        <f>Detail!CY36</f>
        <v>9444</v>
      </c>
      <c r="H36" s="125">
        <f>Detail!DG36</f>
        <v>0</v>
      </c>
      <c r="I36" s="123">
        <f>Detail!DO36</f>
        <v>75572</v>
      </c>
      <c r="J36" s="123">
        <f>Detail!DW36</f>
        <v>116724</v>
      </c>
      <c r="K36" s="123">
        <f>Detail!EE36</f>
        <v>0</v>
      </c>
      <c r="L36" s="123">
        <f t="shared" si="0"/>
        <v>201740</v>
      </c>
      <c r="M36" s="123">
        <f t="shared" si="1"/>
        <v>10313885</v>
      </c>
      <c r="N36" s="51">
        <f>'10.1.16 SIS'!G37</f>
        <v>4083</v>
      </c>
      <c r="O36" s="123">
        <f t="shared" si="2"/>
        <v>2526</v>
      </c>
      <c r="P36" s="45"/>
      <c r="Q36" s="45"/>
      <c r="R36" s="45"/>
    </row>
    <row r="37" spans="1:18" ht="14.4" customHeight="1" x14ac:dyDescent="0.25">
      <c r="A37" s="52" t="s">
        <v>216</v>
      </c>
      <c r="B37" s="126">
        <f>Detail!G37+Detail!O37+Detail!AE37+Detail!AM37+Detail!AU37+Detail!BC37</f>
        <v>6749297</v>
      </c>
      <c r="C37" s="126">
        <f>Detail!BK37+Detail!BS37+Detail!CA37+Detail!CI37</f>
        <v>12655537</v>
      </c>
      <c r="D37" s="126">
        <f>Detail!CQ37</f>
        <v>703869</v>
      </c>
      <c r="E37" s="127">
        <f>-'[1]5A3_OJJ'!P40</f>
        <v>0</v>
      </c>
      <c r="F37" s="126">
        <f>SUM(B37:E37)</f>
        <v>20108703</v>
      </c>
      <c r="G37" s="126">
        <f>Detail!CY37</f>
        <v>0</v>
      </c>
      <c r="H37" s="128">
        <f>Detail!DG37</f>
        <v>0</v>
      </c>
      <c r="I37" s="126">
        <f>Detail!DO37</f>
        <v>328126</v>
      </c>
      <c r="J37" s="126">
        <f>Detail!DW37</f>
        <v>171196</v>
      </c>
      <c r="K37" s="126">
        <f>Detail!EE37</f>
        <v>1545</v>
      </c>
      <c r="L37" s="126">
        <f t="shared" si="0"/>
        <v>500867</v>
      </c>
      <c r="M37" s="126">
        <f t="shared" si="1"/>
        <v>19607836</v>
      </c>
      <c r="N37" s="53">
        <f>'10.1.16 SIS'!G38</f>
        <v>6110</v>
      </c>
      <c r="O37" s="126">
        <f t="shared" si="2"/>
        <v>3209</v>
      </c>
      <c r="P37" s="45"/>
      <c r="Q37" s="45"/>
      <c r="R37" s="45"/>
    </row>
    <row r="38" spans="1:18" ht="14.4" customHeight="1" x14ac:dyDescent="0.25">
      <c r="A38" s="47" t="s">
        <v>259</v>
      </c>
      <c r="B38" s="121">
        <f>Detail!G38+Detail!O38+Detail!AE38+Detail!AM38+Detail!AU38+Detail!BC38</f>
        <v>141098978</v>
      </c>
      <c r="C38" s="121">
        <f>Detail!BK38+Detail!BS38+Detail!CA38+Detail!CI38</f>
        <v>107865259</v>
      </c>
      <c r="D38" s="121">
        <f>Detail!CQ38</f>
        <v>7588</v>
      </c>
      <c r="E38" s="121">
        <f>-'[1]5A3_OJJ'!P41</f>
        <v>-86132</v>
      </c>
      <c r="F38" s="121">
        <f>SUM(B38:E38)</f>
        <v>248885693</v>
      </c>
      <c r="G38" s="121">
        <f>Detail!CY38</f>
        <v>3340502</v>
      </c>
      <c r="H38" s="122">
        <f>Detail!DG38</f>
        <v>2782490</v>
      </c>
      <c r="I38" s="121">
        <f>Detail!DO38</f>
        <v>1394015</v>
      </c>
      <c r="J38" s="121">
        <f>Detail!DW38</f>
        <v>1730327</v>
      </c>
      <c r="K38" s="121">
        <f>Detail!EE38</f>
        <v>7319</v>
      </c>
      <c r="L38" s="121">
        <f t="shared" si="0"/>
        <v>9254653</v>
      </c>
      <c r="M38" s="121">
        <f t="shared" si="1"/>
        <v>239631040</v>
      </c>
      <c r="N38" s="48">
        <f>'10.1.16 SIS'!G39</f>
        <v>45519</v>
      </c>
      <c r="O38" s="121">
        <f t="shared" si="2"/>
        <v>5264</v>
      </c>
      <c r="P38" s="45"/>
      <c r="Q38" s="45"/>
      <c r="R38" s="45"/>
    </row>
    <row r="39" spans="1:18" ht="14.4" customHeight="1" x14ac:dyDescent="0.25">
      <c r="A39" s="50" t="s">
        <v>217</v>
      </c>
      <c r="B39" s="123">
        <f>Detail!G39+Detail!O39+Detail!AE39+Detail!AM39+Detail!AU39+Detail!BC39</f>
        <v>19817978</v>
      </c>
      <c r="C39" s="123">
        <f>Detail!BK39+Detail!BS39+Detail!CA39+Detail!CI39</f>
        <v>37475054</v>
      </c>
      <c r="D39" s="123">
        <f>Detail!CQ39</f>
        <v>0</v>
      </c>
      <c r="E39" s="124">
        <f>-'[1]5A3_OJJ'!P42</f>
        <v>-16429</v>
      </c>
      <c r="F39" s="123">
        <f>SUM(B39:E39)</f>
        <v>57276603</v>
      </c>
      <c r="G39" s="123">
        <f>Detail!CY39</f>
        <v>6576</v>
      </c>
      <c r="H39" s="125">
        <f>Detail!DG39</f>
        <v>0</v>
      </c>
      <c r="I39" s="123">
        <f>Detail!DO39</f>
        <v>582392</v>
      </c>
      <c r="J39" s="123">
        <f>Detail!DW39</f>
        <v>276742</v>
      </c>
      <c r="K39" s="123">
        <f>Detail!EE39</f>
        <v>0</v>
      </c>
      <c r="L39" s="123">
        <f t="shared" si="0"/>
        <v>865710</v>
      </c>
      <c r="M39" s="123">
        <f t="shared" si="1"/>
        <v>56410893</v>
      </c>
      <c r="N39" s="51">
        <f>'10.1.16 SIS'!G40</f>
        <v>19131</v>
      </c>
      <c r="O39" s="123">
        <f t="shared" si="2"/>
        <v>2949</v>
      </c>
      <c r="P39" s="45"/>
      <c r="Q39" s="45"/>
      <c r="R39" s="45"/>
    </row>
    <row r="40" spans="1:18" ht="14.4" customHeight="1" x14ac:dyDescent="0.25">
      <c r="A40" s="50" t="s">
        <v>218</v>
      </c>
      <c r="B40" s="123">
        <f>Detail!G40+Detail!O40+Detail!AE40+Detail!AM40+Detail!AU40+Detail!BC40</f>
        <v>25954930</v>
      </c>
      <c r="C40" s="123">
        <f>Detail!BK40+Detail!BS40+Detail!CA40+Detail!CI40</f>
        <v>16509356</v>
      </c>
      <c r="D40" s="123">
        <f>Detail!CQ40</f>
        <v>14844</v>
      </c>
      <c r="E40" s="124">
        <f>-'[1]5A3_OJJ'!P43</f>
        <v>-4007</v>
      </c>
      <c r="F40" s="123">
        <f>SUM(B40:E40)</f>
        <v>42475123</v>
      </c>
      <c r="G40" s="123">
        <f>Detail!CY40</f>
        <v>0</v>
      </c>
      <c r="H40" s="125">
        <f>Detail!DG40</f>
        <v>24479</v>
      </c>
      <c r="I40" s="123">
        <f>Detail!DO40</f>
        <v>72563</v>
      </c>
      <c r="J40" s="123">
        <f>Detail!DW40</f>
        <v>975704</v>
      </c>
      <c r="K40" s="123">
        <f>Detail!EE40</f>
        <v>1463</v>
      </c>
      <c r="L40" s="123">
        <f t="shared" si="0"/>
        <v>1074209</v>
      </c>
      <c r="M40" s="123">
        <f t="shared" si="1"/>
        <v>41400914</v>
      </c>
      <c r="N40" s="51">
        <f>'10.1.16 SIS'!G41</f>
        <v>3926</v>
      </c>
      <c r="O40" s="123">
        <f t="shared" si="2"/>
        <v>10545</v>
      </c>
      <c r="P40" s="45"/>
      <c r="Q40" s="45"/>
      <c r="R40" s="45"/>
    </row>
    <row r="41" spans="1:18" ht="14.4" customHeight="1" x14ac:dyDescent="0.25">
      <c r="A41" s="50" t="s">
        <v>219</v>
      </c>
      <c r="B41" s="123">
        <f>Detail!G41+Detail!O41+Detail!AE41+Detail!AM41+Detail!AU41+Detail!BC41</f>
        <v>7574646</v>
      </c>
      <c r="C41" s="123">
        <f>Detail!BK41+Detail!BS41+Detail!CA41+Detail!CI41</f>
        <v>6613073</v>
      </c>
      <c r="D41" s="123">
        <f>Detail!CQ41</f>
        <v>27147</v>
      </c>
      <c r="E41" s="124">
        <f>-'[1]5A3_OJJ'!P44</f>
        <v>-1783</v>
      </c>
      <c r="F41" s="123">
        <f>SUM(B41:E41)</f>
        <v>14213083</v>
      </c>
      <c r="G41" s="123">
        <f>Detail!CY41</f>
        <v>0</v>
      </c>
      <c r="H41" s="125">
        <f>Detail!DG41</f>
        <v>0</v>
      </c>
      <c r="I41" s="123">
        <f>Detail!DO41</f>
        <v>310389</v>
      </c>
      <c r="J41" s="123">
        <f>Detail!DW41</f>
        <v>145562</v>
      </c>
      <c r="K41" s="123">
        <f>Detail!EE41</f>
        <v>32164</v>
      </c>
      <c r="L41" s="123">
        <f t="shared" si="0"/>
        <v>488115</v>
      </c>
      <c r="M41" s="123">
        <f t="shared" si="1"/>
        <v>13724968</v>
      </c>
      <c r="N41" s="51">
        <f>'10.1.16 SIS'!G42</f>
        <v>2762</v>
      </c>
      <c r="O41" s="123">
        <f t="shared" si="2"/>
        <v>4969</v>
      </c>
      <c r="P41" s="45"/>
      <c r="Q41" s="45"/>
      <c r="R41" s="45"/>
    </row>
    <row r="42" spans="1:18" ht="14.4" customHeight="1" x14ac:dyDescent="0.25">
      <c r="A42" s="52" t="s">
        <v>220</v>
      </c>
      <c r="B42" s="126">
        <f>Detail!G42+Detail!O42+Detail!AE42+Detail!AM42+Detail!AU42+Detail!BC42</f>
        <v>28700373</v>
      </c>
      <c r="C42" s="126">
        <f>Detail!BK42+Detail!BS42+Detail!CA42+Detail!CI42</f>
        <v>38567188</v>
      </c>
      <c r="D42" s="126">
        <f>Detail!CQ42</f>
        <v>0</v>
      </c>
      <c r="E42" s="127">
        <f>-'[1]5A3_OJJ'!P45</f>
        <v>-12960</v>
      </c>
      <c r="F42" s="126">
        <f>SUM(B42:E42)</f>
        <v>67254601</v>
      </c>
      <c r="G42" s="126">
        <f>Detail!CY42</f>
        <v>0</v>
      </c>
      <c r="H42" s="128">
        <f>Detail!DG42</f>
        <v>0</v>
      </c>
      <c r="I42" s="126">
        <f>Detail!DO42</f>
        <v>866293</v>
      </c>
      <c r="J42" s="126">
        <f>Detail!DW42</f>
        <v>0</v>
      </c>
      <c r="K42" s="126">
        <f>Detail!EE42</f>
        <v>125534</v>
      </c>
      <c r="L42" s="126">
        <f t="shared" si="0"/>
        <v>991827</v>
      </c>
      <c r="M42" s="126">
        <f t="shared" si="1"/>
        <v>66262774</v>
      </c>
      <c r="N42" s="53">
        <f>'10.1.16 SIS'!G43</f>
        <v>22530</v>
      </c>
      <c r="O42" s="126">
        <f t="shared" si="2"/>
        <v>2941</v>
      </c>
      <c r="P42" s="45"/>
      <c r="Q42" s="45"/>
      <c r="R42" s="45"/>
    </row>
    <row r="43" spans="1:18" ht="14.4" customHeight="1" x14ac:dyDescent="0.25">
      <c r="A43" s="47" t="s">
        <v>221</v>
      </c>
      <c r="B43" s="121">
        <f>Detail!G43+Detail!O43+Detail!AE43+Detail!AM43+Detail!AU43+Detail!BC43</f>
        <v>9987485</v>
      </c>
      <c r="C43" s="121">
        <f>Detail!BK43+Detail!BS43+Detail!CA43+Detail!CI43</f>
        <v>3414007</v>
      </c>
      <c r="D43" s="121">
        <f>Detail!CQ43</f>
        <v>348326</v>
      </c>
      <c r="E43" s="121">
        <f>-'[1]5A3_OJJ'!P46</f>
        <v>0</v>
      </c>
      <c r="F43" s="121">
        <f>SUM(B43:E43)</f>
        <v>13749818</v>
      </c>
      <c r="G43" s="121">
        <f>Detail!CY43</f>
        <v>0</v>
      </c>
      <c r="H43" s="122">
        <f>Detail!DG43</f>
        <v>0</v>
      </c>
      <c r="I43" s="121">
        <f>Detail!DO43</f>
        <v>359694</v>
      </c>
      <c r="J43" s="121">
        <f>Detail!DW43</f>
        <v>35429</v>
      </c>
      <c r="K43" s="121">
        <f>Detail!EE43</f>
        <v>0</v>
      </c>
      <c r="L43" s="121">
        <f t="shared" si="0"/>
        <v>395123</v>
      </c>
      <c r="M43" s="121">
        <f t="shared" si="1"/>
        <v>13354695</v>
      </c>
      <c r="N43" s="48">
        <f>'10.1.16 SIS'!G44</f>
        <v>1445</v>
      </c>
      <c r="O43" s="121">
        <f t="shared" si="2"/>
        <v>9242</v>
      </c>
      <c r="P43" s="45"/>
      <c r="Q43" s="45"/>
      <c r="R43" s="45"/>
    </row>
    <row r="44" spans="1:18" ht="14.4" customHeight="1" x14ac:dyDescent="0.25">
      <c r="A44" s="50" t="s">
        <v>222</v>
      </c>
      <c r="B44" s="123">
        <f>Detail!G44+Detail!O44+Detail!AE44+Detail!AM44+Detail!AU44+Detail!BC44</f>
        <v>3644238</v>
      </c>
      <c r="C44" s="123">
        <f>Detail!BK44+Detail!BS44+Detail!CA44+Detail!CI44</f>
        <v>6909736</v>
      </c>
      <c r="D44" s="123">
        <f>Detail!CQ44</f>
        <v>38468</v>
      </c>
      <c r="E44" s="124">
        <f>-'[1]5A3_OJJ'!P47</f>
        <v>-28237</v>
      </c>
      <c r="F44" s="123">
        <f>SUM(B44:E44)</f>
        <v>10564205</v>
      </c>
      <c r="G44" s="123">
        <f>Detail!CY44</f>
        <v>0</v>
      </c>
      <c r="H44" s="125">
        <f>Detail!DG44</f>
        <v>0</v>
      </c>
      <c r="I44" s="123">
        <f>Detail!DO44</f>
        <v>130802</v>
      </c>
      <c r="J44" s="123">
        <f>Detail!DW44</f>
        <v>76532</v>
      </c>
      <c r="K44" s="123">
        <f>Detail!EE44</f>
        <v>0</v>
      </c>
      <c r="L44" s="123">
        <f t="shared" si="0"/>
        <v>207334</v>
      </c>
      <c r="M44" s="123">
        <f t="shared" si="1"/>
        <v>10356871</v>
      </c>
      <c r="N44" s="51">
        <f>'10.1.16 SIS'!G45</f>
        <v>2971</v>
      </c>
      <c r="O44" s="123">
        <f t="shared" si="2"/>
        <v>3486</v>
      </c>
      <c r="P44" s="45"/>
      <c r="Q44" s="45"/>
      <c r="R44" s="45"/>
    </row>
    <row r="45" spans="1:18" ht="14.4" customHeight="1" x14ac:dyDescent="0.25">
      <c r="A45" s="50" t="s">
        <v>223</v>
      </c>
      <c r="B45" s="123">
        <f>Detail!G45+Detail!O45+Detail!AE45+Detail!AM45+Detail!AU45+Detail!BC45</f>
        <v>4323746</v>
      </c>
      <c r="C45" s="123">
        <f>Detail!BK45+Detail!BS45+Detail!CA45+Detail!CI45</f>
        <v>7487820</v>
      </c>
      <c r="D45" s="123">
        <f>Detail!CQ45</f>
        <v>5398</v>
      </c>
      <c r="E45" s="124">
        <f>-'[1]5A3_OJJ'!P48</f>
        <v>-3425</v>
      </c>
      <c r="F45" s="123">
        <f>SUM(B45:E45)</f>
        <v>11813539</v>
      </c>
      <c r="G45" s="123">
        <f>Detail!CY45</f>
        <v>0</v>
      </c>
      <c r="H45" s="125">
        <f>Detail!DG45</f>
        <v>0</v>
      </c>
      <c r="I45" s="123">
        <f>Detail!DO45</f>
        <v>149635</v>
      </c>
      <c r="J45" s="123">
        <f>Detail!DW45</f>
        <v>145109</v>
      </c>
      <c r="K45" s="123">
        <f>Detail!EE45</f>
        <v>1461</v>
      </c>
      <c r="L45" s="123">
        <f t="shared" si="0"/>
        <v>296205</v>
      </c>
      <c r="M45" s="123">
        <f t="shared" si="1"/>
        <v>11517334</v>
      </c>
      <c r="N45" s="51">
        <f>'10.1.16 SIS'!G46</f>
        <v>4106</v>
      </c>
      <c r="O45" s="123">
        <f t="shared" si="2"/>
        <v>2805</v>
      </c>
      <c r="P45" s="45"/>
      <c r="Q45" s="45"/>
      <c r="R45" s="45"/>
    </row>
    <row r="46" spans="1:18" ht="14.4" customHeight="1" x14ac:dyDescent="0.25">
      <c r="A46" s="50" t="s">
        <v>224</v>
      </c>
      <c r="B46" s="123">
        <f>Detail!G46+Detail!O46+Detail!AE46+Detail!AM46+Detail!AU46+Detail!BC46</f>
        <v>11737210</v>
      </c>
      <c r="C46" s="123">
        <f>Detail!BK46+Detail!BS46+Detail!CA46+Detail!CI46</f>
        <v>13517194</v>
      </c>
      <c r="D46" s="123">
        <f>Detail!CQ46</f>
        <v>0</v>
      </c>
      <c r="E46" s="124">
        <f>-'[1]5A3_OJJ'!P49</f>
        <v>-5167</v>
      </c>
      <c r="F46" s="123">
        <f>SUM(B46:E46)</f>
        <v>25249237</v>
      </c>
      <c r="G46" s="123">
        <f>Detail!CY46</f>
        <v>0</v>
      </c>
      <c r="H46" s="125">
        <f>Detail!DG46</f>
        <v>0</v>
      </c>
      <c r="I46" s="123">
        <f>Detail!DO46</f>
        <v>345415</v>
      </c>
      <c r="J46" s="123">
        <f>Detail!DW46</f>
        <v>811031</v>
      </c>
      <c r="K46" s="123">
        <f>Detail!EE46</f>
        <v>4453</v>
      </c>
      <c r="L46" s="123">
        <f t="shared" si="0"/>
        <v>1160899</v>
      </c>
      <c r="M46" s="123">
        <f t="shared" si="1"/>
        <v>24088338</v>
      </c>
      <c r="N46" s="51">
        <f>'10.1.16 SIS'!G47</f>
        <v>7158</v>
      </c>
      <c r="O46" s="123">
        <f t="shared" si="2"/>
        <v>3365</v>
      </c>
      <c r="P46" s="45"/>
      <c r="Q46" s="45"/>
      <c r="R46" s="45"/>
    </row>
    <row r="47" spans="1:18" ht="14.4" customHeight="1" x14ac:dyDescent="0.25">
      <c r="A47" s="52" t="s">
        <v>225</v>
      </c>
      <c r="B47" s="126">
        <f>Detail!G47+Detail!O47+Detail!AE47+Detail!AM47+Detail!AU47+Detail!BC47</f>
        <v>57140048</v>
      </c>
      <c r="C47" s="126">
        <f>Detail!BK47+Detail!BS47+Detail!CA47+Detail!CI47</f>
        <v>44453256</v>
      </c>
      <c r="D47" s="126">
        <f>Detail!CQ47</f>
        <v>0</v>
      </c>
      <c r="E47" s="127">
        <f>-'[1]5A3_OJJ'!P50</f>
        <v>-8265</v>
      </c>
      <c r="F47" s="126">
        <f>SUM(B47:E47)</f>
        <v>101585039</v>
      </c>
      <c r="G47" s="126">
        <f>Detail!CY47</f>
        <v>0</v>
      </c>
      <c r="H47" s="128">
        <f>Detail!DG47</f>
        <v>0</v>
      </c>
      <c r="I47" s="126">
        <f>Detail!DO47</f>
        <v>402879</v>
      </c>
      <c r="J47" s="126">
        <f>Detail!DW47</f>
        <v>0</v>
      </c>
      <c r="K47" s="126">
        <f>Detail!EE47</f>
        <v>0</v>
      </c>
      <c r="L47" s="126">
        <f t="shared" si="0"/>
        <v>402879</v>
      </c>
      <c r="M47" s="126">
        <f t="shared" si="1"/>
        <v>101182160</v>
      </c>
      <c r="N47" s="53">
        <f>'10.1.16 SIS'!G48</f>
        <v>9350</v>
      </c>
      <c r="O47" s="126">
        <f t="shared" si="2"/>
        <v>10822</v>
      </c>
      <c r="P47" s="45"/>
      <c r="Q47" s="45"/>
      <c r="R47" s="45"/>
    </row>
    <row r="48" spans="1:18" ht="14.4" customHeight="1" x14ac:dyDescent="0.25">
      <c r="A48" s="47" t="s">
        <v>226</v>
      </c>
      <c r="B48" s="121">
        <f>Detail!G48+Detail!O48+Detail!AE48+Detail!AM48+Detail!AU48+Detail!BC48</f>
        <v>1093381</v>
      </c>
      <c r="C48" s="121">
        <f>Detail!BK48+Detail!BS48+Detail!CA48+Detail!CI48</f>
        <v>1083046</v>
      </c>
      <c r="D48" s="121">
        <f>Detail!CQ48</f>
        <v>455</v>
      </c>
      <c r="E48" s="121">
        <f>-'[1]5A3_OJJ'!P51</f>
        <v>0</v>
      </c>
      <c r="F48" s="121">
        <f>SUM(B48:E48)</f>
        <v>2176882</v>
      </c>
      <c r="G48" s="121">
        <f>Detail!CY48</f>
        <v>0</v>
      </c>
      <c r="H48" s="122">
        <f>Detail!DG48</f>
        <v>32197</v>
      </c>
      <c r="I48" s="121">
        <f>Detail!DO48</f>
        <v>33198</v>
      </c>
      <c r="J48" s="121">
        <f>Detail!DW48</f>
        <v>0</v>
      </c>
      <c r="K48" s="121">
        <f>Detail!EE48</f>
        <v>0</v>
      </c>
      <c r="L48" s="121">
        <f t="shared" si="0"/>
        <v>65395</v>
      </c>
      <c r="M48" s="121">
        <f t="shared" si="1"/>
        <v>2111487</v>
      </c>
      <c r="N48" s="48">
        <f>'10.1.16 SIS'!G49</f>
        <v>1197</v>
      </c>
      <c r="O48" s="121">
        <f t="shared" si="2"/>
        <v>1764</v>
      </c>
      <c r="P48" s="45"/>
      <c r="Q48" s="45"/>
      <c r="R48" s="45"/>
    </row>
    <row r="49" spans="1:18" ht="14.4" customHeight="1" x14ac:dyDescent="0.25">
      <c r="A49" s="50" t="s">
        <v>227</v>
      </c>
      <c r="B49" s="123">
        <f>Detail!G49+Detail!O49+Detail!AE49+Detail!AM49+Detail!AU49+Detail!BC49</f>
        <v>20283595</v>
      </c>
      <c r="C49" s="123">
        <f>Detail!BK49+Detail!BS49+Detail!CA49+Detail!CI49</f>
        <v>17898771</v>
      </c>
      <c r="D49" s="123">
        <f>Detail!CQ49</f>
        <v>0</v>
      </c>
      <c r="E49" s="124">
        <f>-'[1]5A3_OJJ'!P52</f>
        <v>-1409</v>
      </c>
      <c r="F49" s="123">
        <f>SUM(B49:E49)</f>
        <v>38180957</v>
      </c>
      <c r="G49" s="123">
        <f>Detail!CY49</f>
        <v>0</v>
      </c>
      <c r="H49" s="125">
        <f>Detail!DG49</f>
        <v>0</v>
      </c>
      <c r="I49" s="123">
        <f>Detail!DO49</f>
        <v>620893</v>
      </c>
      <c r="J49" s="123">
        <f>Detail!DW49</f>
        <v>0</v>
      </c>
      <c r="K49" s="123">
        <f>Detail!EE49</f>
        <v>0</v>
      </c>
      <c r="L49" s="123">
        <f t="shared" si="0"/>
        <v>620893</v>
      </c>
      <c r="M49" s="123">
        <f t="shared" si="1"/>
        <v>37560064</v>
      </c>
      <c r="N49" s="51">
        <f>'10.1.16 SIS'!G50</f>
        <v>3799</v>
      </c>
      <c r="O49" s="123">
        <f t="shared" si="2"/>
        <v>9887</v>
      </c>
      <c r="P49" s="45"/>
      <c r="Q49" s="45"/>
      <c r="R49" s="45"/>
    </row>
    <row r="50" spans="1:18" ht="14.4" customHeight="1" x14ac:dyDescent="0.25">
      <c r="A50" s="50" t="s">
        <v>228</v>
      </c>
      <c r="B50" s="123">
        <f>Detail!G50+Detail!O50+Detail!AE50+Detail!AM50+Detail!AU50+Detail!BC50</f>
        <v>13140711</v>
      </c>
      <c r="C50" s="123">
        <f>Detail!BK50+Detail!BS50+Detail!CA50+Detail!CI50</f>
        <v>20440938</v>
      </c>
      <c r="D50" s="123">
        <f>Detail!CQ50</f>
        <v>3500</v>
      </c>
      <c r="E50" s="124">
        <f>-'[1]5A3_OJJ'!P53</f>
        <v>-13878</v>
      </c>
      <c r="F50" s="123">
        <f>SUM(B50:E50)</f>
        <v>33571271</v>
      </c>
      <c r="G50" s="123">
        <f>Detail!CY50</f>
        <v>0</v>
      </c>
      <c r="H50" s="125">
        <f>Detail!DG50</f>
        <v>0</v>
      </c>
      <c r="I50" s="123">
        <f>Detail!DO50</f>
        <v>0</v>
      </c>
      <c r="J50" s="123">
        <f>Detail!DW50</f>
        <v>375212</v>
      </c>
      <c r="K50" s="123">
        <f>Detail!EE50</f>
        <v>13355</v>
      </c>
      <c r="L50" s="123">
        <f t="shared" si="0"/>
        <v>388567</v>
      </c>
      <c r="M50" s="123">
        <f t="shared" si="1"/>
        <v>33182704</v>
      </c>
      <c r="N50" s="51">
        <f>'10.1.16 SIS'!G51</f>
        <v>5840</v>
      </c>
      <c r="O50" s="123">
        <f t="shared" si="2"/>
        <v>5682</v>
      </c>
      <c r="P50" s="45"/>
      <c r="Q50" s="45"/>
      <c r="R50" s="45"/>
    </row>
    <row r="51" spans="1:18" ht="14.4" customHeight="1" x14ac:dyDescent="0.25">
      <c r="A51" s="50" t="s">
        <v>229</v>
      </c>
      <c r="B51" s="123">
        <f>Detail!G51+Detail!O51+Detail!AE51+Detail!AM51+Detail!AU51+Detail!BC51</f>
        <v>12519582</v>
      </c>
      <c r="C51" s="123">
        <f>Detail!BK51+Detail!BS51+Detail!CA51+Detail!CI51</f>
        <v>22689323</v>
      </c>
      <c r="D51" s="123">
        <f>Detail!CQ51</f>
        <v>30545</v>
      </c>
      <c r="E51" s="124">
        <f>-'[1]5A3_OJJ'!P54</f>
        <v>-4961</v>
      </c>
      <c r="F51" s="123">
        <f>SUM(B51:E51)</f>
        <v>35234489</v>
      </c>
      <c r="G51" s="123">
        <f>Detail!CY51</f>
        <v>0</v>
      </c>
      <c r="H51" s="125">
        <f>Detail!DG51</f>
        <v>0</v>
      </c>
      <c r="I51" s="123">
        <f>Detail!DO51</f>
        <v>394283</v>
      </c>
      <c r="J51" s="123">
        <f>Detail!DW51</f>
        <v>0</v>
      </c>
      <c r="K51" s="123">
        <f>Detail!EE51</f>
        <v>0</v>
      </c>
      <c r="L51" s="123">
        <f t="shared" si="0"/>
        <v>394283</v>
      </c>
      <c r="M51" s="123">
        <f t="shared" si="1"/>
        <v>34840206</v>
      </c>
      <c r="N51" s="51">
        <f>'10.1.16 SIS'!G52</f>
        <v>14080</v>
      </c>
      <c r="O51" s="123">
        <f t="shared" si="2"/>
        <v>2474</v>
      </c>
      <c r="P51" s="45"/>
      <c r="Q51" s="45"/>
      <c r="R51" s="45"/>
    </row>
    <row r="52" spans="1:18" ht="14.4" customHeight="1" x14ac:dyDescent="0.25">
      <c r="A52" s="52" t="s">
        <v>230</v>
      </c>
      <c r="B52" s="126">
        <f>Detail!G52+Detail!O52+Detail!AE52+Detail!AM52+Detail!AU52+Detail!BC52</f>
        <v>4947520</v>
      </c>
      <c r="C52" s="126">
        <f>Detail!BK52+Detail!BS52+Detail!CA52+Detail!CI52</f>
        <v>14366476</v>
      </c>
      <c r="D52" s="126">
        <f>Detail!CQ52</f>
        <v>434134</v>
      </c>
      <c r="E52" s="127">
        <f>-'[1]5A3_OJJ'!P55</f>
        <v>-18891</v>
      </c>
      <c r="F52" s="126">
        <f>SUM(B52:E52)</f>
        <v>19729239</v>
      </c>
      <c r="G52" s="126">
        <f>Detail!CY52</f>
        <v>18177</v>
      </c>
      <c r="H52" s="128">
        <f>Detail!DG52</f>
        <v>0</v>
      </c>
      <c r="I52" s="126">
        <f>Detail!DO52</f>
        <v>148289</v>
      </c>
      <c r="J52" s="126">
        <f>Detail!DW52</f>
        <v>215497</v>
      </c>
      <c r="K52" s="126">
        <f>Detail!EE52</f>
        <v>60006</v>
      </c>
      <c r="L52" s="126">
        <f t="shared" si="0"/>
        <v>441969</v>
      </c>
      <c r="M52" s="126">
        <f t="shared" si="1"/>
        <v>19287270</v>
      </c>
      <c r="N52" s="53">
        <f>'10.1.16 SIS'!G53</f>
        <v>7964</v>
      </c>
      <c r="O52" s="126">
        <f t="shared" si="2"/>
        <v>2422</v>
      </c>
      <c r="P52" s="45"/>
      <c r="Q52" s="45"/>
      <c r="R52" s="45"/>
    </row>
    <row r="53" spans="1:18" ht="14.4" customHeight="1" x14ac:dyDescent="0.25">
      <c r="A53" s="47" t="s">
        <v>231</v>
      </c>
      <c r="B53" s="121">
        <f>Detail!G53+Detail!O53+Detail!AE53+Detail!AM53+Detail!AU53+Detail!BC53</f>
        <v>19799050</v>
      </c>
      <c r="C53" s="121">
        <f>Detail!BK53+Detail!BS53+Detail!CA53+Detail!CI53</f>
        <v>15016454</v>
      </c>
      <c r="D53" s="121">
        <f>Detail!CQ53</f>
        <v>196762</v>
      </c>
      <c r="E53" s="121">
        <f>-'[1]5A3_OJJ'!P56</f>
        <v>-4874</v>
      </c>
      <c r="F53" s="121">
        <f>SUM(B53:E53)</f>
        <v>35007392</v>
      </c>
      <c r="G53" s="121">
        <f>Detail!CY53</f>
        <v>0</v>
      </c>
      <c r="H53" s="122">
        <f>Detail!DG53</f>
        <v>0</v>
      </c>
      <c r="I53" s="121">
        <f>Detail!DO53</f>
        <v>630395</v>
      </c>
      <c r="J53" s="121">
        <f>Detail!DW53</f>
        <v>0</v>
      </c>
      <c r="K53" s="121">
        <f>Detail!EE53</f>
        <v>0</v>
      </c>
      <c r="L53" s="121">
        <f t="shared" si="0"/>
        <v>630395</v>
      </c>
      <c r="M53" s="121">
        <f t="shared" si="1"/>
        <v>34376997</v>
      </c>
      <c r="N53" s="48">
        <f>'10.1.16 SIS'!G54</f>
        <v>8491</v>
      </c>
      <c r="O53" s="121">
        <f t="shared" si="2"/>
        <v>4049</v>
      </c>
      <c r="P53" s="45"/>
      <c r="Q53" s="45"/>
      <c r="R53" s="45"/>
    </row>
    <row r="54" spans="1:18" ht="14.4" customHeight="1" x14ac:dyDescent="0.25">
      <c r="A54" s="50" t="s">
        <v>232</v>
      </c>
      <c r="B54" s="123">
        <f>Detail!G54+Detail!O54+Detail!AE54+Detail!AM54+Detail!AU54+Detail!BC54</f>
        <v>93639978</v>
      </c>
      <c r="C54" s="123">
        <f>Detail!BK54+Detail!BS54+Detail!CA54+Detail!CI54</f>
        <v>93372055</v>
      </c>
      <c r="D54" s="123">
        <f>Detail!CQ54</f>
        <v>0</v>
      </c>
      <c r="E54" s="124">
        <f>-'[1]5A3_OJJ'!P57</f>
        <v>-22319</v>
      </c>
      <c r="F54" s="123">
        <f>SUM(B54:E54)</f>
        <v>186989714</v>
      </c>
      <c r="G54" s="123">
        <f>Detail!CY54</f>
        <v>0</v>
      </c>
      <c r="H54" s="125">
        <f>Detail!DG54</f>
        <v>0</v>
      </c>
      <c r="I54" s="123">
        <f>Detail!DO54</f>
        <v>2892776</v>
      </c>
      <c r="J54" s="123">
        <f>Detail!DW54</f>
        <v>1073747</v>
      </c>
      <c r="K54" s="123">
        <f>Detail!EE54</f>
        <v>0</v>
      </c>
      <c r="L54" s="123">
        <f t="shared" si="0"/>
        <v>3966523</v>
      </c>
      <c r="M54" s="123">
        <f t="shared" si="1"/>
        <v>183023191</v>
      </c>
      <c r="N54" s="51">
        <f>'10.1.16 SIS'!G55</f>
        <v>37934</v>
      </c>
      <c r="O54" s="123">
        <f t="shared" si="2"/>
        <v>4825</v>
      </c>
      <c r="P54" s="45"/>
      <c r="Q54" s="45"/>
      <c r="R54" s="45"/>
    </row>
    <row r="55" spans="1:18" ht="14.4" customHeight="1" x14ac:dyDescent="0.25">
      <c r="A55" s="50" t="s">
        <v>233</v>
      </c>
      <c r="B55" s="123">
        <f>Detail!G55+Detail!O55+Detail!AE55+Detail!AM55+Detail!AU55+Detail!BC55</f>
        <v>7383426</v>
      </c>
      <c r="C55" s="123">
        <f>Detail!BK55+Detail!BS55+Detail!CA55+Detail!CI55</f>
        <v>36419588</v>
      </c>
      <c r="D55" s="123">
        <f>Detail!CQ55</f>
        <v>174197</v>
      </c>
      <c r="E55" s="124">
        <f>-'[1]5A3_OJJ'!P58</f>
        <v>-24794</v>
      </c>
      <c r="F55" s="123">
        <f>SUM(B55:E55)</f>
        <v>43952417</v>
      </c>
      <c r="G55" s="123">
        <f>Detail!CY55</f>
        <v>0</v>
      </c>
      <c r="H55" s="125">
        <f>Detail!DG55</f>
        <v>0</v>
      </c>
      <c r="I55" s="123">
        <f>Detail!DO55</f>
        <v>261407</v>
      </c>
      <c r="J55" s="123">
        <f>Detail!DW55</f>
        <v>236572</v>
      </c>
      <c r="K55" s="123">
        <f>Detail!EE55</f>
        <v>7867</v>
      </c>
      <c r="L55" s="123">
        <f t="shared" si="0"/>
        <v>505846</v>
      </c>
      <c r="M55" s="123">
        <f t="shared" si="1"/>
        <v>43446571</v>
      </c>
      <c r="N55" s="51">
        <f>'10.1.16 SIS'!G56</f>
        <v>19192</v>
      </c>
      <c r="O55" s="123">
        <f t="shared" si="2"/>
        <v>2264</v>
      </c>
      <c r="P55" s="45"/>
      <c r="Q55" s="45"/>
      <c r="R55" s="45"/>
    </row>
    <row r="56" spans="1:18" ht="14.4" customHeight="1" x14ac:dyDescent="0.25">
      <c r="A56" s="50" t="s">
        <v>234</v>
      </c>
      <c r="B56" s="123">
        <f>Detail!G56+Detail!O56+Detail!AE56+Detail!AM56+Detail!AU56+Detail!BC56</f>
        <v>2063078</v>
      </c>
      <c r="C56" s="123">
        <f>Detail!BK56+Detail!BS56+Detail!CA56+Detail!CI56</f>
        <v>635731</v>
      </c>
      <c r="D56" s="123">
        <f>Detail!CQ56</f>
        <v>25903</v>
      </c>
      <c r="E56" s="124">
        <f>-'[1]5A3_OJJ'!P59</f>
        <v>-4338</v>
      </c>
      <c r="F56" s="123">
        <f>SUM(B56:E56)</f>
        <v>2720374</v>
      </c>
      <c r="G56" s="123">
        <f>Detail!CY56</f>
        <v>0</v>
      </c>
      <c r="H56" s="125">
        <f>Detail!DG56</f>
        <v>0</v>
      </c>
      <c r="I56" s="123">
        <f>Detail!DO56</f>
        <v>66234</v>
      </c>
      <c r="J56" s="123">
        <f>Detail!DW56</f>
        <v>17364</v>
      </c>
      <c r="K56" s="123">
        <f>Detail!EE56</f>
        <v>0</v>
      </c>
      <c r="L56" s="123">
        <f t="shared" si="0"/>
        <v>83598</v>
      </c>
      <c r="M56" s="123">
        <f t="shared" si="1"/>
        <v>2636776</v>
      </c>
      <c r="N56" s="51">
        <f>'10.1.16 SIS'!G57</f>
        <v>622</v>
      </c>
      <c r="O56" s="123">
        <f t="shared" si="2"/>
        <v>4239</v>
      </c>
      <c r="P56" s="45"/>
      <c r="Q56" s="45"/>
      <c r="R56" s="45"/>
    </row>
    <row r="57" spans="1:18" ht="14.4" customHeight="1" x14ac:dyDescent="0.25">
      <c r="A57" s="52" t="s">
        <v>235</v>
      </c>
      <c r="B57" s="126">
        <f>Detail!G57+Detail!O57+Detail!AE57+Detail!AM57+Detail!AU57+Detail!BC57</f>
        <v>9230238</v>
      </c>
      <c r="C57" s="126">
        <f>Detail!BK57+Detail!BS57+Detail!CA57+Detail!CI57</f>
        <v>56592016</v>
      </c>
      <c r="D57" s="126">
        <f>Detail!CQ57</f>
        <v>224830</v>
      </c>
      <c r="E57" s="127">
        <f>-'[1]5A3_OJJ'!P60</f>
        <v>-24579</v>
      </c>
      <c r="F57" s="126">
        <f>SUM(B57:E57)</f>
        <v>66022505</v>
      </c>
      <c r="G57" s="126">
        <f>Detail!CY57</f>
        <v>0</v>
      </c>
      <c r="H57" s="128">
        <f>Detail!DG57</f>
        <v>0</v>
      </c>
      <c r="I57" s="126">
        <f>Detail!DO57</f>
        <v>262650</v>
      </c>
      <c r="J57" s="126">
        <f>Detail!DW57</f>
        <v>506578</v>
      </c>
      <c r="K57" s="126">
        <f>Detail!EE57</f>
        <v>0</v>
      </c>
      <c r="L57" s="126">
        <f t="shared" si="0"/>
        <v>769228</v>
      </c>
      <c r="M57" s="126">
        <f t="shared" si="1"/>
        <v>65253277</v>
      </c>
      <c r="N57" s="53">
        <f>'10.1.16 SIS'!G58</f>
        <v>17259</v>
      </c>
      <c r="O57" s="126">
        <f t="shared" si="2"/>
        <v>3781</v>
      </c>
      <c r="P57" s="45"/>
      <c r="Q57" s="45"/>
      <c r="R57" s="45"/>
    </row>
    <row r="58" spans="1:18" ht="14.4" customHeight="1" x14ac:dyDescent="0.25">
      <c r="A58" s="47" t="s">
        <v>236</v>
      </c>
      <c r="B58" s="121">
        <f>Detail!G58+Detail!O58+Detail!AE58+Detail!AM58+Detail!AU58+Detail!BC58</f>
        <v>3531510</v>
      </c>
      <c r="C58" s="121">
        <f>Detail!BK58+Detail!BS58+Detail!CA58+Detail!CI58</f>
        <v>7420947</v>
      </c>
      <c r="D58" s="121">
        <f>Detail!CQ58</f>
        <v>2322</v>
      </c>
      <c r="E58" s="121">
        <f>-'[1]5A3_OJJ'!P61</f>
        <v>-5225</v>
      </c>
      <c r="F58" s="121">
        <f>SUM(B58:E58)</f>
        <v>10949554</v>
      </c>
      <c r="G58" s="121">
        <f>Detail!CY58</f>
        <v>0</v>
      </c>
      <c r="H58" s="122">
        <f>Detail!DG58</f>
        <v>0</v>
      </c>
      <c r="I58" s="121">
        <f>Detail!DO58</f>
        <v>116576</v>
      </c>
      <c r="J58" s="121">
        <f>Detail!DW58</f>
        <v>74208</v>
      </c>
      <c r="K58" s="121">
        <f>Detail!EE58</f>
        <v>109</v>
      </c>
      <c r="L58" s="121">
        <f t="shared" si="0"/>
        <v>190893</v>
      </c>
      <c r="M58" s="121">
        <f t="shared" si="1"/>
        <v>10758661</v>
      </c>
      <c r="N58" s="48">
        <f>'10.1.16 SIS'!G59</f>
        <v>3116</v>
      </c>
      <c r="O58" s="121">
        <f t="shared" si="2"/>
        <v>3453</v>
      </c>
      <c r="P58" s="45"/>
      <c r="Q58" s="45"/>
      <c r="R58" s="45"/>
    </row>
    <row r="59" spans="1:18" ht="14.4" customHeight="1" x14ac:dyDescent="0.25">
      <c r="A59" s="50" t="s">
        <v>237</v>
      </c>
      <c r="B59" s="123">
        <f>Detail!G59+Detail!O59+Detail!AE59+Detail!AM59+Detail!AU59+Detail!BC59</f>
        <v>14566782</v>
      </c>
      <c r="C59" s="123">
        <f>Detail!BK59+Detail!BS59+Detail!CA59+Detail!CI59</f>
        <v>10728644</v>
      </c>
      <c r="D59" s="123">
        <f>Detail!CQ59</f>
        <v>3755036</v>
      </c>
      <c r="E59" s="124">
        <f>-'[1]5A3_OJJ'!P62</f>
        <v>-17958</v>
      </c>
      <c r="F59" s="123">
        <f>SUM(B59:E59)</f>
        <v>29032504</v>
      </c>
      <c r="G59" s="123">
        <f>Detail!CY59</f>
        <v>0</v>
      </c>
      <c r="H59" s="125">
        <f>Detail!DG59</f>
        <v>0</v>
      </c>
      <c r="I59" s="123">
        <f>Detail!DO59</f>
        <v>482248</v>
      </c>
      <c r="J59" s="123">
        <f>Detail!DW59</f>
        <v>377894</v>
      </c>
      <c r="K59" s="123">
        <f>Detail!EE59</f>
        <v>0</v>
      </c>
      <c r="L59" s="123">
        <f t="shared" si="0"/>
        <v>860142</v>
      </c>
      <c r="M59" s="123">
        <f t="shared" si="1"/>
        <v>28172362</v>
      </c>
      <c r="N59" s="51">
        <f>'10.1.16 SIS'!G60</f>
        <v>9418</v>
      </c>
      <c r="O59" s="123">
        <f t="shared" si="2"/>
        <v>2991</v>
      </c>
      <c r="P59" s="45"/>
      <c r="Q59" s="45"/>
      <c r="R59" s="45"/>
    </row>
    <row r="60" spans="1:18" ht="14.4" customHeight="1" x14ac:dyDescent="0.25">
      <c r="A60" s="50" t="s">
        <v>238</v>
      </c>
      <c r="B60" s="123">
        <f>Detail!G60+Detail!O60+Detail!AE60+Detail!AM60+Detail!AU60+Detail!BC60</f>
        <v>4044607</v>
      </c>
      <c r="C60" s="123">
        <f>Detail!BK60+Detail!BS60+Detail!CA60+Detail!CI60</f>
        <v>12014403</v>
      </c>
      <c r="D60" s="123">
        <f>Detail!CQ60</f>
        <v>0</v>
      </c>
      <c r="E60" s="124">
        <f>-'[1]5A3_OJJ'!P63</f>
        <v>-2363</v>
      </c>
      <c r="F60" s="123">
        <f>SUM(B60:E60)</f>
        <v>16056647</v>
      </c>
      <c r="G60" s="123">
        <f>Detail!CY60</f>
        <v>0</v>
      </c>
      <c r="H60" s="125">
        <f>Detail!DG60</f>
        <v>0</v>
      </c>
      <c r="I60" s="123">
        <f>Detail!DO60</f>
        <v>129957</v>
      </c>
      <c r="J60" s="123">
        <f>Detail!DW60</f>
        <v>219947</v>
      </c>
      <c r="K60" s="123">
        <f>Detail!EE60</f>
        <v>1425</v>
      </c>
      <c r="L60" s="123">
        <f t="shared" si="0"/>
        <v>351329</v>
      </c>
      <c r="M60" s="123">
        <f t="shared" si="1"/>
        <v>15705318</v>
      </c>
      <c r="N60" s="51">
        <f>'10.1.16 SIS'!G61</f>
        <v>8407</v>
      </c>
      <c r="O60" s="123">
        <f t="shared" si="2"/>
        <v>1868</v>
      </c>
      <c r="P60" s="45"/>
      <c r="Q60" s="45"/>
      <c r="R60" s="45"/>
    </row>
    <row r="61" spans="1:18" ht="14.4" customHeight="1" x14ac:dyDescent="0.25">
      <c r="A61" s="50" t="s">
        <v>239</v>
      </c>
      <c r="B61" s="123">
        <f>Detail!G61+Detail!O61+Detail!AE61+Detail!AM61+Detail!AU61+Detail!BC61</f>
        <v>1965839</v>
      </c>
      <c r="C61" s="123">
        <f>Detail!BK61+Detail!BS61+Detail!CA61+Detail!CI61</f>
        <v>4685070</v>
      </c>
      <c r="D61" s="123">
        <f>Detail!CQ61</f>
        <v>0</v>
      </c>
      <c r="E61" s="124">
        <f>-'[1]5A3_OJJ'!P64</f>
        <v>-4251</v>
      </c>
      <c r="F61" s="123">
        <f>SUM(B61:E61)</f>
        <v>6646658</v>
      </c>
      <c r="G61" s="123">
        <f>Detail!CY61</f>
        <v>0</v>
      </c>
      <c r="H61" s="125">
        <f>Detail!DG61</f>
        <v>0</v>
      </c>
      <c r="I61" s="123">
        <f>Detail!DO61</f>
        <v>62952</v>
      </c>
      <c r="J61" s="123">
        <f>Detail!DW61</f>
        <v>55586</v>
      </c>
      <c r="K61" s="123">
        <f>Detail!EE61</f>
        <v>0</v>
      </c>
      <c r="L61" s="123">
        <f t="shared" si="0"/>
        <v>118538</v>
      </c>
      <c r="M61" s="123">
        <f t="shared" si="1"/>
        <v>6528120</v>
      </c>
      <c r="N61" s="51">
        <f>'10.1.16 SIS'!G62</f>
        <v>5253</v>
      </c>
      <c r="O61" s="123">
        <f t="shared" si="2"/>
        <v>1243</v>
      </c>
      <c r="P61" s="45"/>
      <c r="Q61" s="45"/>
      <c r="R61" s="45"/>
    </row>
    <row r="62" spans="1:18" ht="14.4" customHeight="1" x14ac:dyDescent="0.25">
      <c r="A62" s="52" t="s">
        <v>240</v>
      </c>
      <c r="B62" s="126">
        <f>Detail!G62+Detail!O62+Detail!AE62+Detail!AM62+Detail!AU62+Detail!BC62</f>
        <v>4757208</v>
      </c>
      <c r="C62" s="126">
        <f>Detail!BK62+Detail!BS62+Detail!CA62+Detail!CI62</f>
        <v>13138782</v>
      </c>
      <c r="D62" s="126">
        <f>Detail!CQ62</f>
        <v>0</v>
      </c>
      <c r="E62" s="127">
        <f>-'[1]5A3_OJJ'!P65</f>
        <v>-28926</v>
      </c>
      <c r="F62" s="126">
        <f>SUM(B62:E62)</f>
        <v>17867064</v>
      </c>
      <c r="G62" s="126">
        <f>Detail!CY62</f>
        <v>0</v>
      </c>
      <c r="H62" s="128">
        <f>Detail!DG62</f>
        <v>0</v>
      </c>
      <c r="I62" s="126">
        <f>Detail!DO62</f>
        <v>157072</v>
      </c>
      <c r="J62" s="126">
        <f>Detail!DW62</f>
        <v>266156</v>
      </c>
      <c r="K62" s="126">
        <f>Detail!EE62</f>
        <v>2657</v>
      </c>
      <c r="L62" s="126">
        <f t="shared" si="0"/>
        <v>425885</v>
      </c>
      <c r="M62" s="126">
        <f t="shared" si="1"/>
        <v>17441179</v>
      </c>
      <c r="N62" s="53">
        <f>'10.1.16 SIS'!G63</f>
        <v>6206</v>
      </c>
      <c r="O62" s="126">
        <f t="shared" si="2"/>
        <v>2810</v>
      </c>
      <c r="P62" s="45"/>
      <c r="Q62" s="45"/>
      <c r="R62" s="45"/>
    </row>
    <row r="63" spans="1:18" ht="14.4" customHeight="1" x14ac:dyDescent="0.25">
      <c r="A63" s="47" t="s">
        <v>241</v>
      </c>
      <c r="B63" s="121">
        <f>Detail!G63+Detail!O63+Detail!AE63+Detail!AM63+Detail!AU63+Detail!BC63</f>
        <v>13067240</v>
      </c>
      <c r="C63" s="121">
        <f>Detail!BK63+Detail!BS63+Detail!CA63+Detail!CI63</f>
        <v>16428641</v>
      </c>
      <c r="D63" s="121">
        <f>Detail!CQ63</f>
        <v>51247</v>
      </c>
      <c r="E63" s="121">
        <f>-'[1]5A3_OJJ'!P66</f>
        <v>-7056</v>
      </c>
      <c r="F63" s="121">
        <f>SUM(B63:E63)</f>
        <v>29540072</v>
      </c>
      <c r="G63" s="121">
        <f>Detail!CY63</f>
        <v>0</v>
      </c>
      <c r="H63" s="122">
        <f>Detail!DG63</f>
        <v>0</v>
      </c>
      <c r="I63" s="121">
        <f>Detail!DO63</f>
        <v>454017</v>
      </c>
      <c r="J63" s="121">
        <f>Detail!DW63</f>
        <v>219325</v>
      </c>
      <c r="K63" s="121">
        <f>Detail!EE63</f>
        <v>4167</v>
      </c>
      <c r="L63" s="121">
        <f t="shared" si="0"/>
        <v>677509</v>
      </c>
      <c r="M63" s="121">
        <f t="shared" si="1"/>
        <v>28862563</v>
      </c>
      <c r="N63" s="48">
        <f>'10.1.16 SIS'!G64</f>
        <v>3681</v>
      </c>
      <c r="O63" s="121">
        <f t="shared" si="2"/>
        <v>7841</v>
      </c>
      <c r="P63" s="45"/>
      <c r="Q63" s="45"/>
      <c r="R63" s="45"/>
    </row>
    <row r="64" spans="1:18" ht="14.4" customHeight="1" x14ac:dyDescent="0.25">
      <c r="A64" s="50" t="s">
        <v>242</v>
      </c>
      <c r="B64" s="123">
        <f>Detail!G64+Detail!O64+Detail!AE64+Detail!AM64+Detail!AU64+Detail!BC64</f>
        <v>1633179</v>
      </c>
      <c r="C64" s="123">
        <f>Detail!BK64+Detail!BS64+Detail!CA64+Detail!CI64</f>
        <v>2819770</v>
      </c>
      <c r="D64" s="123">
        <f>Detail!CQ64</f>
        <v>17991</v>
      </c>
      <c r="E64" s="124">
        <f>-'[1]5A3_OJJ'!P67</f>
        <v>-5052</v>
      </c>
      <c r="F64" s="123">
        <f>SUM(B64:E64)</f>
        <v>4465888</v>
      </c>
      <c r="G64" s="123">
        <f>Detail!CY64</f>
        <v>0</v>
      </c>
      <c r="H64" s="125">
        <f>Detail!DG64</f>
        <v>0</v>
      </c>
      <c r="I64" s="123">
        <f>Detail!DO64</f>
        <v>61055</v>
      </c>
      <c r="J64" s="123">
        <f>Detail!DW64</f>
        <v>0</v>
      </c>
      <c r="K64" s="123">
        <f>Detail!EE64</f>
        <v>108</v>
      </c>
      <c r="L64" s="123">
        <f t="shared" si="0"/>
        <v>61163</v>
      </c>
      <c r="M64" s="123">
        <f t="shared" si="1"/>
        <v>4404725</v>
      </c>
      <c r="N64" s="51">
        <f>'10.1.16 SIS'!G65</f>
        <v>2076</v>
      </c>
      <c r="O64" s="123">
        <f t="shared" si="2"/>
        <v>2122</v>
      </c>
      <c r="P64" s="45"/>
      <c r="Q64" s="45"/>
      <c r="R64" s="45"/>
    </row>
    <row r="65" spans="1:18" ht="14.4" customHeight="1" x14ac:dyDescent="0.25">
      <c r="A65" s="50" t="s">
        <v>243</v>
      </c>
      <c r="B65" s="123">
        <f>Detail!G65+Detail!O65+Detail!AE65+Detail!AM65+Detail!AU65+Detail!BC65</f>
        <v>9330929</v>
      </c>
      <c r="C65" s="123">
        <f>Detail!BK65+Detail!BS65+Detail!CA65+Detail!CI65</f>
        <v>6196185</v>
      </c>
      <c r="D65" s="123">
        <f>Detail!CQ65</f>
        <v>0</v>
      </c>
      <c r="E65" s="124">
        <f>-'[1]5A3_OJJ'!P68</f>
        <v>-8739</v>
      </c>
      <c r="F65" s="123">
        <f>SUM(B65:E65)</f>
        <v>15518375</v>
      </c>
      <c r="G65" s="123">
        <f>Detail!CY65</f>
        <v>0</v>
      </c>
      <c r="H65" s="125">
        <f>Detail!DG65</f>
        <v>0</v>
      </c>
      <c r="I65" s="123">
        <f>Detail!DO65</f>
        <v>96383</v>
      </c>
      <c r="J65" s="123">
        <f>Detail!DW65</f>
        <v>117337</v>
      </c>
      <c r="K65" s="123">
        <f>Detail!EE65</f>
        <v>0</v>
      </c>
      <c r="L65" s="123">
        <f t="shared" si="0"/>
        <v>213720</v>
      </c>
      <c r="M65" s="123">
        <f t="shared" si="1"/>
        <v>15304655</v>
      </c>
      <c r="N65" s="51">
        <f>'10.1.16 SIS'!G66</f>
        <v>2027</v>
      </c>
      <c r="O65" s="123">
        <f t="shared" si="2"/>
        <v>7550</v>
      </c>
      <c r="P65" s="45"/>
      <c r="Q65" s="45"/>
      <c r="R65" s="45"/>
    </row>
    <row r="66" spans="1:18" ht="14.4" customHeight="1" x14ac:dyDescent="0.25">
      <c r="A66" s="50" t="s">
        <v>244</v>
      </c>
      <c r="B66" s="123">
        <f>Detail!G66+Detail!O66+Detail!AE66+Detail!AM66+Detail!AU66+Detail!BC66</f>
        <v>1573198</v>
      </c>
      <c r="C66" s="123">
        <f>Detail!BK66+Detail!BS66+Detail!CA66+Detail!CI66</f>
        <v>3929335</v>
      </c>
      <c r="D66" s="123">
        <f>Detail!CQ66</f>
        <v>0</v>
      </c>
      <c r="E66" s="124">
        <f>-'[1]5A3_OJJ'!P69</f>
        <v>0</v>
      </c>
      <c r="F66" s="123">
        <f>SUM(B66:E66)</f>
        <v>5502533</v>
      </c>
      <c r="G66" s="123">
        <f>Detail!CY66</f>
        <v>0</v>
      </c>
      <c r="H66" s="125">
        <f>Detail!DG66</f>
        <v>0</v>
      </c>
      <c r="I66" s="123">
        <f>Detail!DO66</f>
        <v>57107</v>
      </c>
      <c r="J66" s="123">
        <f>Detail!DW66</f>
        <v>0</v>
      </c>
      <c r="K66" s="123">
        <f>Detail!EE66</f>
        <v>30139</v>
      </c>
      <c r="L66" s="123">
        <f t="shared" si="0"/>
        <v>87246</v>
      </c>
      <c r="M66" s="123">
        <f t="shared" si="1"/>
        <v>5415287</v>
      </c>
      <c r="N66" s="51">
        <f>'10.1.16 SIS'!G67</f>
        <v>2308</v>
      </c>
      <c r="O66" s="123">
        <f t="shared" si="2"/>
        <v>2346</v>
      </c>
      <c r="P66" s="45"/>
      <c r="Q66" s="45"/>
      <c r="R66" s="45"/>
    </row>
    <row r="67" spans="1:18" ht="14.4" customHeight="1" x14ac:dyDescent="0.25">
      <c r="A67" s="52" t="s">
        <v>260</v>
      </c>
      <c r="B67" s="126">
        <f>Detail!G67+Detail!O67+Detail!AE67+Detail!AM67+Detail!AU67+Detail!BC67</f>
        <v>10437451</v>
      </c>
      <c r="C67" s="126">
        <f>Detail!BK67+Detail!BS67+Detail!CA67+Detail!CI67</f>
        <v>29675901</v>
      </c>
      <c r="D67" s="126">
        <f>Detail!CQ67</f>
        <v>0</v>
      </c>
      <c r="E67" s="127">
        <f>-'[1]5A3_OJJ'!P70</f>
        <v>-16484</v>
      </c>
      <c r="F67" s="126">
        <f>SUM(B67:E67)</f>
        <v>40096868</v>
      </c>
      <c r="G67" s="126">
        <f>Detail!CY67</f>
        <v>3622</v>
      </c>
      <c r="H67" s="128">
        <f>Detail!DG67</f>
        <v>0</v>
      </c>
      <c r="I67" s="126">
        <f>Detail!DO67</f>
        <v>295843</v>
      </c>
      <c r="J67" s="126">
        <f>Detail!DW67</f>
        <v>207198</v>
      </c>
      <c r="K67" s="126">
        <f>Detail!EE67</f>
        <v>0</v>
      </c>
      <c r="L67" s="126">
        <f t="shared" si="0"/>
        <v>506663</v>
      </c>
      <c r="M67" s="126">
        <f t="shared" si="1"/>
        <v>39590205</v>
      </c>
      <c r="N67" s="53">
        <f>'10.1.16 SIS'!G68</f>
        <v>8156</v>
      </c>
      <c r="O67" s="126">
        <f t="shared" si="2"/>
        <v>4854</v>
      </c>
      <c r="P67" s="45"/>
      <c r="Q67" s="45"/>
      <c r="R67" s="45"/>
    </row>
    <row r="68" spans="1:18" ht="14.4" customHeight="1" x14ac:dyDescent="0.25">
      <c r="A68" s="50" t="s">
        <v>261</v>
      </c>
      <c r="B68" s="123">
        <f>Detail!G68+Detail!O68+Detail!AE68+Detail!AM68+Detail!AU68+Detail!BC68</f>
        <v>5154990</v>
      </c>
      <c r="C68" s="123">
        <f>Detail!BK68+Detail!BS68+Detail!CA68+Detail!CI68</f>
        <v>2682546</v>
      </c>
      <c r="D68" s="123">
        <f>Detail!CQ68</f>
        <v>0</v>
      </c>
      <c r="E68" s="124">
        <f>-'[1]5A3_OJJ'!P71</f>
        <v>0</v>
      </c>
      <c r="F68" s="123">
        <f>SUM(B68:E68)</f>
        <v>7837536</v>
      </c>
      <c r="G68" s="123">
        <f>Detail!CY68</f>
        <v>0</v>
      </c>
      <c r="H68" s="125">
        <f>Detail!DG68</f>
        <v>0</v>
      </c>
      <c r="I68" s="123">
        <f>Detail!DO68</f>
        <v>168306</v>
      </c>
      <c r="J68" s="123">
        <f>Detail!DW68</f>
        <v>0</v>
      </c>
      <c r="K68" s="123">
        <f>Detail!EE68</f>
        <v>0</v>
      </c>
      <c r="L68" s="123">
        <f>SUM(G68:K68)</f>
        <v>168306</v>
      </c>
      <c r="M68" s="123">
        <f>F68-L68</f>
        <v>7669230</v>
      </c>
      <c r="N68" s="51">
        <f>'10.1.16 SIS'!G69</f>
        <v>1918</v>
      </c>
      <c r="O68" s="123">
        <f>ROUND(M68/N68,0)</f>
        <v>3999</v>
      </c>
      <c r="P68" s="45"/>
      <c r="Q68" s="45"/>
      <c r="R68" s="45"/>
    </row>
    <row r="69" spans="1:18" ht="14.4" customHeight="1" x14ac:dyDescent="0.25">
      <c r="A69" s="50" t="s">
        <v>247</v>
      </c>
      <c r="B69" s="123">
        <f>Detail!G69+Detail!O69+Detail!AE69+Detail!AM69+Detail!AU69+Detail!BC69</f>
        <v>10627197</v>
      </c>
      <c r="C69" s="123">
        <f>Detail!BK69+Detail!BS69+Detail!CA69+Detail!CI69</f>
        <v>9941987</v>
      </c>
      <c r="D69" s="123">
        <f>Detail!CQ69</f>
        <v>0</v>
      </c>
      <c r="E69" s="124">
        <f>-'[1]5A3_OJJ'!P72</f>
        <v>0</v>
      </c>
      <c r="F69" s="123">
        <f>SUM(B69:E69)</f>
        <v>20569184</v>
      </c>
      <c r="G69" s="123">
        <f>Detail!CY69</f>
        <v>0</v>
      </c>
      <c r="H69" s="125">
        <f>Detail!DG69</f>
        <v>0</v>
      </c>
      <c r="I69" s="123">
        <f>Detail!DO69</f>
        <v>290052</v>
      </c>
      <c r="J69" s="123">
        <f>Detail!DW69</f>
        <v>96908</v>
      </c>
      <c r="K69" s="123">
        <f>Detail!EE69</f>
        <v>0</v>
      </c>
      <c r="L69" s="123">
        <f>SUM(G69:K69)</f>
        <v>386960</v>
      </c>
      <c r="M69" s="123">
        <f>F69-L69</f>
        <v>20182224</v>
      </c>
      <c r="N69" s="51">
        <f>'10.1.16 SIS'!G70</f>
        <v>5296</v>
      </c>
      <c r="O69" s="123">
        <f>ROUND(M69/N69,0)</f>
        <v>3811</v>
      </c>
      <c r="P69" s="45"/>
      <c r="Q69" s="45"/>
      <c r="R69" s="45"/>
    </row>
    <row r="70" spans="1:18" ht="14.4" customHeight="1" x14ac:dyDescent="0.25">
      <c r="A70" s="50" t="s">
        <v>262</v>
      </c>
      <c r="B70" s="123">
        <f>Detail!G70+Detail!O70+Detail!AE70+Detail!AM70+Detail!AU70+Detail!BC70</f>
        <v>2032561</v>
      </c>
      <c r="C70" s="123">
        <f>Detail!BK70+Detail!BS70+Detail!CA70+Detail!CI70</f>
        <v>3319408</v>
      </c>
      <c r="D70" s="123">
        <f>Detail!CQ70</f>
        <v>0</v>
      </c>
      <c r="E70" s="124">
        <f>-'[1]5A3_OJJ'!P73</f>
        <v>-2873</v>
      </c>
      <c r="F70" s="123">
        <f>SUM(B70:E70)</f>
        <v>5349096</v>
      </c>
      <c r="G70" s="123">
        <f>Detail!CY70</f>
        <v>0</v>
      </c>
      <c r="H70" s="125">
        <f>Detail!DG70</f>
        <v>0</v>
      </c>
      <c r="I70" s="123">
        <f>Detail!DO70</f>
        <v>57065</v>
      </c>
      <c r="J70" s="123">
        <f>Detail!DW70</f>
        <v>27497</v>
      </c>
      <c r="K70" s="123">
        <f>Detail!EE70</f>
        <v>0</v>
      </c>
      <c r="L70" s="123">
        <f>SUM(G70:K70)</f>
        <v>84562</v>
      </c>
      <c r="M70" s="123">
        <f>F70-L70</f>
        <v>5264534</v>
      </c>
      <c r="N70" s="51">
        <f>'10.1.16 SIS'!G71</f>
        <v>1891</v>
      </c>
      <c r="O70" s="123">
        <f>ROUND(M70/N70,0)</f>
        <v>2784</v>
      </c>
      <c r="P70" s="45"/>
      <c r="Q70" s="45"/>
      <c r="R70" s="45"/>
    </row>
    <row r="71" spans="1:18" ht="14.4" customHeight="1" x14ac:dyDescent="0.25">
      <c r="A71" s="52" t="s">
        <v>249</v>
      </c>
      <c r="B71" s="126">
        <f>Detail!G71+Detail!O71+Detail!AE71+Detail!AM71+Detail!AU71+Detail!BC71</f>
        <v>5129662</v>
      </c>
      <c r="C71" s="126">
        <f>Detail!BK71+Detail!BS71+Detail!CA71+Detail!CI71</f>
        <v>6828579</v>
      </c>
      <c r="D71" s="126">
        <f>Detail!CQ71</f>
        <v>2500</v>
      </c>
      <c r="E71" s="127">
        <f>-'[1]5A3_OJJ'!P74</f>
        <v>0</v>
      </c>
      <c r="F71" s="126">
        <f>SUM(B71:E71)</f>
        <v>11960741</v>
      </c>
      <c r="G71" s="126">
        <f>Detail!CY71</f>
        <v>0</v>
      </c>
      <c r="H71" s="128">
        <f>Detail!DG71</f>
        <v>0</v>
      </c>
      <c r="I71" s="126">
        <f>Detail!DO71</f>
        <v>143704</v>
      </c>
      <c r="J71" s="126">
        <f>Detail!DW71</f>
        <v>66717</v>
      </c>
      <c r="K71" s="126">
        <f>Detail!EE71</f>
        <v>31146</v>
      </c>
      <c r="L71" s="126">
        <f>SUM(G71:K71)</f>
        <v>241567</v>
      </c>
      <c r="M71" s="126">
        <f>F71-L71</f>
        <v>11719174</v>
      </c>
      <c r="N71" s="53">
        <f>'10.1.16 SIS'!G72</f>
        <v>4575</v>
      </c>
      <c r="O71" s="126">
        <f>ROUND(M71/N71,0)</f>
        <v>2562</v>
      </c>
      <c r="P71" s="45"/>
      <c r="Q71" s="45"/>
      <c r="R71" s="45"/>
    </row>
    <row r="72" spans="1:18" ht="14.4" customHeight="1" x14ac:dyDescent="0.25">
      <c r="A72" s="54"/>
      <c r="B72" s="129"/>
      <c r="C72" s="130"/>
      <c r="D72" s="129"/>
      <c r="E72" s="129"/>
      <c r="F72" s="129"/>
      <c r="G72" s="130"/>
      <c r="H72" s="129"/>
      <c r="I72" s="130"/>
      <c r="J72" s="129"/>
      <c r="K72" s="130"/>
      <c r="L72" s="129"/>
      <c r="M72" s="130"/>
      <c r="N72" s="55"/>
      <c r="O72" s="130"/>
      <c r="P72" s="45"/>
      <c r="Q72" s="45"/>
      <c r="R72" s="45"/>
    </row>
    <row r="73" spans="1:18" ht="14.4" customHeight="1" thickBot="1" x14ac:dyDescent="0.3">
      <c r="A73" s="56" t="s">
        <v>273</v>
      </c>
      <c r="B73" s="131">
        <f>SUM(B3:B71)</f>
        <v>1369131907</v>
      </c>
      <c r="C73" s="131">
        <f t="shared" ref="C73:K73" si="3">SUM(C3:C71)</f>
        <v>1712711567</v>
      </c>
      <c r="D73" s="131">
        <f t="shared" si="3"/>
        <v>9686885</v>
      </c>
      <c r="E73" s="131">
        <f t="shared" si="3"/>
        <v>-1098809</v>
      </c>
      <c r="F73" s="131">
        <f t="shared" si="3"/>
        <v>3090431550</v>
      </c>
      <c r="G73" s="131">
        <f>SUM(G3:G71)</f>
        <v>4797286</v>
      </c>
      <c r="H73" s="131">
        <f t="shared" si="3"/>
        <v>2919721</v>
      </c>
      <c r="I73" s="131">
        <f t="shared" si="3"/>
        <v>34735455</v>
      </c>
      <c r="J73" s="131">
        <f t="shared" si="3"/>
        <v>30234271</v>
      </c>
      <c r="K73" s="131">
        <f t="shared" si="3"/>
        <v>807171</v>
      </c>
      <c r="L73" s="131">
        <f>SUM(L3:L71)</f>
        <v>73493904</v>
      </c>
      <c r="M73" s="132">
        <f>SUM(M3:M71)</f>
        <v>3016937646</v>
      </c>
      <c r="N73" s="57">
        <f>SUM(N3:N71)</f>
        <v>686421</v>
      </c>
      <c r="O73" s="131">
        <f>ROUND(M73/N73,0)</f>
        <v>4395</v>
      </c>
      <c r="P73" s="45"/>
      <c r="Q73" s="45"/>
      <c r="R73" s="45"/>
    </row>
    <row r="74" spans="1:18" ht="25.5" customHeight="1" x14ac:dyDescent="0.25">
      <c r="B74" s="58" t="s">
        <v>300</v>
      </c>
      <c r="C74" s="58"/>
      <c r="D74" s="58"/>
      <c r="E74" s="58"/>
      <c r="F74" s="58"/>
      <c r="G74" s="58"/>
      <c r="H74" s="58"/>
      <c r="I74" s="59"/>
      <c r="J74" s="58"/>
      <c r="K74" s="58"/>
      <c r="L74" s="58"/>
      <c r="M74" s="58"/>
      <c r="N74" s="58"/>
      <c r="O74" s="58"/>
      <c r="P74" s="45"/>
      <c r="Q74" s="45"/>
      <c r="R74" s="45"/>
    </row>
    <row r="75" spans="1:18" ht="25.5" customHeight="1" x14ac:dyDescent="0.25">
      <c r="B75" s="60" t="s">
        <v>12</v>
      </c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195"/>
      <c r="O75" s="195"/>
      <c r="P75" s="45"/>
      <c r="Q75" s="45"/>
      <c r="R75" s="45"/>
    </row>
    <row r="76" spans="1:18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61"/>
      <c r="O76" s="45"/>
      <c r="P76" s="45"/>
      <c r="Q76" s="45"/>
      <c r="R76" s="45"/>
    </row>
    <row r="77" spans="1:18" x14ac:dyDescent="0.25">
      <c r="A77" s="45"/>
      <c r="B77" s="45"/>
      <c r="C77" s="45"/>
      <c r="D77" s="45"/>
      <c r="E77" s="45"/>
      <c r="F77" s="45"/>
      <c r="G77" s="62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1:18" x14ac:dyDescent="0.25">
      <c r="A78" s="45"/>
      <c r="B78" s="45"/>
      <c r="C78" s="45"/>
      <c r="D78" s="45"/>
      <c r="E78" s="45"/>
      <c r="F78" s="45"/>
      <c r="G78" s="62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</row>
    <row r="79" spans="1:18" x14ac:dyDescent="0.25">
      <c r="G79" s="45"/>
    </row>
    <row r="80" spans="1:18" x14ac:dyDescent="0.25">
      <c r="G80" s="45"/>
    </row>
    <row r="81" spans="7:7" x14ac:dyDescent="0.25">
      <c r="G81" s="45"/>
    </row>
    <row r="82" spans="7:7" x14ac:dyDescent="0.25">
      <c r="G82" s="45"/>
    </row>
    <row r="83" spans="7:7" x14ac:dyDescent="0.25">
      <c r="G83" s="45"/>
    </row>
    <row r="84" spans="7:7" x14ac:dyDescent="0.25">
      <c r="G84" s="45"/>
    </row>
    <row r="85" spans="7:7" x14ac:dyDescent="0.25">
      <c r="G85" s="45"/>
    </row>
    <row r="86" spans="7:7" x14ac:dyDescent="0.25">
      <c r="G86" s="45"/>
    </row>
    <row r="87" spans="7:7" x14ac:dyDescent="0.25">
      <c r="G87" s="45"/>
    </row>
    <row r="88" spans="7:7" x14ac:dyDescent="0.25">
      <c r="G88" s="45"/>
    </row>
    <row r="89" spans="7:7" x14ac:dyDescent="0.25">
      <c r="G89" s="45"/>
    </row>
    <row r="90" spans="7:7" x14ac:dyDescent="0.25">
      <c r="G90" s="45"/>
    </row>
    <row r="91" spans="7:7" x14ac:dyDescent="0.25">
      <c r="G91" s="45"/>
    </row>
    <row r="92" spans="7:7" x14ac:dyDescent="0.25">
      <c r="G92" s="45"/>
    </row>
    <row r="93" spans="7:7" x14ac:dyDescent="0.25">
      <c r="G93" s="45"/>
    </row>
    <row r="94" spans="7:7" x14ac:dyDescent="0.25">
      <c r="G94" s="45"/>
    </row>
    <row r="95" spans="7:7" x14ac:dyDescent="0.25">
      <c r="G95" s="45"/>
    </row>
    <row r="96" spans="7:7" x14ac:dyDescent="0.25">
      <c r="G96" s="45"/>
    </row>
    <row r="97" spans="7:7" x14ac:dyDescent="0.25">
      <c r="G97" s="45"/>
    </row>
    <row r="98" spans="7:7" x14ac:dyDescent="0.25">
      <c r="G98" s="45"/>
    </row>
    <row r="99" spans="7:7" x14ac:dyDescent="0.25">
      <c r="G99" s="45"/>
    </row>
    <row r="100" spans="7:7" x14ac:dyDescent="0.25">
      <c r="G100" s="45"/>
    </row>
    <row r="101" spans="7:7" x14ac:dyDescent="0.25">
      <c r="G101" s="45"/>
    </row>
    <row r="102" spans="7:7" x14ac:dyDescent="0.25">
      <c r="G102" s="45"/>
    </row>
    <row r="103" spans="7:7" x14ac:dyDescent="0.25">
      <c r="G103" s="45"/>
    </row>
    <row r="104" spans="7:7" x14ac:dyDescent="0.25">
      <c r="G104" s="45"/>
    </row>
    <row r="105" spans="7:7" x14ac:dyDescent="0.25">
      <c r="G105" s="45"/>
    </row>
    <row r="106" spans="7:7" x14ac:dyDescent="0.25">
      <c r="G106" s="45"/>
    </row>
    <row r="107" spans="7:7" x14ac:dyDescent="0.25">
      <c r="G107" s="45"/>
    </row>
    <row r="108" spans="7:7" x14ac:dyDescent="0.25">
      <c r="G108" s="45"/>
    </row>
    <row r="109" spans="7:7" x14ac:dyDescent="0.25">
      <c r="G109" s="45"/>
    </row>
    <row r="110" spans="7:7" x14ac:dyDescent="0.25">
      <c r="G110" s="45"/>
    </row>
    <row r="111" spans="7:7" x14ac:dyDescent="0.25">
      <c r="G111" s="45"/>
    </row>
    <row r="112" spans="7:7" x14ac:dyDescent="0.25">
      <c r="G112" s="45"/>
    </row>
    <row r="113" spans="7:7" x14ac:dyDescent="0.25">
      <c r="G113" s="45"/>
    </row>
    <row r="114" spans="7:7" x14ac:dyDescent="0.25">
      <c r="G114" s="45"/>
    </row>
    <row r="115" spans="7:7" x14ac:dyDescent="0.25">
      <c r="G115" s="45"/>
    </row>
    <row r="116" spans="7:7" x14ac:dyDescent="0.25">
      <c r="G116" s="45"/>
    </row>
    <row r="117" spans="7:7" x14ac:dyDescent="0.25">
      <c r="G117" s="45"/>
    </row>
    <row r="118" spans="7:7" x14ac:dyDescent="0.25">
      <c r="G118" s="45"/>
    </row>
    <row r="119" spans="7:7" x14ac:dyDescent="0.25">
      <c r="G119" s="45"/>
    </row>
    <row r="120" spans="7:7" x14ac:dyDescent="0.25">
      <c r="G120" s="45"/>
    </row>
    <row r="121" spans="7:7" x14ac:dyDescent="0.25">
      <c r="G121" s="45"/>
    </row>
    <row r="122" spans="7:7" x14ac:dyDescent="0.25">
      <c r="G122" s="45"/>
    </row>
    <row r="123" spans="7:7" x14ac:dyDescent="0.25">
      <c r="G123" s="45"/>
    </row>
    <row r="124" spans="7:7" x14ac:dyDescent="0.25">
      <c r="G124" s="45"/>
    </row>
    <row r="125" spans="7:7" x14ac:dyDescent="0.25">
      <c r="G125" s="45"/>
    </row>
    <row r="126" spans="7:7" x14ac:dyDescent="0.25">
      <c r="G126" s="45"/>
    </row>
    <row r="127" spans="7:7" x14ac:dyDescent="0.25">
      <c r="G127" s="45"/>
    </row>
    <row r="128" spans="7:7" x14ac:dyDescent="0.25">
      <c r="G128" s="45"/>
    </row>
    <row r="129" spans="7:7" x14ac:dyDescent="0.25">
      <c r="G129" s="45"/>
    </row>
    <row r="130" spans="7:7" x14ac:dyDescent="0.25">
      <c r="G130" s="45"/>
    </row>
    <row r="131" spans="7:7" x14ac:dyDescent="0.25">
      <c r="G131" s="45"/>
    </row>
    <row r="132" spans="7:7" x14ac:dyDescent="0.25">
      <c r="G132" s="45"/>
    </row>
    <row r="133" spans="7:7" x14ac:dyDescent="0.25">
      <c r="G133" s="45"/>
    </row>
    <row r="134" spans="7:7" x14ac:dyDescent="0.25">
      <c r="G134" s="45"/>
    </row>
    <row r="135" spans="7:7" x14ac:dyDescent="0.25">
      <c r="G135" s="45"/>
    </row>
    <row r="136" spans="7:7" x14ac:dyDescent="0.25">
      <c r="G136" s="45"/>
    </row>
    <row r="137" spans="7:7" x14ac:dyDescent="0.25">
      <c r="G137" s="45"/>
    </row>
    <row r="138" spans="7:7" x14ac:dyDescent="0.25">
      <c r="G138" s="45"/>
    </row>
    <row r="139" spans="7:7" x14ac:dyDescent="0.25">
      <c r="G139" s="45"/>
    </row>
    <row r="140" spans="7:7" x14ac:dyDescent="0.25">
      <c r="G140" s="45"/>
    </row>
    <row r="141" spans="7:7" x14ac:dyDescent="0.25">
      <c r="G141" s="45"/>
    </row>
    <row r="142" spans="7:7" x14ac:dyDescent="0.25">
      <c r="G142" s="45"/>
    </row>
    <row r="143" spans="7:7" x14ac:dyDescent="0.25">
      <c r="G143" s="45"/>
    </row>
    <row r="144" spans="7:7" x14ac:dyDescent="0.25">
      <c r="G144" s="45"/>
    </row>
    <row r="145" spans="7:7" x14ac:dyDescent="0.25">
      <c r="G145" s="45"/>
    </row>
    <row r="146" spans="7:7" x14ac:dyDescent="0.25">
      <c r="G146" s="45"/>
    </row>
    <row r="147" spans="7:7" x14ac:dyDescent="0.25">
      <c r="G147" s="45"/>
    </row>
    <row r="148" spans="7:7" x14ac:dyDescent="0.25">
      <c r="G148" s="45"/>
    </row>
    <row r="149" spans="7:7" x14ac:dyDescent="0.25">
      <c r="G149" s="45"/>
    </row>
    <row r="150" spans="7:7" x14ac:dyDescent="0.25">
      <c r="G150" s="45"/>
    </row>
    <row r="151" spans="7:7" x14ac:dyDescent="0.25">
      <c r="G151" s="45"/>
    </row>
    <row r="152" spans="7:7" x14ac:dyDescent="0.25">
      <c r="G152" s="45"/>
    </row>
    <row r="153" spans="7:7" x14ac:dyDescent="0.25">
      <c r="G153" s="45"/>
    </row>
    <row r="154" spans="7:7" x14ac:dyDescent="0.25">
      <c r="G154" s="45"/>
    </row>
    <row r="155" spans="7:7" x14ac:dyDescent="0.25">
      <c r="G155" s="45"/>
    </row>
    <row r="156" spans="7:7" x14ac:dyDescent="0.25">
      <c r="G156" s="45"/>
    </row>
    <row r="157" spans="7:7" x14ac:dyDescent="0.25">
      <c r="G157" s="45"/>
    </row>
    <row r="158" spans="7:7" x14ac:dyDescent="0.25">
      <c r="G158" s="45"/>
    </row>
    <row r="159" spans="7:7" x14ac:dyDescent="0.25">
      <c r="G159" s="45"/>
    </row>
    <row r="160" spans="7:7" x14ac:dyDescent="0.25">
      <c r="G160" s="45"/>
    </row>
    <row r="161" spans="7:7" x14ac:dyDescent="0.25">
      <c r="G161" s="45"/>
    </row>
    <row r="162" spans="7:7" x14ac:dyDescent="0.25">
      <c r="G162" s="45"/>
    </row>
    <row r="163" spans="7:7" x14ac:dyDescent="0.25">
      <c r="G163" s="45"/>
    </row>
    <row r="164" spans="7:7" x14ac:dyDescent="0.25">
      <c r="G164" s="45"/>
    </row>
    <row r="165" spans="7:7" x14ac:dyDescent="0.25">
      <c r="G165" s="45"/>
    </row>
    <row r="166" spans="7:7" x14ac:dyDescent="0.25">
      <c r="G166" s="45"/>
    </row>
    <row r="167" spans="7:7" x14ac:dyDescent="0.25">
      <c r="G167" s="45"/>
    </row>
    <row r="168" spans="7:7" x14ac:dyDescent="0.25">
      <c r="G168" s="45"/>
    </row>
    <row r="169" spans="7:7" x14ac:dyDescent="0.25">
      <c r="G169" s="45"/>
    </row>
    <row r="170" spans="7:7" x14ac:dyDescent="0.25">
      <c r="G170" s="45"/>
    </row>
    <row r="171" spans="7:7" x14ac:dyDescent="0.25">
      <c r="G171" s="45"/>
    </row>
    <row r="172" spans="7:7" x14ac:dyDescent="0.25">
      <c r="G172" s="45"/>
    </row>
    <row r="173" spans="7:7" x14ac:dyDescent="0.25">
      <c r="G173" s="45"/>
    </row>
    <row r="174" spans="7:7" x14ac:dyDescent="0.25">
      <c r="G174" s="45"/>
    </row>
    <row r="175" spans="7:7" x14ac:dyDescent="0.25">
      <c r="G175" s="45"/>
    </row>
    <row r="176" spans="7:7" x14ac:dyDescent="0.25">
      <c r="G176" s="45"/>
    </row>
    <row r="177" spans="7:7" x14ac:dyDescent="0.25">
      <c r="G177" s="45"/>
    </row>
    <row r="178" spans="7:7" x14ac:dyDescent="0.25">
      <c r="G178" s="45"/>
    </row>
    <row r="179" spans="7:7" x14ac:dyDescent="0.25">
      <c r="G179" s="45"/>
    </row>
    <row r="180" spans="7:7" x14ac:dyDescent="0.25">
      <c r="G180" s="45"/>
    </row>
    <row r="181" spans="7:7" x14ac:dyDescent="0.25">
      <c r="G181" s="45"/>
    </row>
    <row r="182" spans="7:7" x14ac:dyDescent="0.25">
      <c r="G182" s="45"/>
    </row>
    <row r="183" spans="7:7" x14ac:dyDescent="0.25">
      <c r="G183" s="45"/>
    </row>
    <row r="184" spans="7:7" x14ac:dyDescent="0.25">
      <c r="G184" s="45"/>
    </row>
    <row r="185" spans="7:7" x14ac:dyDescent="0.25">
      <c r="G185" s="45"/>
    </row>
    <row r="186" spans="7:7" x14ac:dyDescent="0.25">
      <c r="G186" s="45"/>
    </row>
    <row r="187" spans="7:7" x14ac:dyDescent="0.25">
      <c r="G187" s="45"/>
    </row>
    <row r="188" spans="7:7" x14ac:dyDescent="0.25">
      <c r="G188" s="45"/>
    </row>
    <row r="189" spans="7:7" x14ac:dyDescent="0.25">
      <c r="G189" s="45"/>
    </row>
    <row r="190" spans="7:7" x14ac:dyDescent="0.25">
      <c r="G190" s="45"/>
    </row>
    <row r="191" spans="7:7" x14ac:dyDescent="0.25">
      <c r="G191" s="45"/>
    </row>
    <row r="192" spans="7:7" x14ac:dyDescent="0.25">
      <c r="G192" s="45"/>
    </row>
    <row r="193" spans="7:7" x14ac:dyDescent="0.25">
      <c r="G193" s="45"/>
    </row>
    <row r="194" spans="7:7" x14ac:dyDescent="0.25">
      <c r="G194" s="45"/>
    </row>
    <row r="195" spans="7:7" x14ac:dyDescent="0.25">
      <c r="G195" s="45"/>
    </row>
    <row r="196" spans="7:7" x14ac:dyDescent="0.25">
      <c r="G196" s="45"/>
    </row>
    <row r="197" spans="7:7" x14ac:dyDescent="0.25">
      <c r="G197" s="45"/>
    </row>
    <row r="198" spans="7:7" x14ac:dyDescent="0.25">
      <c r="G198" s="45"/>
    </row>
    <row r="199" spans="7:7" x14ac:dyDescent="0.25">
      <c r="G199" s="45"/>
    </row>
    <row r="200" spans="7:7" x14ac:dyDescent="0.25">
      <c r="G200" s="45"/>
    </row>
    <row r="201" spans="7:7" x14ac:dyDescent="0.25">
      <c r="G201" s="45"/>
    </row>
    <row r="202" spans="7:7" x14ac:dyDescent="0.25">
      <c r="G202" s="45"/>
    </row>
    <row r="203" spans="7:7" x14ac:dyDescent="0.25">
      <c r="G203" s="45"/>
    </row>
    <row r="204" spans="7:7" x14ac:dyDescent="0.25">
      <c r="G204" s="45"/>
    </row>
    <row r="205" spans="7:7" x14ac:dyDescent="0.25">
      <c r="G205" s="45"/>
    </row>
    <row r="206" spans="7:7" x14ac:dyDescent="0.25">
      <c r="G206" s="45"/>
    </row>
    <row r="207" spans="7:7" x14ac:dyDescent="0.25">
      <c r="G207" s="45"/>
    </row>
    <row r="208" spans="7:7" x14ac:dyDescent="0.25">
      <c r="G208" s="45"/>
    </row>
    <row r="209" spans="7:7" x14ac:dyDescent="0.25">
      <c r="G209" s="45"/>
    </row>
    <row r="210" spans="7:7" x14ac:dyDescent="0.25">
      <c r="G210" s="45"/>
    </row>
    <row r="211" spans="7:7" x14ac:dyDescent="0.25">
      <c r="G211" s="45"/>
    </row>
    <row r="212" spans="7:7" x14ac:dyDescent="0.25">
      <c r="G212" s="45"/>
    </row>
    <row r="213" spans="7:7" x14ac:dyDescent="0.25">
      <c r="G213" s="45"/>
    </row>
    <row r="214" spans="7:7" x14ac:dyDescent="0.25">
      <c r="G214" s="45"/>
    </row>
    <row r="215" spans="7:7" x14ac:dyDescent="0.25">
      <c r="G215" s="45"/>
    </row>
    <row r="216" spans="7:7" x14ac:dyDescent="0.25">
      <c r="G216" s="45"/>
    </row>
    <row r="217" spans="7:7" x14ac:dyDescent="0.25">
      <c r="G217" s="45"/>
    </row>
    <row r="218" spans="7:7" x14ac:dyDescent="0.25">
      <c r="G218" s="45"/>
    </row>
    <row r="219" spans="7:7" x14ac:dyDescent="0.25">
      <c r="G219" s="45"/>
    </row>
    <row r="220" spans="7:7" x14ac:dyDescent="0.25">
      <c r="G220" s="45"/>
    </row>
    <row r="221" spans="7:7" x14ac:dyDescent="0.25">
      <c r="G221" s="45"/>
    </row>
    <row r="222" spans="7:7" x14ac:dyDescent="0.25">
      <c r="G222" s="45"/>
    </row>
    <row r="223" spans="7:7" x14ac:dyDescent="0.25">
      <c r="G223" s="45"/>
    </row>
    <row r="224" spans="7:7" x14ac:dyDescent="0.25">
      <c r="G224" s="45"/>
    </row>
    <row r="225" spans="7:7" x14ac:dyDescent="0.25">
      <c r="G225" s="45"/>
    </row>
    <row r="226" spans="7:7" x14ac:dyDescent="0.25">
      <c r="G226" s="45"/>
    </row>
    <row r="227" spans="7:7" x14ac:dyDescent="0.25">
      <c r="G227" s="45"/>
    </row>
    <row r="228" spans="7:7" x14ac:dyDescent="0.25">
      <c r="G228" s="45"/>
    </row>
    <row r="229" spans="7:7" x14ac:dyDescent="0.25">
      <c r="G229" s="45"/>
    </row>
    <row r="230" spans="7:7" x14ac:dyDescent="0.25">
      <c r="G230" s="45"/>
    </row>
    <row r="231" spans="7:7" x14ac:dyDescent="0.25">
      <c r="G231" s="45"/>
    </row>
    <row r="232" spans="7:7" x14ac:dyDescent="0.25">
      <c r="G232" s="45"/>
    </row>
    <row r="233" spans="7:7" x14ac:dyDescent="0.25">
      <c r="G233" s="45"/>
    </row>
    <row r="234" spans="7:7" x14ac:dyDescent="0.25">
      <c r="G234" s="45"/>
    </row>
    <row r="235" spans="7:7" x14ac:dyDescent="0.25">
      <c r="G235" s="45"/>
    </row>
    <row r="236" spans="7:7" x14ac:dyDescent="0.25">
      <c r="G236" s="45"/>
    </row>
    <row r="237" spans="7:7" x14ac:dyDescent="0.25">
      <c r="G237" s="45"/>
    </row>
    <row r="238" spans="7:7" x14ac:dyDescent="0.25">
      <c r="G238" s="45"/>
    </row>
    <row r="239" spans="7:7" x14ac:dyDescent="0.25">
      <c r="G239" s="45"/>
    </row>
    <row r="240" spans="7:7" x14ac:dyDescent="0.25">
      <c r="G240" s="45"/>
    </row>
    <row r="241" spans="7:7" x14ac:dyDescent="0.25">
      <c r="G241" s="45"/>
    </row>
    <row r="242" spans="7:7" x14ac:dyDescent="0.25">
      <c r="G242" s="45"/>
    </row>
    <row r="243" spans="7:7" x14ac:dyDescent="0.25">
      <c r="G243" s="45"/>
    </row>
    <row r="244" spans="7:7" x14ac:dyDescent="0.25">
      <c r="G244" s="45"/>
    </row>
    <row r="245" spans="7:7" x14ac:dyDescent="0.25">
      <c r="G245" s="45"/>
    </row>
    <row r="246" spans="7:7" x14ac:dyDescent="0.25">
      <c r="G246" s="45"/>
    </row>
    <row r="247" spans="7:7" x14ac:dyDescent="0.25">
      <c r="G247" s="45"/>
    </row>
    <row r="248" spans="7:7" x14ac:dyDescent="0.25">
      <c r="G248" s="45"/>
    </row>
    <row r="249" spans="7:7" x14ac:dyDescent="0.25">
      <c r="G249" s="45"/>
    </row>
    <row r="250" spans="7:7" x14ac:dyDescent="0.25">
      <c r="G250" s="45"/>
    </row>
    <row r="251" spans="7:7" x14ac:dyDescent="0.25">
      <c r="G251" s="45"/>
    </row>
    <row r="252" spans="7:7" x14ac:dyDescent="0.25">
      <c r="G252" s="45"/>
    </row>
    <row r="253" spans="7:7" x14ac:dyDescent="0.25">
      <c r="G253" s="45"/>
    </row>
    <row r="254" spans="7:7" x14ac:dyDescent="0.25">
      <c r="G254" s="45"/>
    </row>
    <row r="255" spans="7:7" x14ac:dyDescent="0.25">
      <c r="G255" s="45"/>
    </row>
    <row r="256" spans="7:7" x14ac:dyDescent="0.25">
      <c r="G256" s="45"/>
    </row>
    <row r="257" spans="7:7" x14ac:dyDescent="0.25">
      <c r="G257" s="45"/>
    </row>
    <row r="258" spans="7:7" x14ac:dyDescent="0.25">
      <c r="G258" s="45"/>
    </row>
    <row r="259" spans="7:7" x14ac:dyDescent="0.25">
      <c r="G259" s="45"/>
    </row>
    <row r="260" spans="7:7" x14ac:dyDescent="0.25">
      <c r="G260" s="45"/>
    </row>
    <row r="261" spans="7:7" x14ac:dyDescent="0.25">
      <c r="G261" s="45"/>
    </row>
    <row r="262" spans="7:7" x14ac:dyDescent="0.25">
      <c r="G262" s="45"/>
    </row>
    <row r="263" spans="7:7" x14ac:dyDescent="0.25">
      <c r="G263" s="45"/>
    </row>
    <row r="264" spans="7:7" x14ac:dyDescent="0.25">
      <c r="G264" s="45"/>
    </row>
    <row r="265" spans="7:7" x14ac:dyDescent="0.25">
      <c r="G265" s="45"/>
    </row>
    <row r="266" spans="7:7" x14ac:dyDescent="0.25">
      <c r="G266" s="45"/>
    </row>
    <row r="267" spans="7:7" x14ac:dyDescent="0.25">
      <c r="G267" s="45"/>
    </row>
    <row r="268" spans="7:7" x14ac:dyDescent="0.25">
      <c r="G268" s="45"/>
    </row>
    <row r="269" spans="7:7" x14ac:dyDescent="0.25">
      <c r="G269" s="45"/>
    </row>
    <row r="270" spans="7:7" x14ac:dyDescent="0.25">
      <c r="G270" s="45"/>
    </row>
    <row r="271" spans="7:7" x14ac:dyDescent="0.25">
      <c r="G271" s="45"/>
    </row>
    <row r="272" spans="7:7" x14ac:dyDescent="0.25">
      <c r="G272" s="45"/>
    </row>
    <row r="273" spans="7:7" x14ac:dyDescent="0.25">
      <c r="G273" s="45"/>
    </row>
    <row r="274" spans="7:7" x14ac:dyDescent="0.25">
      <c r="G274" s="45"/>
    </row>
    <row r="275" spans="7:7" x14ac:dyDescent="0.25">
      <c r="G275" s="45"/>
    </row>
    <row r="276" spans="7:7" x14ac:dyDescent="0.25">
      <c r="G276" s="45"/>
    </row>
    <row r="277" spans="7:7" x14ac:dyDescent="0.25">
      <c r="G277" s="45"/>
    </row>
    <row r="278" spans="7:7" x14ac:dyDescent="0.25">
      <c r="G278" s="45"/>
    </row>
    <row r="279" spans="7:7" x14ac:dyDescent="0.25">
      <c r="G279" s="45"/>
    </row>
    <row r="280" spans="7:7" x14ac:dyDescent="0.25">
      <c r="G280" s="45"/>
    </row>
    <row r="281" spans="7:7" x14ac:dyDescent="0.25">
      <c r="G281" s="45"/>
    </row>
    <row r="282" spans="7:7" x14ac:dyDescent="0.25">
      <c r="G282" s="45"/>
    </row>
    <row r="283" spans="7:7" x14ac:dyDescent="0.25">
      <c r="G283" s="45"/>
    </row>
    <row r="284" spans="7:7" x14ac:dyDescent="0.25">
      <c r="G284" s="45"/>
    </row>
    <row r="285" spans="7:7" x14ac:dyDescent="0.25">
      <c r="G285" s="45"/>
    </row>
    <row r="286" spans="7:7" x14ac:dyDescent="0.25">
      <c r="G286" s="45"/>
    </row>
    <row r="287" spans="7:7" x14ac:dyDescent="0.25">
      <c r="G287" s="45"/>
    </row>
    <row r="288" spans="7:7" x14ac:dyDescent="0.25">
      <c r="G288" s="45"/>
    </row>
    <row r="289" spans="7:7" x14ac:dyDescent="0.25">
      <c r="G289" s="45"/>
    </row>
    <row r="290" spans="7:7" x14ac:dyDescent="0.25">
      <c r="G290" s="45"/>
    </row>
    <row r="291" spans="7:7" x14ac:dyDescent="0.25">
      <c r="G291" s="45"/>
    </row>
    <row r="292" spans="7:7" x14ac:dyDescent="0.25">
      <c r="G292" s="45"/>
    </row>
    <row r="293" spans="7:7" x14ac:dyDescent="0.25">
      <c r="G293" s="45"/>
    </row>
    <row r="294" spans="7:7" x14ac:dyDescent="0.25">
      <c r="G294" s="45"/>
    </row>
    <row r="295" spans="7:7" x14ac:dyDescent="0.25">
      <c r="G295" s="45"/>
    </row>
    <row r="296" spans="7:7" x14ac:dyDescent="0.25">
      <c r="G296" s="45"/>
    </row>
    <row r="297" spans="7:7" x14ac:dyDescent="0.25">
      <c r="G297" s="45"/>
    </row>
    <row r="298" spans="7:7" x14ac:dyDescent="0.25">
      <c r="G298" s="45"/>
    </row>
    <row r="299" spans="7:7" x14ac:dyDescent="0.25">
      <c r="G299" s="45"/>
    </row>
    <row r="300" spans="7:7" x14ac:dyDescent="0.25">
      <c r="G300" s="45"/>
    </row>
    <row r="301" spans="7:7" x14ac:dyDescent="0.25">
      <c r="G301" s="45"/>
    </row>
    <row r="302" spans="7:7" x14ac:dyDescent="0.25">
      <c r="G302" s="45"/>
    </row>
    <row r="303" spans="7:7" x14ac:dyDescent="0.25">
      <c r="G303" s="45"/>
    </row>
    <row r="304" spans="7:7" x14ac:dyDescent="0.25">
      <c r="G304" s="45"/>
    </row>
    <row r="305" spans="7:7" x14ac:dyDescent="0.25">
      <c r="G305" s="45"/>
    </row>
    <row r="306" spans="7:7" x14ac:dyDescent="0.25">
      <c r="G306" s="45"/>
    </row>
    <row r="307" spans="7:7" x14ac:dyDescent="0.25">
      <c r="G307" s="45"/>
    </row>
    <row r="308" spans="7:7" x14ac:dyDescent="0.25">
      <c r="G308" s="45"/>
    </row>
    <row r="309" spans="7:7" x14ac:dyDescent="0.25">
      <c r="G309" s="45"/>
    </row>
    <row r="310" spans="7:7" x14ac:dyDescent="0.25">
      <c r="G310" s="45"/>
    </row>
    <row r="311" spans="7:7" x14ac:dyDescent="0.25">
      <c r="G311" s="45"/>
    </row>
    <row r="312" spans="7:7" x14ac:dyDescent="0.25">
      <c r="G312" s="45"/>
    </row>
    <row r="313" spans="7:7" x14ac:dyDescent="0.25">
      <c r="G313" s="45"/>
    </row>
    <row r="314" spans="7:7" x14ac:dyDescent="0.25">
      <c r="G314" s="45"/>
    </row>
    <row r="315" spans="7:7" x14ac:dyDescent="0.25">
      <c r="G315" s="45"/>
    </row>
    <row r="316" spans="7:7" x14ac:dyDescent="0.25">
      <c r="G316" s="45"/>
    </row>
    <row r="317" spans="7:7" x14ac:dyDescent="0.25">
      <c r="G317" s="45"/>
    </row>
    <row r="318" spans="7:7" x14ac:dyDescent="0.25">
      <c r="G318" s="45"/>
    </row>
    <row r="319" spans="7:7" x14ac:dyDescent="0.25">
      <c r="G319" s="45"/>
    </row>
    <row r="320" spans="7:7" x14ac:dyDescent="0.25">
      <c r="G320" s="45"/>
    </row>
    <row r="321" spans="7:7" x14ac:dyDescent="0.25">
      <c r="G321" s="45"/>
    </row>
    <row r="322" spans="7:7" x14ac:dyDescent="0.25">
      <c r="G322" s="45"/>
    </row>
    <row r="323" spans="7:7" x14ac:dyDescent="0.25">
      <c r="G323" s="45"/>
    </row>
    <row r="324" spans="7:7" x14ac:dyDescent="0.25">
      <c r="G324" s="45"/>
    </row>
    <row r="325" spans="7:7" x14ac:dyDescent="0.25">
      <c r="G325" s="45"/>
    </row>
    <row r="326" spans="7:7" x14ac:dyDescent="0.25">
      <c r="G326" s="45"/>
    </row>
    <row r="327" spans="7:7" x14ac:dyDescent="0.25">
      <c r="G327" s="45"/>
    </row>
    <row r="328" spans="7:7" x14ac:dyDescent="0.25">
      <c r="G328" s="45"/>
    </row>
    <row r="329" spans="7:7" x14ac:dyDescent="0.25">
      <c r="G329" s="45"/>
    </row>
    <row r="330" spans="7:7" x14ac:dyDescent="0.25">
      <c r="G330" s="45"/>
    </row>
    <row r="331" spans="7:7" x14ac:dyDescent="0.25">
      <c r="G331" s="45"/>
    </row>
    <row r="332" spans="7:7" x14ac:dyDescent="0.25">
      <c r="G332" s="45"/>
    </row>
    <row r="333" spans="7:7" x14ac:dyDescent="0.25">
      <c r="G333" s="45"/>
    </row>
    <row r="334" spans="7:7" x14ac:dyDescent="0.25">
      <c r="G334" s="45"/>
    </row>
    <row r="335" spans="7:7" x14ac:dyDescent="0.25">
      <c r="G335" s="45"/>
    </row>
    <row r="336" spans="7:7" x14ac:dyDescent="0.25">
      <c r="G336" s="45"/>
    </row>
    <row r="337" spans="7:7" x14ac:dyDescent="0.25">
      <c r="G337" s="45"/>
    </row>
    <row r="338" spans="7:7" x14ac:dyDescent="0.25">
      <c r="G338" s="45"/>
    </row>
    <row r="339" spans="7:7" x14ac:dyDescent="0.25">
      <c r="G339" s="45"/>
    </row>
    <row r="340" spans="7:7" x14ac:dyDescent="0.25">
      <c r="G340" s="45"/>
    </row>
    <row r="341" spans="7:7" x14ac:dyDescent="0.25">
      <c r="G341" s="45"/>
    </row>
    <row r="342" spans="7:7" x14ac:dyDescent="0.25">
      <c r="G342" s="45"/>
    </row>
    <row r="343" spans="7:7" x14ac:dyDescent="0.25">
      <c r="G343" s="45"/>
    </row>
    <row r="344" spans="7:7" x14ac:dyDescent="0.25">
      <c r="G344" s="45"/>
    </row>
    <row r="345" spans="7:7" x14ac:dyDescent="0.25">
      <c r="G345" s="45"/>
    </row>
    <row r="346" spans="7:7" x14ac:dyDescent="0.25">
      <c r="G346" s="45"/>
    </row>
    <row r="347" spans="7:7" x14ac:dyDescent="0.25">
      <c r="G347" s="45"/>
    </row>
    <row r="348" spans="7:7" x14ac:dyDescent="0.25">
      <c r="G348" s="45"/>
    </row>
    <row r="349" spans="7:7" x14ac:dyDescent="0.25">
      <c r="G349" s="45"/>
    </row>
    <row r="350" spans="7:7" x14ac:dyDescent="0.25">
      <c r="G350" s="45"/>
    </row>
    <row r="351" spans="7:7" x14ac:dyDescent="0.25">
      <c r="G351" s="45"/>
    </row>
    <row r="352" spans="7:7" x14ac:dyDescent="0.25">
      <c r="G352" s="45"/>
    </row>
    <row r="353" spans="7:7" x14ac:dyDescent="0.25">
      <c r="G353" s="45"/>
    </row>
    <row r="354" spans="7:7" x14ac:dyDescent="0.25">
      <c r="G354" s="45"/>
    </row>
    <row r="355" spans="7:7" x14ac:dyDescent="0.25">
      <c r="G355" s="45"/>
    </row>
    <row r="356" spans="7:7" x14ac:dyDescent="0.25">
      <c r="G356" s="45"/>
    </row>
    <row r="357" spans="7:7" x14ac:dyDescent="0.25">
      <c r="G357" s="45"/>
    </row>
    <row r="358" spans="7:7" x14ac:dyDescent="0.25">
      <c r="G358" s="45"/>
    </row>
    <row r="359" spans="7:7" x14ac:dyDescent="0.25">
      <c r="G359" s="45"/>
    </row>
    <row r="360" spans="7:7" x14ac:dyDescent="0.25">
      <c r="G360" s="45"/>
    </row>
    <row r="361" spans="7:7" x14ac:dyDescent="0.25">
      <c r="G361" s="45"/>
    </row>
    <row r="362" spans="7:7" x14ac:dyDescent="0.25">
      <c r="G362" s="45"/>
    </row>
    <row r="363" spans="7:7" x14ac:dyDescent="0.25">
      <c r="G363" s="45"/>
    </row>
    <row r="364" spans="7:7" x14ac:dyDescent="0.25">
      <c r="G364" s="45"/>
    </row>
    <row r="365" spans="7:7" x14ac:dyDescent="0.25">
      <c r="G365" s="45"/>
    </row>
    <row r="366" spans="7:7" x14ac:dyDescent="0.25">
      <c r="G366" s="45"/>
    </row>
    <row r="367" spans="7:7" x14ac:dyDescent="0.25">
      <c r="G367" s="45"/>
    </row>
    <row r="368" spans="7:7" x14ac:dyDescent="0.25">
      <c r="G368" s="45"/>
    </row>
    <row r="369" spans="7:7" x14ac:dyDescent="0.25">
      <c r="G369" s="45"/>
    </row>
    <row r="370" spans="7:7" x14ac:dyDescent="0.25">
      <c r="G370" s="45"/>
    </row>
    <row r="371" spans="7:7" x14ac:dyDescent="0.25">
      <c r="G371" s="45"/>
    </row>
    <row r="372" spans="7:7" x14ac:dyDescent="0.25">
      <c r="G372" s="45"/>
    </row>
    <row r="373" spans="7:7" x14ac:dyDescent="0.25">
      <c r="G373" s="45"/>
    </row>
    <row r="374" spans="7:7" x14ac:dyDescent="0.25">
      <c r="G374" s="45"/>
    </row>
    <row r="375" spans="7:7" x14ac:dyDescent="0.25">
      <c r="G375" s="45"/>
    </row>
    <row r="376" spans="7:7" x14ac:dyDescent="0.25">
      <c r="G376" s="45"/>
    </row>
    <row r="377" spans="7:7" x14ac:dyDescent="0.25">
      <c r="G377" s="45"/>
    </row>
    <row r="378" spans="7:7" x14ac:dyDescent="0.25">
      <c r="G378" s="45"/>
    </row>
    <row r="379" spans="7:7" x14ac:dyDescent="0.25">
      <c r="G379" s="45"/>
    </row>
    <row r="380" spans="7:7" x14ac:dyDescent="0.25">
      <c r="G380" s="45"/>
    </row>
    <row r="381" spans="7:7" x14ac:dyDescent="0.25">
      <c r="G381" s="45"/>
    </row>
    <row r="382" spans="7:7" x14ac:dyDescent="0.25">
      <c r="G382" s="45"/>
    </row>
    <row r="383" spans="7:7" x14ac:dyDescent="0.25">
      <c r="G383" s="45"/>
    </row>
    <row r="384" spans="7:7" x14ac:dyDescent="0.25">
      <c r="G384" s="45"/>
    </row>
    <row r="385" spans="7:7" x14ac:dyDescent="0.25">
      <c r="G385" s="45"/>
    </row>
    <row r="386" spans="7:7" x14ac:dyDescent="0.25">
      <c r="G386" s="45"/>
    </row>
    <row r="387" spans="7:7" x14ac:dyDescent="0.25">
      <c r="G387" s="45"/>
    </row>
    <row r="388" spans="7:7" x14ac:dyDescent="0.25">
      <c r="G388" s="45"/>
    </row>
    <row r="389" spans="7:7" x14ac:dyDescent="0.25">
      <c r="G389" s="45"/>
    </row>
    <row r="390" spans="7:7" x14ac:dyDescent="0.25">
      <c r="G390" s="45"/>
    </row>
    <row r="391" spans="7:7" x14ac:dyDescent="0.25">
      <c r="G391" s="45"/>
    </row>
    <row r="392" spans="7:7" x14ac:dyDescent="0.25">
      <c r="G392" s="45"/>
    </row>
    <row r="393" spans="7:7" x14ac:dyDescent="0.25">
      <c r="G393" s="45"/>
    </row>
    <row r="394" spans="7:7" x14ac:dyDescent="0.25">
      <c r="G394" s="45"/>
    </row>
    <row r="395" spans="7:7" x14ac:dyDescent="0.25">
      <c r="G395" s="45"/>
    </row>
    <row r="396" spans="7:7" x14ac:dyDescent="0.25">
      <c r="G396" s="45"/>
    </row>
    <row r="397" spans="7:7" x14ac:dyDescent="0.25">
      <c r="G397" s="45"/>
    </row>
    <row r="398" spans="7:7" x14ac:dyDescent="0.25">
      <c r="G398" s="45"/>
    </row>
    <row r="399" spans="7:7" x14ac:dyDescent="0.25">
      <c r="G399" s="45"/>
    </row>
    <row r="400" spans="7:7" x14ac:dyDescent="0.25">
      <c r="G400" s="45"/>
    </row>
    <row r="401" spans="7:7" x14ac:dyDescent="0.25">
      <c r="G401" s="45"/>
    </row>
    <row r="402" spans="7:7" x14ac:dyDescent="0.25">
      <c r="G402" s="45"/>
    </row>
    <row r="403" spans="7:7" x14ac:dyDescent="0.25">
      <c r="G403" s="45"/>
    </row>
    <row r="404" spans="7:7" x14ac:dyDescent="0.25">
      <c r="G404" s="45"/>
    </row>
    <row r="405" spans="7:7" x14ac:dyDescent="0.25">
      <c r="G405" s="45"/>
    </row>
    <row r="406" spans="7:7" x14ac:dyDescent="0.25">
      <c r="G406" s="45"/>
    </row>
    <row r="407" spans="7:7" x14ac:dyDescent="0.25">
      <c r="G407" s="45"/>
    </row>
    <row r="408" spans="7:7" x14ac:dyDescent="0.25">
      <c r="G408" s="45"/>
    </row>
    <row r="409" spans="7:7" x14ac:dyDescent="0.25">
      <c r="G409" s="45"/>
    </row>
    <row r="410" spans="7:7" x14ac:dyDescent="0.25">
      <c r="G410" s="45"/>
    </row>
    <row r="411" spans="7:7" x14ac:dyDescent="0.25">
      <c r="G411" s="45"/>
    </row>
    <row r="412" spans="7:7" x14ac:dyDescent="0.25">
      <c r="G412" s="45"/>
    </row>
    <row r="413" spans="7:7" x14ac:dyDescent="0.25">
      <c r="G413" s="45"/>
    </row>
    <row r="414" spans="7:7" x14ac:dyDescent="0.25">
      <c r="G414" s="45"/>
    </row>
    <row r="415" spans="7:7" x14ac:dyDescent="0.25">
      <c r="G415" s="45"/>
    </row>
    <row r="416" spans="7:7" x14ac:dyDescent="0.25">
      <c r="G416" s="45"/>
    </row>
    <row r="417" spans="7:7" x14ac:dyDescent="0.25">
      <c r="G417" s="45"/>
    </row>
    <row r="418" spans="7:7" x14ac:dyDescent="0.25">
      <c r="G418" s="45"/>
    </row>
    <row r="419" spans="7:7" x14ac:dyDescent="0.25">
      <c r="G419" s="45"/>
    </row>
    <row r="420" spans="7:7" x14ac:dyDescent="0.25">
      <c r="G420" s="45"/>
    </row>
    <row r="421" spans="7:7" x14ac:dyDescent="0.25">
      <c r="G421" s="45"/>
    </row>
    <row r="422" spans="7:7" x14ac:dyDescent="0.25">
      <c r="G422" s="45"/>
    </row>
    <row r="423" spans="7:7" x14ac:dyDescent="0.25">
      <c r="G423" s="45"/>
    </row>
    <row r="424" spans="7:7" x14ac:dyDescent="0.25">
      <c r="G424" s="45"/>
    </row>
    <row r="425" spans="7:7" x14ac:dyDescent="0.25">
      <c r="G425" s="45"/>
    </row>
    <row r="426" spans="7:7" x14ac:dyDescent="0.25">
      <c r="G426" s="45"/>
    </row>
    <row r="427" spans="7:7" x14ac:dyDescent="0.25">
      <c r="G427" s="45"/>
    </row>
    <row r="428" spans="7:7" x14ac:dyDescent="0.25">
      <c r="G428" s="45"/>
    </row>
    <row r="429" spans="7:7" x14ac:dyDescent="0.25">
      <c r="G429" s="45"/>
    </row>
    <row r="430" spans="7:7" x14ac:dyDescent="0.25">
      <c r="G430" s="45"/>
    </row>
    <row r="431" spans="7:7" x14ac:dyDescent="0.25">
      <c r="G431" s="45"/>
    </row>
    <row r="432" spans="7:7" x14ac:dyDescent="0.25">
      <c r="G432" s="45"/>
    </row>
    <row r="433" spans="7:7" x14ac:dyDescent="0.25">
      <c r="G433" s="45"/>
    </row>
    <row r="434" spans="7:7" x14ac:dyDescent="0.25">
      <c r="G434" s="45"/>
    </row>
    <row r="435" spans="7:7" x14ac:dyDescent="0.25">
      <c r="G435" s="45"/>
    </row>
    <row r="436" spans="7:7" x14ac:dyDescent="0.25">
      <c r="G436" s="45"/>
    </row>
    <row r="437" spans="7:7" x14ac:dyDescent="0.25">
      <c r="G437" s="45"/>
    </row>
    <row r="438" spans="7:7" x14ac:dyDescent="0.25">
      <c r="G438" s="45"/>
    </row>
    <row r="439" spans="7:7" x14ac:dyDescent="0.25">
      <c r="G439" s="45"/>
    </row>
    <row r="440" spans="7:7" x14ac:dyDescent="0.25">
      <c r="G440" s="45"/>
    </row>
    <row r="441" spans="7:7" x14ac:dyDescent="0.25">
      <c r="G441" s="45"/>
    </row>
    <row r="442" spans="7:7" x14ac:dyDescent="0.25">
      <c r="G442" s="45"/>
    </row>
    <row r="443" spans="7:7" x14ac:dyDescent="0.25">
      <c r="G443" s="45"/>
    </row>
    <row r="444" spans="7:7" x14ac:dyDescent="0.25">
      <c r="G444" s="45"/>
    </row>
    <row r="445" spans="7:7" x14ac:dyDescent="0.25">
      <c r="G445" s="45"/>
    </row>
    <row r="446" spans="7:7" x14ac:dyDescent="0.25">
      <c r="G446" s="45"/>
    </row>
    <row r="447" spans="7:7" x14ac:dyDescent="0.25">
      <c r="G447" s="45"/>
    </row>
    <row r="448" spans="7:7" x14ac:dyDescent="0.25">
      <c r="G448" s="45"/>
    </row>
    <row r="449" spans="7:7" x14ac:dyDescent="0.25">
      <c r="G449" s="45"/>
    </row>
    <row r="450" spans="7:7" x14ac:dyDescent="0.25">
      <c r="G450" s="45"/>
    </row>
    <row r="451" spans="7:7" x14ac:dyDescent="0.25">
      <c r="G451" s="45"/>
    </row>
    <row r="452" spans="7:7" x14ac:dyDescent="0.25">
      <c r="G452" s="45"/>
    </row>
    <row r="453" spans="7:7" x14ac:dyDescent="0.25">
      <c r="G453" s="45"/>
    </row>
    <row r="454" spans="7:7" x14ac:dyDescent="0.25">
      <c r="G454" s="45"/>
    </row>
    <row r="455" spans="7:7" x14ac:dyDescent="0.25">
      <c r="G455" s="45"/>
    </row>
    <row r="456" spans="7:7" x14ac:dyDescent="0.25">
      <c r="G456" s="45"/>
    </row>
    <row r="457" spans="7:7" x14ac:dyDescent="0.25">
      <c r="G457" s="45"/>
    </row>
    <row r="458" spans="7:7" x14ac:dyDescent="0.25">
      <c r="G458" s="45"/>
    </row>
    <row r="459" spans="7:7" x14ac:dyDescent="0.25">
      <c r="G459" s="45"/>
    </row>
    <row r="460" spans="7:7" x14ac:dyDescent="0.25">
      <c r="G460" s="45"/>
    </row>
    <row r="461" spans="7:7" x14ac:dyDescent="0.25">
      <c r="G461" s="45"/>
    </row>
    <row r="462" spans="7:7" x14ac:dyDescent="0.25">
      <c r="G462" s="45"/>
    </row>
    <row r="463" spans="7:7" x14ac:dyDescent="0.25">
      <c r="G463" s="45"/>
    </row>
    <row r="464" spans="7:7" x14ac:dyDescent="0.25">
      <c r="G464" s="45"/>
    </row>
    <row r="465" spans="7:7" x14ac:dyDescent="0.25">
      <c r="G465" s="45"/>
    </row>
    <row r="466" spans="7:7" x14ac:dyDescent="0.25">
      <c r="G466" s="45"/>
    </row>
    <row r="467" spans="7:7" x14ac:dyDescent="0.25">
      <c r="G467" s="45"/>
    </row>
    <row r="468" spans="7:7" x14ac:dyDescent="0.25">
      <c r="G468" s="45"/>
    </row>
    <row r="469" spans="7:7" x14ac:dyDescent="0.25">
      <c r="G469" s="45"/>
    </row>
    <row r="470" spans="7:7" x14ac:dyDescent="0.25">
      <c r="G470" s="45"/>
    </row>
    <row r="471" spans="7:7" x14ac:dyDescent="0.25">
      <c r="G471" s="45"/>
    </row>
    <row r="472" spans="7:7" x14ac:dyDescent="0.25">
      <c r="G472" s="45"/>
    </row>
    <row r="473" spans="7:7" x14ac:dyDescent="0.25">
      <c r="G473" s="45"/>
    </row>
    <row r="474" spans="7:7" x14ac:dyDescent="0.25">
      <c r="G474" s="45"/>
    </row>
    <row r="475" spans="7:7" x14ac:dyDescent="0.25">
      <c r="G475" s="45"/>
    </row>
    <row r="476" spans="7:7" x14ac:dyDescent="0.25">
      <c r="G476" s="45"/>
    </row>
    <row r="477" spans="7:7" x14ac:dyDescent="0.25">
      <c r="G477" s="45"/>
    </row>
    <row r="478" spans="7:7" x14ac:dyDescent="0.25">
      <c r="G478" s="45"/>
    </row>
    <row r="479" spans="7:7" x14ac:dyDescent="0.25">
      <c r="G479" s="45"/>
    </row>
    <row r="480" spans="7:7" x14ac:dyDescent="0.25">
      <c r="G480" s="45"/>
    </row>
    <row r="481" spans="7:7" x14ac:dyDescent="0.25">
      <c r="G481" s="45"/>
    </row>
    <row r="482" spans="7:7" x14ac:dyDescent="0.25">
      <c r="G482" s="45"/>
    </row>
    <row r="483" spans="7:7" x14ac:dyDescent="0.25">
      <c r="G483" s="45"/>
    </row>
    <row r="484" spans="7:7" x14ac:dyDescent="0.25">
      <c r="G484" s="45"/>
    </row>
    <row r="485" spans="7:7" x14ac:dyDescent="0.25">
      <c r="G485" s="45"/>
    </row>
    <row r="486" spans="7:7" x14ac:dyDescent="0.25">
      <c r="G486" s="45"/>
    </row>
    <row r="487" spans="7:7" x14ac:dyDescent="0.25">
      <c r="G487" s="45"/>
    </row>
    <row r="488" spans="7:7" x14ac:dyDescent="0.25">
      <c r="G488" s="45"/>
    </row>
    <row r="489" spans="7:7" x14ac:dyDescent="0.25">
      <c r="G489" s="45"/>
    </row>
    <row r="490" spans="7:7" x14ac:dyDescent="0.25">
      <c r="G490" s="45"/>
    </row>
    <row r="491" spans="7:7" x14ac:dyDescent="0.25">
      <c r="G491" s="45"/>
    </row>
    <row r="492" spans="7:7" x14ac:dyDescent="0.25">
      <c r="G492" s="45"/>
    </row>
    <row r="493" spans="7:7" x14ac:dyDescent="0.25">
      <c r="G493" s="45"/>
    </row>
    <row r="494" spans="7:7" x14ac:dyDescent="0.25">
      <c r="G494" s="45"/>
    </row>
    <row r="495" spans="7:7" x14ac:dyDescent="0.25">
      <c r="G495" s="45"/>
    </row>
    <row r="496" spans="7:7" x14ac:dyDescent="0.25">
      <c r="G496" s="45"/>
    </row>
    <row r="497" spans="7:7" x14ac:dyDescent="0.25">
      <c r="G497" s="45"/>
    </row>
    <row r="498" spans="7:7" x14ac:dyDescent="0.25">
      <c r="G498" s="45"/>
    </row>
    <row r="499" spans="7:7" x14ac:dyDescent="0.25">
      <c r="G499" s="45"/>
    </row>
    <row r="500" spans="7:7" x14ac:dyDescent="0.25">
      <c r="G500" s="45"/>
    </row>
    <row r="501" spans="7:7" x14ac:dyDescent="0.25">
      <c r="G501" s="45"/>
    </row>
    <row r="502" spans="7:7" x14ac:dyDescent="0.25">
      <c r="G502" s="45"/>
    </row>
    <row r="503" spans="7:7" x14ac:dyDescent="0.25">
      <c r="G503" s="45"/>
    </row>
    <row r="504" spans="7:7" x14ac:dyDescent="0.25">
      <c r="G504" s="45"/>
    </row>
    <row r="505" spans="7:7" x14ac:dyDescent="0.25">
      <c r="G505" s="45"/>
    </row>
    <row r="506" spans="7:7" x14ac:dyDescent="0.25">
      <c r="G506" s="45"/>
    </row>
    <row r="507" spans="7:7" x14ac:dyDescent="0.25">
      <c r="G507" s="45"/>
    </row>
    <row r="508" spans="7:7" x14ac:dyDescent="0.25">
      <c r="G508" s="45"/>
    </row>
    <row r="509" spans="7:7" x14ac:dyDescent="0.25">
      <c r="G509" s="45"/>
    </row>
    <row r="510" spans="7:7" x14ac:dyDescent="0.25">
      <c r="G510" s="45"/>
    </row>
    <row r="511" spans="7:7" x14ac:dyDescent="0.25">
      <c r="G511" s="45"/>
    </row>
    <row r="512" spans="7:7" x14ac:dyDescent="0.25">
      <c r="G512" s="45"/>
    </row>
    <row r="513" spans="7:7" x14ac:dyDescent="0.25">
      <c r="G513" s="45"/>
    </row>
    <row r="514" spans="7:7" x14ac:dyDescent="0.25">
      <c r="G514" s="45"/>
    </row>
    <row r="515" spans="7:7" x14ac:dyDescent="0.25">
      <c r="G515" s="45"/>
    </row>
    <row r="516" spans="7:7" x14ac:dyDescent="0.25">
      <c r="G516" s="45"/>
    </row>
    <row r="517" spans="7:7" x14ac:dyDescent="0.25">
      <c r="G517" s="45"/>
    </row>
    <row r="518" spans="7:7" x14ac:dyDescent="0.25">
      <c r="G518" s="45"/>
    </row>
    <row r="519" spans="7:7" x14ac:dyDescent="0.25">
      <c r="G519" s="45"/>
    </row>
    <row r="520" spans="7:7" x14ac:dyDescent="0.25">
      <c r="G520" s="45"/>
    </row>
    <row r="521" spans="7:7" x14ac:dyDescent="0.25">
      <c r="G521" s="45"/>
    </row>
    <row r="522" spans="7:7" x14ac:dyDescent="0.25">
      <c r="G522" s="45"/>
    </row>
    <row r="523" spans="7:7" x14ac:dyDescent="0.25">
      <c r="G523" s="45"/>
    </row>
    <row r="524" spans="7:7" x14ac:dyDescent="0.25">
      <c r="G524" s="45"/>
    </row>
    <row r="525" spans="7:7" x14ac:dyDescent="0.25">
      <c r="G525" s="45"/>
    </row>
    <row r="526" spans="7:7" x14ac:dyDescent="0.25">
      <c r="G526" s="45"/>
    </row>
    <row r="527" spans="7:7" x14ac:dyDescent="0.25">
      <c r="G527" s="45"/>
    </row>
    <row r="528" spans="7:7" x14ac:dyDescent="0.25">
      <c r="G528" s="45"/>
    </row>
    <row r="529" spans="7:7" x14ac:dyDescent="0.25">
      <c r="G529" s="45"/>
    </row>
    <row r="530" spans="7:7" x14ac:dyDescent="0.25">
      <c r="G530" s="45"/>
    </row>
    <row r="531" spans="7:7" x14ac:dyDescent="0.25">
      <c r="G531" s="45"/>
    </row>
    <row r="532" spans="7:7" x14ac:dyDescent="0.25">
      <c r="G532" s="45"/>
    </row>
    <row r="533" spans="7:7" x14ac:dyDescent="0.25">
      <c r="G533" s="45"/>
    </row>
    <row r="534" spans="7:7" x14ac:dyDescent="0.25">
      <c r="G534" s="45"/>
    </row>
    <row r="535" spans="7:7" x14ac:dyDescent="0.25">
      <c r="G535" s="45"/>
    </row>
    <row r="536" spans="7:7" x14ac:dyDescent="0.25">
      <c r="G536" s="45"/>
    </row>
    <row r="537" spans="7:7" x14ac:dyDescent="0.25">
      <c r="G537" s="45"/>
    </row>
    <row r="538" spans="7:7" x14ac:dyDescent="0.25">
      <c r="G538" s="45"/>
    </row>
    <row r="539" spans="7:7" x14ac:dyDescent="0.25">
      <c r="G539" s="45"/>
    </row>
    <row r="540" spans="7:7" x14ac:dyDescent="0.25">
      <c r="G540" s="45"/>
    </row>
    <row r="541" spans="7:7" x14ac:dyDescent="0.25">
      <c r="G541" s="45"/>
    </row>
    <row r="542" spans="7:7" x14ac:dyDescent="0.25">
      <c r="G542" s="45"/>
    </row>
    <row r="543" spans="7:7" x14ac:dyDescent="0.25">
      <c r="G543" s="45"/>
    </row>
    <row r="544" spans="7:7" x14ac:dyDescent="0.25">
      <c r="G544" s="45"/>
    </row>
    <row r="545" spans="7:7" x14ac:dyDescent="0.25">
      <c r="G545" s="45"/>
    </row>
    <row r="546" spans="7:7" x14ac:dyDescent="0.25">
      <c r="G546" s="45"/>
    </row>
    <row r="547" spans="7:7" x14ac:dyDescent="0.25">
      <c r="G547" s="45"/>
    </row>
    <row r="548" spans="7:7" x14ac:dyDescent="0.25">
      <c r="G548" s="45"/>
    </row>
    <row r="549" spans="7:7" x14ac:dyDescent="0.25">
      <c r="G549" s="45"/>
    </row>
    <row r="550" spans="7:7" x14ac:dyDescent="0.25">
      <c r="G550" s="45"/>
    </row>
    <row r="551" spans="7:7" x14ac:dyDescent="0.25">
      <c r="G551" s="45"/>
    </row>
    <row r="552" spans="7:7" x14ac:dyDescent="0.25">
      <c r="G552" s="45"/>
    </row>
    <row r="553" spans="7:7" x14ac:dyDescent="0.25">
      <c r="G553" s="45"/>
    </row>
    <row r="554" spans="7:7" x14ac:dyDescent="0.25">
      <c r="G554" s="45"/>
    </row>
    <row r="555" spans="7:7" x14ac:dyDescent="0.25">
      <c r="G555" s="45"/>
    </row>
    <row r="556" spans="7:7" x14ac:dyDescent="0.25">
      <c r="G556" s="45"/>
    </row>
    <row r="557" spans="7:7" x14ac:dyDescent="0.25">
      <c r="G557" s="45"/>
    </row>
    <row r="558" spans="7:7" x14ac:dyDescent="0.25">
      <c r="G558" s="45"/>
    </row>
    <row r="559" spans="7:7" x14ac:dyDescent="0.25">
      <c r="G559" s="45"/>
    </row>
    <row r="560" spans="7:7" x14ac:dyDescent="0.25">
      <c r="G560" s="45"/>
    </row>
    <row r="561" spans="7:7" x14ac:dyDescent="0.25">
      <c r="G561" s="45"/>
    </row>
    <row r="562" spans="7:7" x14ac:dyDescent="0.25">
      <c r="G562" s="45"/>
    </row>
    <row r="563" spans="7:7" x14ac:dyDescent="0.25">
      <c r="G563" s="45"/>
    </row>
    <row r="564" spans="7:7" x14ac:dyDescent="0.25">
      <c r="G564" s="45"/>
    </row>
    <row r="565" spans="7:7" x14ac:dyDescent="0.25">
      <c r="G565" s="45"/>
    </row>
    <row r="566" spans="7:7" x14ac:dyDescent="0.25">
      <c r="G566" s="45"/>
    </row>
    <row r="567" spans="7:7" x14ac:dyDescent="0.25">
      <c r="G567" s="45"/>
    </row>
    <row r="568" spans="7:7" x14ac:dyDescent="0.25">
      <c r="G568" s="45"/>
    </row>
    <row r="569" spans="7:7" x14ac:dyDescent="0.25">
      <c r="G569" s="45"/>
    </row>
    <row r="570" spans="7:7" x14ac:dyDescent="0.25">
      <c r="G570" s="45"/>
    </row>
    <row r="571" spans="7:7" x14ac:dyDescent="0.25">
      <c r="G571" s="45"/>
    </row>
    <row r="572" spans="7:7" x14ac:dyDescent="0.25">
      <c r="G572" s="45"/>
    </row>
    <row r="573" spans="7:7" x14ac:dyDescent="0.25">
      <c r="G573" s="45"/>
    </row>
    <row r="574" spans="7:7" x14ac:dyDescent="0.25">
      <c r="G574" s="45"/>
    </row>
    <row r="575" spans="7:7" x14ac:dyDescent="0.25">
      <c r="G575" s="45"/>
    </row>
    <row r="576" spans="7:7" x14ac:dyDescent="0.25">
      <c r="G576" s="45"/>
    </row>
    <row r="577" spans="7:7" x14ac:dyDescent="0.25">
      <c r="G577" s="45"/>
    </row>
    <row r="578" spans="7:7" x14ac:dyDescent="0.25">
      <c r="G578" s="45"/>
    </row>
    <row r="579" spans="7:7" x14ac:dyDescent="0.25">
      <c r="G579" s="45"/>
    </row>
    <row r="580" spans="7:7" x14ac:dyDescent="0.25">
      <c r="G580" s="45"/>
    </row>
    <row r="581" spans="7:7" x14ac:dyDescent="0.25">
      <c r="G581" s="45"/>
    </row>
    <row r="582" spans="7:7" x14ac:dyDescent="0.25">
      <c r="G582" s="45"/>
    </row>
    <row r="583" spans="7:7" x14ac:dyDescent="0.25">
      <c r="G583" s="45"/>
    </row>
    <row r="584" spans="7:7" x14ac:dyDescent="0.25">
      <c r="G584" s="45"/>
    </row>
    <row r="585" spans="7:7" x14ac:dyDescent="0.25">
      <c r="G585" s="45"/>
    </row>
    <row r="586" spans="7:7" x14ac:dyDescent="0.25">
      <c r="G586" s="45"/>
    </row>
    <row r="587" spans="7:7" x14ac:dyDescent="0.25">
      <c r="G587" s="45"/>
    </row>
    <row r="588" spans="7:7" x14ac:dyDescent="0.25">
      <c r="G588" s="45"/>
    </row>
    <row r="589" spans="7:7" x14ac:dyDescent="0.25">
      <c r="G589" s="45"/>
    </row>
    <row r="590" spans="7:7" x14ac:dyDescent="0.25">
      <c r="G590" s="45"/>
    </row>
    <row r="591" spans="7:7" x14ac:dyDescent="0.25">
      <c r="G591" s="45"/>
    </row>
    <row r="592" spans="7:7" x14ac:dyDescent="0.25">
      <c r="G592" s="45"/>
    </row>
    <row r="593" spans="7:7" x14ac:dyDescent="0.25">
      <c r="G593" s="45"/>
    </row>
    <row r="594" spans="7:7" x14ac:dyDescent="0.25">
      <c r="G594" s="45"/>
    </row>
    <row r="595" spans="7:7" x14ac:dyDescent="0.25">
      <c r="G595" s="45"/>
    </row>
    <row r="596" spans="7:7" x14ac:dyDescent="0.25">
      <c r="G596" s="45"/>
    </row>
    <row r="597" spans="7:7" x14ac:dyDescent="0.25">
      <c r="G597" s="45"/>
    </row>
    <row r="598" spans="7:7" x14ac:dyDescent="0.25">
      <c r="G598" s="45"/>
    </row>
    <row r="599" spans="7:7" x14ac:dyDescent="0.25">
      <c r="G599" s="45"/>
    </row>
    <row r="600" spans="7:7" x14ac:dyDescent="0.25">
      <c r="G600" s="45"/>
    </row>
    <row r="601" spans="7:7" x14ac:dyDescent="0.25">
      <c r="G601" s="45"/>
    </row>
    <row r="602" spans="7:7" x14ac:dyDescent="0.25">
      <c r="G602" s="45"/>
    </row>
    <row r="603" spans="7:7" x14ac:dyDescent="0.25">
      <c r="G603" s="45"/>
    </row>
    <row r="604" spans="7:7" x14ac:dyDescent="0.25">
      <c r="G604" s="45"/>
    </row>
    <row r="605" spans="7:7" x14ac:dyDescent="0.25">
      <c r="G605" s="45"/>
    </row>
    <row r="606" spans="7:7" x14ac:dyDescent="0.25">
      <c r="G606" s="45"/>
    </row>
    <row r="607" spans="7:7" x14ac:dyDescent="0.25">
      <c r="G607" s="45"/>
    </row>
    <row r="608" spans="7:7" x14ac:dyDescent="0.25">
      <c r="G608" s="45"/>
    </row>
    <row r="609" spans="7:7" x14ac:dyDescent="0.25">
      <c r="G609" s="45"/>
    </row>
    <row r="610" spans="7:7" x14ac:dyDescent="0.25">
      <c r="G610" s="45"/>
    </row>
    <row r="611" spans="7:7" x14ac:dyDescent="0.25">
      <c r="G611" s="45"/>
    </row>
    <row r="612" spans="7:7" x14ac:dyDescent="0.25">
      <c r="G612" s="45"/>
    </row>
    <row r="613" spans="7:7" x14ac:dyDescent="0.25">
      <c r="G613" s="45"/>
    </row>
    <row r="614" spans="7:7" x14ac:dyDescent="0.25">
      <c r="G614" s="45"/>
    </row>
    <row r="615" spans="7:7" x14ac:dyDescent="0.25">
      <c r="G615" s="45"/>
    </row>
    <row r="616" spans="7:7" x14ac:dyDescent="0.25">
      <c r="G616" s="45"/>
    </row>
    <row r="617" spans="7:7" x14ac:dyDescent="0.25">
      <c r="G617" s="45"/>
    </row>
    <row r="618" spans="7:7" x14ac:dyDescent="0.25">
      <c r="G618" s="45"/>
    </row>
    <row r="619" spans="7:7" x14ac:dyDescent="0.25">
      <c r="G619" s="45"/>
    </row>
    <row r="620" spans="7:7" x14ac:dyDescent="0.25">
      <c r="G620" s="45"/>
    </row>
    <row r="621" spans="7:7" x14ac:dyDescent="0.25">
      <c r="G621" s="45"/>
    </row>
    <row r="622" spans="7:7" x14ac:dyDescent="0.25">
      <c r="G622" s="45"/>
    </row>
    <row r="623" spans="7:7" x14ac:dyDescent="0.25">
      <c r="G623" s="45"/>
    </row>
    <row r="624" spans="7:7" x14ac:dyDescent="0.25">
      <c r="G624" s="45"/>
    </row>
    <row r="625" spans="7:7" x14ac:dyDescent="0.25">
      <c r="G625" s="45"/>
    </row>
    <row r="626" spans="7:7" x14ac:dyDescent="0.25">
      <c r="G626" s="45"/>
    </row>
    <row r="627" spans="7:7" x14ac:dyDescent="0.25">
      <c r="G627" s="45"/>
    </row>
    <row r="628" spans="7:7" x14ac:dyDescent="0.25">
      <c r="G628" s="45"/>
    </row>
    <row r="629" spans="7:7" x14ac:dyDescent="0.25">
      <c r="G629" s="45"/>
    </row>
    <row r="630" spans="7:7" x14ac:dyDescent="0.25">
      <c r="G630" s="45"/>
    </row>
    <row r="631" spans="7:7" x14ac:dyDescent="0.25">
      <c r="G631" s="45"/>
    </row>
    <row r="632" spans="7:7" x14ac:dyDescent="0.25">
      <c r="G632" s="45"/>
    </row>
    <row r="633" spans="7:7" x14ac:dyDescent="0.25">
      <c r="G633" s="45"/>
    </row>
    <row r="634" spans="7:7" x14ac:dyDescent="0.25">
      <c r="G634" s="45"/>
    </row>
    <row r="635" spans="7:7" x14ac:dyDescent="0.25">
      <c r="G635" s="45"/>
    </row>
    <row r="636" spans="7:7" x14ac:dyDescent="0.25">
      <c r="G636" s="45"/>
    </row>
    <row r="637" spans="7:7" x14ac:dyDescent="0.25">
      <c r="G637" s="45"/>
    </row>
    <row r="638" spans="7:7" x14ac:dyDescent="0.25">
      <c r="G638" s="45"/>
    </row>
    <row r="639" spans="7:7" x14ac:dyDescent="0.25">
      <c r="G639" s="45"/>
    </row>
    <row r="640" spans="7:7" x14ac:dyDescent="0.25">
      <c r="G640" s="45"/>
    </row>
    <row r="641" spans="7:7" x14ac:dyDescent="0.25">
      <c r="G641" s="45"/>
    </row>
    <row r="642" spans="7:7" x14ac:dyDescent="0.25">
      <c r="G642" s="45"/>
    </row>
    <row r="643" spans="7:7" x14ac:dyDescent="0.25">
      <c r="G643" s="45"/>
    </row>
    <row r="644" spans="7:7" x14ac:dyDescent="0.25">
      <c r="G644" s="45"/>
    </row>
    <row r="645" spans="7:7" x14ac:dyDescent="0.25">
      <c r="G645" s="45"/>
    </row>
    <row r="646" spans="7:7" x14ac:dyDescent="0.25">
      <c r="G646" s="45"/>
    </row>
    <row r="647" spans="7:7" x14ac:dyDescent="0.25">
      <c r="G647" s="45"/>
    </row>
    <row r="648" spans="7:7" x14ac:dyDescent="0.25">
      <c r="G648" s="45"/>
    </row>
    <row r="649" spans="7:7" x14ac:dyDescent="0.25">
      <c r="G649" s="45"/>
    </row>
    <row r="650" spans="7:7" x14ac:dyDescent="0.25">
      <c r="G650" s="45"/>
    </row>
    <row r="651" spans="7:7" x14ac:dyDescent="0.25">
      <c r="G651" s="45"/>
    </row>
    <row r="652" spans="7:7" x14ac:dyDescent="0.25">
      <c r="G652" s="45"/>
    </row>
    <row r="653" spans="7:7" x14ac:dyDescent="0.25">
      <c r="G653" s="45"/>
    </row>
    <row r="654" spans="7:7" x14ac:dyDescent="0.25">
      <c r="G654" s="45"/>
    </row>
    <row r="655" spans="7:7" x14ac:dyDescent="0.25">
      <c r="G655" s="45"/>
    </row>
    <row r="656" spans="7:7" x14ac:dyDescent="0.25">
      <c r="G656" s="45"/>
    </row>
    <row r="657" spans="7:7" x14ac:dyDescent="0.25">
      <c r="G657" s="45"/>
    </row>
    <row r="658" spans="7:7" x14ac:dyDescent="0.25">
      <c r="G658" s="45"/>
    </row>
    <row r="659" spans="7:7" x14ac:dyDescent="0.25">
      <c r="G659" s="45"/>
    </row>
    <row r="660" spans="7:7" x14ac:dyDescent="0.25">
      <c r="G660" s="45"/>
    </row>
    <row r="661" spans="7:7" x14ac:dyDescent="0.25">
      <c r="G661" s="45"/>
    </row>
    <row r="662" spans="7:7" x14ac:dyDescent="0.25">
      <c r="G662" s="45"/>
    </row>
    <row r="663" spans="7:7" x14ac:dyDescent="0.25">
      <c r="G663" s="45"/>
    </row>
    <row r="664" spans="7:7" x14ac:dyDescent="0.25">
      <c r="G664" s="45"/>
    </row>
    <row r="665" spans="7:7" x14ac:dyDescent="0.25">
      <c r="G665" s="45"/>
    </row>
    <row r="666" spans="7:7" x14ac:dyDescent="0.25">
      <c r="G666" s="45"/>
    </row>
    <row r="667" spans="7:7" x14ac:dyDescent="0.25">
      <c r="G667" s="45"/>
    </row>
    <row r="668" spans="7:7" x14ac:dyDescent="0.25">
      <c r="G668" s="45"/>
    </row>
    <row r="669" spans="7:7" x14ac:dyDescent="0.25">
      <c r="G669" s="45"/>
    </row>
    <row r="670" spans="7:7" x14ac:dyDescent="0.25">
      <c r="G670" s="45"/>
    </row>
    <row r="671" spans="7:7" x14ac:dyDescent="0.25">
      <c r="G671" s="45"/>
    </row>
    <row r="672" spans="7:7" x14ac:dyDescent="0.25">
      <c r="G672" s="45"/>
    </row>
    <row r="673" spans="7:7" x14ac:dyDescent="0.25">
      <c r="G673" s="45"/>
    </row>
    <row r="674" spans="7:7" x14ac:dyDescent="0.25">
      <c r="G674" s="45"/>
    </row>
    <row r="675" spans="7:7" x14ac:dyDescent="0.25">
      <c r="G675" s="45"/>
    </row>
    <row r="676" spans="7:7" x14ac:dyDescent="0.25">
      <c r="G676" s="45"/>
    </row>
    <row r="677" spans="7:7" x14ac:dyDescent="0.25">
      <c r="G677" s="45"/>
    </row>
    <row r="678" spans="7:7" x14ac:dyDescent="0.25">
      <c r="G678" s="45"/>
    </row>
    <row r="679" spans="7:7" x14ac:dyDescent="0.25">
      <c r="G679" s="45"/>
    </row>
    <row r="680" spans="7:7" x14ac:dyDescent="0.25">
      <c r="G680" s="45"/>
    </row>
    <row r="681" spans="7:7" x14ac:dyDescent="0.25">
      <c r="G681" s="45"/>
    </row>
    <row r="682" spans="7:7" x14ac:dyDescent="0.25">
      <c r="G682" s="45"/>
    </row>
    <row r="683" spans="7:7" x14ac:dyDescent="0.25">
      <c r="G683" s="45"/>
    </row>
    <row r="684" spans="7:7" x14ac:dyDescent="0.25">
      <c r="G684" s="45"/>
    </row>
    <row r="685" spans="7:7" x14ac:dyDescent="0.25">
      <c r="G685" s="45"/>
    </row>
    <row r="686" spans="7:7" x14ac:dyDescent="0.25">
      <c r="G686" s="45"/>
    </row>
    <row r="687" spans="7:7" x14ac:dyDescent="0.25">
      <c r="G687" s="45"/>
    </row>
    <row r="688" spans="7:7" x14ac:dyDescent="0.25">
      <c r="G688" s="45"/>
    </row>
    <row r="689" spans="7:7" x14ac:dyDescent="0.25">
      <c r="G689" s="45"/>
    </row>
    <row r="690" spans="7:7" x14ac:dyDescent="0.25">
      <c r="G690" s="45"/>
    </row>
    <row r="691" spans="7:7" x14ac:dyDescent="0.25">
      <c r="G691" s="45"/>
    </row>
    <row r="692" spans="7:7" x14ac:dyDescent="0.25">
      <c r="G692" s="45"/>
    </row>
    <row r="693" spans="7:7" x14ac:dyDescent="0.25">
      <c r="G693" s="45"/>
    </row>
    <row r="694" spans="7:7" x14ac:dyDescent="0.25">
      <c r="G694" s="45"/>
    </row>
    <row r="695" spans="7:7" x14ac:dyDescent="0.25">
      <c r="G695" s="45"/>
    </row>
    <row r="696" spans="7:7" x14ac:dyDescent="0.25">
      <c r="G696" s="45"/>
    </row>
    <row r="697" spans="7:7" x14ac:dyDescent="0.25">
      <c r="G697" s="45"/>
    </row>
    <row r="698" spans="7:7" x14ac:dyDescent="0.25">
      <c r="G698" s="45"/>
    </row>
    <row r="699" spans="7:7" x14ac:dyDescent="0.25">
      <c r="G699" s="45"/>
    </row>
    <row r="700" spans="7:7" x14ac:dyDescent="0.25">
      <c r="G700" s="45"/>
    </row>
    <row r="701" spans="7:7" x14ac:dyDescent="0.25">
      <c r="G701" s="45"/>
    </row>
    <row r="702" spans="7:7" x14ac:dyDescent="0.25">
      <c r="G702" s="45"/>
    </row>
    <row r="703" spans="7:7" x14ac:dyDescent="0.25">
      <c r="G703" s="45"/>
    </row>
    <row r="704" spans="7:7" x14ac:dyDescent="0.25">
      <c r="G704" s="45"/>
    </row>
    <row r="705" spans="7:7" x14ac:dyDescent="0.25">
      <c r="G705" s="45"/>
    </row>
    <row r="706" spans="7:7" x14ac:dyDescent="0.25">
      <c r="G706" s="45"/>
    </row>
    <row r="707" spans="7:7" x14ac:dyDescent="0.25">
      <c r="G707" s="45"/>
    </row>
    <row r="708" spans="7:7" x14ac:dyDescent="0.25">
      <c r="G708" s="45"/>
    </row>
    <row r="709" spans="7:7" x14ac:dyDescent="0.25">
      <c r="G709" s="45"/>
    </row>
    <row r="710" spans="7:7" x14ac:dyDescent="0.25">
      <c r="G710" s="45"/>
    </row>
    <row r="711" spans="7:7" x14ac:dyDescent="0.25">
      <c r="G711" s="45"/>
    </row>
    <row r="712" spans="7:7" x14ac:dyDescent="0.25">
      <c r="G712" s="45"/>
    </row>
    <row r="713" spans="7:7" x14ac:dyDescent="0.25">
      <c r="G713" s="45"/>
    </row>
    <row r="714" spans="7:7" x14ac:dyDescent="0.25">
      <c r="G714" s="45"/>
    </row>
    <row r="715" spans="7:7" x14ac:dyDescent="0.25">
      <c r="G715" s="45"/>
    </row>
    <row r="716" spans="7:7" x14ac:dyDescent="0.25">
      <c r="G716" s="45"/>
    </row>
    <row r="717" spans="7:7" x14ac:dyDescent="0.25">
      <c r="G717" s="45"/>
    </row>
    <row r="718" spans="7:7" x14ac:dyDescent="0.25">
      <c r="G718" s="45"/>
    </row>
    <row r="719" spans="7:7" x14ac:dyDescent="0.25">
      <c r="G719" s="45"/>
    </row>
    <row r="720" spans="7:7" x14ac:dyDescent="0.25">
      <c r="G720" s="45"/>
    </row>
    <row r="721" spans="7:7" x14ac:dyDescent="0.25">
      <c r="G721" s="45"/>
    </row>
    <row r="722" spans="7:7" x14ac:dyDescent="0.25">
      <c r="G722" s="45"/>
    </row>
    <row r="723" spans="7:7" x14ac:dyDescent="0.25">
      <c r="G723" s="45"/>
    </row>
    <row r="724" spans="7:7" x14ac:dyDescent="0.25">
      <c r="G724" s="45"/>
    </row>
    <row r="725" spans="7:7" x14ac:dyDescent="0.25">
      <c r="G725" s="45"/>
    </row>
    <row r="726" spans="7:7" x14ac:dyDescent="0.25">
      <c r="G726" s="45"/>
    </row>
    <row r="727" spans="7:7" x14ac:dyDescent="0.25">
      <c r="G727" s="45"/>
    </row>
    <row r="728" spans="7:7" x14ac:dyDescent="0.25">
      <c r="G728" s="45"/>
    </row>
    <row r="729" spans="7:7" x14ac:dyDescent="0.25">
      <c r="G729" s="45"/>
    </row>
    <row r="730" spans="7:7" x14ac:dyDescent="0.25">
      <c r="G730" s="45"/>
    </row>
    <row r="731" spans="7:7" x14ac:dyDescent="0.25">
      <c r="G731" s="45"/>
    </row>
    <row r="732" spans="7:7" x14ac:dyDescent="0.25">
      <c r="G732" s="45"/>
    </row>
    <row r="733" spans="7:7" x14ac:dyDescent="0.25">
      <c r="G733" s="45"/>
    </row>
    <row r="734" spans="7:7" x14ac:dyDescent="0.25">
      <c r="G734" s="45"/>
    </row>
    <row r="735" spans="7:7" x14ac:dyDescent="0.25">
      <c r="G735" s="45"/>
    </row>
    <row r="736" spans="7:7" x14ac:dyDescent="0.25">
      <c r="G736" s="45"/>
    </row>
    <row r="737" spans="7:7" x14ac:dyDescent="0.25">
      <c r="G737" s="45"/>
    </row>
    <row r="738" spans="7:7" x14ac:dyDescent="0.25">
      <c r="G738" s="45"/>
    </row>
    <row r="739" spans="7:7" x14ac:dyDescent="0.25">
      <c r="G739" s="45"/>
    </row>
    <row r="740" spans="7:7" x14ac:dyDescent="0.25">
      <c r="G740" s="45"/>
    </row>
    <row r="741" spans="7:7" x14ac:dyDescent="0.25">
      <c r="G741" s="45"/>
    </row>
    <row r="742" spans="7:7" x14ac:dyDescent="0.25">
      <c r="G742" s="45"/>
    </row>
    <row r="743" spans="7:7" x14ac:dyDescent="0.25">
      <c r="G743" s="45"/>
    </row>
    <row r="744" spans="7:7" x14ac:dyDescent="0.25">
      <c r="G744" s="45"/>
    </row>
    <row r="745" spans="7:7" x14ac:dyDescent="0.25">
      <c r="G745" s="45"/>
    </row>
    <row r="746" spans="7:7" x14ac:dyDescent="0.25">
      <c r="G746" s="45"/>
    </row>
    <row r="747" spans="7:7" x14ac:dyDescent="0.25">
      <c r="G747" s="45"/>
    </row>
    <row r="748" spans="7:7" x14ac:dyDescent="0.25">
      <c r="G748" s="45"/>
    </row>
    <row r="749" spans="7:7" x14ac:dyDescent="0.25">
      <c r="G749" s="45"/>
    </row>
    <row r="750" spans="7:7" x14ac:dyDescent="0.25">
      <c r="G750" s="45"/>
    </row>
    <row r="751" spans="7:7" x14ac:dyDescent="0.25">
      <c r="G751" s="45"/>
    </row>
    <row r="752" spans="7:7" x14ac:dyDescent="0.25">
      <c r="G752" s="45"/>
    </row>
    <row r="753" spans="7:7" x14ac:dyDescent="0.25">
      <c r="G753" s="45"/>
    </row>
    <row r="754" spans="7:7" x14ac:dyDescent="0.25">
      <c r="G754" s="45"/>
    </row>
    <row r="755" spans="7:7" x14ac:dyDescent="0.25">
      <c r="G755" s="45"/>
    </row>
    <row r="756" spans="7:7" x14ac:dyDescent="0.25">
      <c r="G756" s="45"/>
    </row>
    <row r="757" spans="7:7" x14ac:dyDescent="0.25">
      <c r="G757" s="45"/>
    </row>
    <row r="758" spans="7:7" x14ac:dyDescent="0.25">
      <c r="G758" s="45"/>
    </row>
    <row r="759" spans="7:7" x14ac:dyDescent="0.25">
      <c r="G759" s="45"/>
    </row>
    <row r="760" spans="7:7" x14ac:dyDescent="0.25">
      <c r="G760" s="45"/>
    </row>
    <row r="761" spans="7:7" x14ac:dyDescent="0.25">
      <c r="G761" s="45"/>
    </row>
    <row r="762" spans="7:7" x14ac:dyDescent="0.25">
      <c r="G762" s="45"/>
    </row>
    <row r="763" spans="7:7" x14ac:dyDescent="0.25">
      <c r="G763" s="45"/>
    </row>
    <row r="764" spans="7:7" x14ac:dyDescent="0.25">
      <c r="G764" s="45"/>
    </row>
    <row r="765" spans="7:7" x14ac:dyDescent="0.25">
      <c r="G765" s="45"/>
    </row>
    <row r="766" spans="7:7" x14ac:dyDescent="0.25">
      <c r="G766" s="45"/>
    </row>
    <row r="767" spans="7:7" x14ac:dyDescent="0.25">
      <c r="G767" s="45"/>
    </row>
    <row r="768" spans="7:7" x14ac:dyDescent="0.25">
      <c r="G768" s="45"/>
    </row>
    <row r="769" spans="7:7" x14ac:dyDescent="0.25">
      <c r="G769" s="45"/>
    </row>
    <row r="770" spans="7:7" x14ac:dyDescent="0.25">
      <c r="G770" s="45"/>
    </row>
    <row r="771" spans="7:7" x14ac:dyDescent="0.25">
      <c r="G771" s="45"/>
    </row>
    <row r="772" spans="7:7" x14ac:dyDescent="0.25">
      <c r="G772" s="45"/>
    </row>
    <row r="773" spans="7:7" x14ac:dyDescent="0.25">
      <c r="G773" s="45"/>
    </row>
    <row r="774" spans="7:7" x14ac:dyDescent="0.25">
      <c r="G774" s="45"/>
    </row>
    <row r="775" spans="7:7" x14ac:dyDescent="0.25">
      <c r="G775" s="45"/>
    </row>
    <row r="776" spans="7:7" x14ac:dyDescent="0.25">
      <c r="G776" s="45"/>
    </row>
    <row r="777" spans="7:7" x14ac:dyDescent="0.25">
      <c r="G777" s="45"/>
    </row>
    <row r="778" spans="7:7" x14ac:dyDescent="0.25">
      <c r="G778" s="45"/>
    </row>
    <row r="779" spans="7:7" x14ac:dyDescent="0.25">
      <c r="G779" s="45"/>
    </row>
    <row r="780" spans="7:7" x14ac:dyDescent="0.25">
      <c r="G780" s="45"/>
    </row>
    <row r="781" spans="7:7" x14ac:dyDescent="0.25">
      <c r="G781" s="45"/>
    </row>
    <row r="782" spans="7:7" x14ac:dyDescent="0.25">
      <c r="G782" s="45"/>
    </row>
    <row r="783" spans="7:7" x14ac:dyDescent="0.25">
      <c r="G783" s="45"/>
    </row>
    <row r="784" spans="7:7" x14ac:dyDescent="0.25">
      <c r="G784" s="45"/>
    </row>
    <row r="785" spans="7:7" x14ac:dyDescent="0.25">
      <c r="G785" s="45"/>
    </row>
    <row r="786" spans="7:7" x14ac:dyDescent="0.25">
      <c r="G786" s="45"/>
    </row>
    <row r="787" spans="7:7" x14ac:dyDescent="0.25">
      <c r="G787" s="45"/>
    </row>
    <row r="788" spans="7:7" x14ac:dyDescent="0.25">
      <c r="G788" s="45"/>
    </row>
    <row r="789" spans="7:7" x14ac:dyDescent="0.25">
      <c r="G789" s="45"/>
    </row>
    <row r="790" spans="7:7" x14ac:dyDescent="0.25">
      <c r="G790" s="45"/>
    </row>
    <row r="791" spans="7:7" x14ac:dyDescent="0.25">
      <c r="G791" s="45"/>
    </row>
    <row r="792" spans="7:7" x14ac:dyDescent="0.25">
      <c r="G792" s="45"/>
    </row>
    <row r="793" spans="7:7" x14ac:dyDescent="0.25">
      <c r="G793" s="45"/>
    </row>
    <row r="794" spans="7:7" x14ac:dyDescent="0.25">
      <c r="G794" s="45"/>
    </row>
    <row r="795" spans="7:7" x14ac:dyDescent="0.25">
      <c r="G795" s="45"/>
    </row>
    <row r="796" spans="7:7" x14ac:dyDescent="0.25">
      <c r="G796" s="45"/>
    </row>
    <row r="797" spans="7:7" x14ac:dyDescent="0.25">
      <c r="G797" s="45"/>
    </row>
    <row r="798" spans="7:7" x14ac:dyDescent="0.25">
      <c r="G798" s="45"/>
    </row>
    <row r="799" spans="7:7" x14ac:dyDescent="0.25">
      <c r="G799" s="45"/>
    </row>
  </sheetData>
  <mergeCells count="1">
    <mergeCell ref="N75:O75"/>
  </mergeCells>
  <phoneticPr fontId="0" type="noConversion"/>
  <printOptions horizontalCentered="1"/>
  <pageMargins left="0.45" right="0.45" top="1" bottom="0.35" header="0.3" footer="0.25"/>
  <pageSetup paperSize="5" scale="75" orientation="portrait" r:id="rId1"/>
  <headerFooter alignWithMargins="0">
    <oddHeader>&amp;C&amp;20FY2016-17 Charter School Funding (General &amp; Special Revenue Funds)
Final Local Revenue Representation per Pupil</oddHeader>
  </headerFooter>
  <colBreaks count="1" manualBreakCount="1">
    <brk id="6" max="7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8"/>
  <sheetViews>
    <sheetView view="pageBreakPreview" zoomScale="90" zoomScaleNormal="70" zoomScaleSheetLayoutView="9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9.109375" defaultRowHeight="13.2" x14ac:dyDescent="0.25"/>
  <cols>
    <col min="1" max="1" width="18.109375" style="46" customWidth="1"/>
    <col min="2" max="2" width="14.5546875" style="46" customWidth="1"/>
    <col min="3" max="3" width="14.44140625" style="46" customWidth="1"/>
    <col min="4" max="4" width="10.88671875" style="46" bestFit="1" customWidth="1"/>
    <col min="5" max="5" width="15.33203125" style="46" customWidth="1"/>
    <col min="6" max="6" width="11.109375" style="63" bestFit="1" customWidth="1"/>
    <col min="7" max="7" width="13.6640625" style="46" customWidth="1"/>
    <col min="8" max="8" width="15.44140625" style="46" customWidth="1"/>
    <col min="9" max="9" width="13.33203125" style="46" customWidth="1"/>
    <col min="10" max="10" width="12.88671875" style="46" customWidth="1"/>
    <col min="11" max="11" width="13.77734375" style="46" customWidth="1"/>
    <col min="12" max="12" width="17.5546875" style="46" customWidth="1"/>
    <col min="13" max="13" width="14" style="46" customWidth="1"/>
    <col min="14" max="14" width="12.44140625" style="46" customWidth="1"/>
    <col min="15" max="16384" width="9.109375" style="46"/>
  </cols>
  <sheetData>
    <row r="1" spans="1:17" s="44" customFormat="1" ht="94.8" customHeight="1" x14ac:dyDescent="0.25">
      <c r="A1" s="91" t="s">
        <v>0</v>
      </c>
      <c r="B1" s="92" t="s">
        <v>274</v>
      </c>
      <c r="C1" s="92" t="s">
        <v>275</v>
      </c>
      <c r="D1" s="92" t="s">
        <v>276</v>
      </c>
      <c r="E1" s="93" t="s">
        <v>2</v>
      </c>
      <c r="F1" s="92" t="s">
        <v>277</v>
      </c>
      <c r="G1" s="92" t="s">
        <v>278</v>
      </c>
      <c r="H1" s="92" t="s">
        <v>279</v>
      </c>
      <c r="I1" s="92" t="s">
        <v>280</v>
      </c>
      <c r="J1" s="92" t="s">
        <v>281</v>
      </c>
      <c r="K1" s="93" t="s">
        <v>2</v>
      </c>
      <c r="L1" s="94" t="s">
        <v>180</v>
      </c>
      <c r="M1" s="90" t="s">
        <v>299</v>
      </c>
      <c r="N1" s="95" t="s">
        <v>181</v>
      </c>
      <c r="O1" s="43"/>
      <c r="P1" s="43"/>
      <c r="Q1" s="43"/>
    </row>
    <row r="2" spans="1:17" s="108" customFormat="1" ht="25.8" customHeight="1" x14ac:dyDescent="0.25">
      <c r="A2" s="162"/>
      <c r="B2" s="163" t="s">
        <v>3</v>
      </c>
      <c r="C2" s="163" t="s">
        <v>4</v>
      </c>
      <c r="D2" s="163" t="s">
        <v>5</v>
      </c>
      <c r="E2" s="164" t="s">
        <v>176</v>
      </c>
      <c r="F2" s="163" t="s">
        <v>6</v>
      </c>
      <c r="G2" s="163" t="s">
        <v>7</v>
      </c>
      <c r="H2" s="163" t="s">
        <v>8</v>
      </c>
      <c r="I2" s="163" t="s">
        <v>9</v>
      </c>
      <c r="J2" s="163" t="s">
        <v>10</v>
      </c>
      <c r="K2" s="165" t="s">
        <v>17</v>
      </c>
      <c r="L2" s="166" t="s">
        <v>18</v>
      </c>
      <c r="M2" s="163" t="s">
        <v>19</v>
      </c>
      <c r="N2" s="167" t="s">
        <v>20</v>
      </c>
      <c r="O2" s="168"/>
      <c r="P2" s="168"/>
      <c r="Q2" s="168"/>
    </row>
    <row r="3" spans="1:17" s="44" customFormat="1" ht="15" customHeight="1" x14ac:dyDescent="0.25">
      <c r="A3" s="65" t="s">
        <v>250</v>
      </c>
      <c r="B3" s="133">
        <f>Detail!H3+Detail!I3+Detail!P3+Detail!Q3+Detail!X3+Detail!Y3+Detail!AF3+Detail!AG3+Detail!AN3+Detail!AO3+Detail!AV3+Detail!AW3+Detail!BD3+Detail!BE3</f>
        <v>0</v>
      </c>
      <c r="C3" s="133">
        <f>Detail!BL3+Detail!BM3+Detail!BT3+Detail!BU3+Detail!CB3+Detail!CC3+Detail!CJ3+Detail!CK3</f>
        <v>0</v>
      </c>
      <c r="D3" s="133">
        <f>Detail!CR3+Detail!CS3</f>
        <v>0</v>
      </c>
      <c r="E3" s="133">
        <f t="shared" ref="E3:E34" si="0">SUM(B3:D3)</f>
        <v>0</v>
      </c>
      <c r="F3" s="133">
        <f>Detail!CZ3+Detail!DA3</f>
        <v>0</v>
      </c>
      <c r="G3" s="133">
        <f>Detail!DH3+Detail!DI3</f>
        <v>0</v>
      </c>
      <c r="H3" s="133">
        <f>Detail!DP3+Detail!DQ3</f>
        <v>0</v>
      </c>
      <c r="I3" s="134">
        <f>Detail!DX3+Detail!DY3</f>
        <v>0</v>
      </c>
      <c r="J3" s="133">
        <f>Detail!EF3+Detail!EG3</f>
        <v>0</v>
      </c>
      <c r="K3" s="133">
        <f>SUM(F3:J3)</f>
        <v>0</v>
      </c>
      <c r="L3" s="133">
        <f>E3-K3</f>
        <v>0</v>
      </c>
      <c r="M3" s="66">
        <f>'Detail Calculation exclude debt'!N3</f>
        <v>9651</v>
      </c>
      <c r="N3" s="133">
        <f>ROUND(L3/M3,0)</f>
        <v>0</v>
      </c>
      <c r="O3" s="67"/>
      <c r="P3" s="43"/>
      <c r="Q3" s="43"/>
    </row>
    <row r="4" spans="1:17" s="44" customFormat="1" ht="15" customHeight="1" x14ac:dyDescent="0.25">
      <c r="A4" s="68" t="s">
        <v>186</v>
      </c>
      <c r="B4" s="135">
        <f>Detail!H4+Detail!I4+Detail!P4+Detail!Q4+Detail!X4+Detail!Y4+Detail!AF4+Detail!AG4+Detail!AN4+Detail!AO4+Detail!AV4+Detail!AW4+Detail!BD4+Detail!BE4</f>
        <v>1741032</v>
      </c>
      <c r="C4" s="135">
        <f>Detail!BL4+Detail!BM4+Detail!BT4+Detail!BU4+Detail!CB4+Detail!CC4+Detail!CJ4+Detail!CK4</f>
        <v>0</v>
      </c>
      <c r="D4" s="135">
        <f>Detail!CR4+Detail!CS4</f>
        <v>0</v>
      </c>
      <c r="E4" s="135">
        <f t="shared" si="0"/>
        <v>1741032</v>
      </c>
      <c r="F4" s="136">
        <f>Detail!CZ4+Detail!DA4</f>
        <v>0</v>
      </c>
      <c r="G4" s="135">
        <f>Detail!DH4+Detail!DI4</f>
        <v>0</v>
      </c>
      <c r="H4" s="135">
        <f>Detail!DP4+Detail!DQ4</f>
        <v>56053</v>
      </c>
      <c r="I4" s="137">
        <f>Detail!DX4+Detail!DY4</f>
        <v>0</v>
      </c>
      <c r="J4" s="135">
        <f>Detail!EF4+Detail!EG4</f>
        <v>0</v>
      </c>
      <c r="K4" s="135">
        <f t="shared" ref="K4:K67" si="1">SUM(F4:J4)</f>
        <v>56053</v>
      </c>
      <c r="L4" s="135">
        <f t="shared" ref="L4:L67" si="2">E4-K4</f>
        <v>1684979</v>
      </c>
      <c r="M4" s="69">
        <f>'Detail Calculation exclude debt'!N4</f>
        <v>4061</v>
      </c>
      <c r="N4" s="135">
        <f t="shared" ref="N4:N67" si="3">ROUND(L4/M4,0)</f>
        <v>415</v>
      </c>
      <c r="O4" s="43"/>
      <c r="P4" s="43"/>
      <c r="Q4" s="43"/>
    </row>
    <row r="5" spans="1:17" s="44" customFormat="1" ht="15" customHeight="1" x14ac:dyDescent="0.25">
      <c r="A5" s="68" t="s">
        <v>187</v>
      </c>
      <c r="B5" s="135">
        <f>Detail!H5+Detail!I5+Detail!P5+Detail!Q5+Detail!X5+Detail!Y5+Detail!AF5+Detail!AG5+Detail!AN5+Detail!AO5+Detail!AV5+Detail!AW5+Detail!BD5+Detail!BE5</f>
        <v>17495283</v>
      </c>
      <c r="C5" s="135">
        <f>Detail!BL5+Detail!BM5+Detail!BT5+Detail!BU5+Detail!CB5+Detail!CC5+Detail!CJ5+Detail!CK5</f>
        <v>0</v>
      </c>
      <c r="D5" s="135">
        <f>Detail!CR5+Detail!CS5</f>
        <v>0</v>
      </c>
      <c r="E5" s="135">
        <f t="shared" si="0"/>
        <v>17495283</v>
      </c>
      <c r="F5" s="136">
        <f>Detail!CZ5+Detail!DA5</f>
        <v>0</v>
      </c>
      <c r="G5" s="135">
        <f>Detail!DH5+Detail!DI5</f>
        <v>0</v>
      </c>
      <c r="H5" s="135">
        <f>Detail!DP5+Detail!DQ5</f>
        <v>581781</v>
      </c>
      <c r="I5" s="137">
        <f>Detail!DX5+Detail!DY5</f>
        <v>0</v>
      </c>
      <c r="J5" s="135">
        <f>Detail!EF5+Detail!EG5</f>
        <v>0</v>
      </c>
      <c r="K5" s="135">
        <f t="shared" si="1"/>
        <v>581781</v>
      </c>
      <c r="L5" s="135">
        <f t="shared" si="2"/>
        <v>16913502</v>
      </c>
      <c r="M5" s="69">
        <f>'Detail Calculation exclude debt'!N5</f>
        <v>21795</v>
      </c>
      <c r="N5" s="135">
        <f t="shared" si="3"/>
        <v>776</v>
      </c>
      <c r="O5" s="43"/>
      <c r="P5" s="43"/>
      <c r="Q5" s="43"/>
    </row>
    <row r="6" spans="1:17" s="44" customFormat="1" ht="15" customHeight="1" x14ac:dyDescent="0.25">
      <c r="A6" s="68" t="s">
        <v>188</v>
      </c>
      <c r="B6" s="135">
        <f>Detail!H6+Detail!I6+Detail!P6+Detail!Q6+Detail!X6+Detail!Y6+Detail!AF6+Detail!AG6+Detail!AN6+Detail!AO6+Detail!AV6+Detail!AW6+Detail!BD6+Detail!BE6</f>
        <v>0</v>
      </c>
      <c r="C6" s="135">
        <f>Detail!BL6+Detail!BM6+Detail!BT6+Detail!BU6+Detail!CB6+Detail!CC6+Detail!CJ6+Detail!CK6</f>
        <v>0</v>
      </c>
      <c r="D6" s="135">
        <f>Detail!CR6+Detail!CS6</f>
        <v>0</v>
      </c>
      <c r="E6" s="135">
        <f t="shared" si="0"/>
        <v>0</v>
      </c>
      <c r="F6" s="136">
        <f>Detail!CZ6+Detail!DA6</f>
        <v>0</v>
      </c>
      <c r="G6" s="135">
        <f>Detail!DH6+Detail!DI6</f>
        <v>0</v>
      </c>
      <c r="H6" s="135">
        <f>Detail!DP6+Detail!DQ6</f>
        <v>0</v>
      </c>
      <c r="I6" s="137">
        <f>Detail!DX6+Detail!DY6</f>
        <v>0</v>
      </c>
      <c r="J6" s="135">
        <f>Detail!EF6+Detail!EG6</f>
        <v>0</v>
      </c>
      <c r="K6" s="135">
        <f t="shared" si="1"/>
        <v>0</v>
      </c>
      <c r="L6" s="135">
        <f t="shared" si="2"/>
        <v>0</v>
      </c>
      <c r="M6" s="69">
        <f>'Detail Calculation exclude debt'!N6</f>
        <v>3363</v>
      </c>
      <c r="N6" s="135">
        <f t="shared" si="3"/>
        <v>0</v>
      </c>
      <c r="O6" s="43"/>
      <c r="P6" s="43"/>
      <c r="Q6" s="43"/>
    </row>
    <row r="7" spans="1:17" s="44" customFormat="1" ht="15" customHeight="1" x14ac:dyDescent="0.25">
      <c r="A7" s="70" t="s">
        <v>189</v>
      </c>
      <c r="B7" s="138">
        <f>Detail!H7+Detail!I7+Detail!P7+Detail!Q7+Detail!X7+Detail!Y7+Detail!AF7+Detail!AG7+Detail!AN7+Detail!AO7+Detail!AV7+Detail!AW7+Detail!BD7+Detail!BE7</f>
        <v>0</v>
      </c>
      <c r="C7" s="138">
        <f>Detail!BL7+Detail!BM7+Detail!BT7+Detail!BU7+Detail!CB7+Detail!CC7+Detail!CJ7+Detail!CK7</f>
        <v>0</v>
      </c>
      <c r="D7" s="138">
        <f>Detail!CR7+Detail!CS7</f>
        <v>0</v>
      </c>
      <c r="E7" s="138">
        <f t="shared" si="0"/>
        <v>0</v>
      </c>
      <c r="F7" s="139">
        <f>Detail!CZ7+Detail!DA7</f>
        <v>0</v>
      </c>
      <c r="G7" s="138">
        <f>Detail!DH7+Detail!DI7</f>
        <v>0</v>
      </c>
      <c r="H7" s="138">
        <f>Detail!DP7+Detail!DQ7</f>
        <v>0</v>
      </c>
      <c r="I7" s="140">
        <f>Detail!DX7+Detail!DY7</f>
        <v>0</v>
      </c>
      <c r="J7" s="138">
        <f>Detail!EF7+Detail!EG7</f>
        <v>0</v>
      </c>
      <c r="K7" s="138">
        <f t="shared" si="1"/>
        <v>0</v>
      </c>
      <c r="L7" s="138">
        <f t="shared" si="2"/>
        <v>0</v>
      </c>
      <c r="M7" s="71">
        <f>'Detail Calculation exclude debt'!N7</f>
        <v>5432</v>
      </c>
      <c r="N7" s="138">
        <f t="shared" si="3"/>
        <v>0</v>
      </c>
      <c r="O7" s="43"/>
      <c r="P7" s="43"/>
      <c r="Q7" s="43"/>
    </row>
    <row r="8" spans="1:17" s="44" customFormat="1" ht="15" customHeight="1" x14ac:dyDescent="0.25">
      <c r="A8" s="65" t="s">
        <v>190</v>
      </c>
      <c r="B8" s="133">
        <f>Detail!H8+Detail!I8+Detail!P8+Detail!Q8+Detail!X8+Detail!Y8+Detail!AF8+Detail!AG8+Detail!AN8+Detail!AO8+Detail!AV8+Detail!AW8+Detail!BD8+Detail!BE8</f>
        <v>3717167</v>
      </c>
      <c r="C8" s="133">
        <f>Detail!BL8+Detail!BM8+Detail!BT8+Detail!BU8+Detail!CB8+Detail!CC8+Detail!CJ8+Detail!CK8</f>
        <v>0</v>
      </c>
      <c r="D8" s="133">
        <f>Detail!CR8+Detail!CS8</f>
        <v>0</v>
      </c>
      <c r="E8" s="133">
        <f t="shared" si="0"/>
        <v>3717167</v>
      </c>
      <c r="F8" s="133">
        <f>Detail!CZ8+Detail!DA8</f>
        <v>0</v>
      </c>
      <c r="G8" s="133">
        <f>Detail!DH8+Detail!DI8</f>
        <v>0</v>
      </c>
      <c r="H8" s="133">
        <f>Detail!DP8+Detail!DQ8</f>
        <v>0</v>
      </c>
      <c r="I8" s="134">
        <f>Detail!DX8+Detail!DY8</f>
        <v>0</v>
      </c>
      <c r="J8" s="133">
        <f>Detail!EF8+Detail!EG8</f>
        <v>0</v>
      </c>
      <c r="K8" s="133">
        <f t="shared" si="1"/>
        <v>0</v>
      </c>
      <c r="L8" s="133">
        <f t="shared" si="2"/>
        <v>3717167</v>
      </c>
      <c r="M8" s="66">
        <f>'Detail Calculation exclude debt'!N8</f>
        <v>5883</v>
      </c>
      <c r="N8" s="133">
        <f t="shared" si="3"/>
        <v>632</v>
      </c>
      <c r="O8" s="43"/>
      <c r="P8" s="43"/>
      <c r="Q8" s="43"/>
    </row>
    <row r="9" spans="1:17" s="44" customFormat="1" ht="15" customHeight="1" x14ac:dyDescent="0.25">
      <c r="A9" s="68" t="s">
        <v>191</v>
      </c>
      <c r="B9" s="135">
        <f>Detail!H9+Detail!I9+Detail!P9+Detail!Q9+Detail!X9+Detail!Y9+Detail!AF9+Detail!AG9+Detail!AN9+Detail!AO9+Detail!AV9+Detail!AW9+Detail!BD9+Detail!BE9</f>
        <v>1137870</v>
      </c>
      <c r="C9" s="135">
        <f>Detail!BL9+Detail!BM9+Detail!BT9+Detail!BU9+Detail!CB9+Detail!CC9+Detail!CJ9+Detail!CK9</f>
        <v>0</v>
      </c>
      <c r="D9" s="135">
        <f>Detail!CR9+Detail!CS9</f>
        <v>0</v>
      </c>
      <c r="E9" s="135">
        <f t="shared" si="0"/>
        <v>1137870</v>
      </c>
      <c r="F9" s="136">
        <f>Detail!CZ9+Detail!DA9</f>
        <v>0</v>
      </c>
      <c r="G9" s="135">
        <f>Detail!DH9+Detail!DI9</f>
        <v>0</v>
      </c>
      <c r="H9" s="135">
        <f>Detail!DP9+Detail!DQ9</f>
        <v>35215</v>
      </c>
      <c r="I9" s="137">
        <f>Detail!DX9+Detail!DY9</f>
        <v>0</v>
      </c>
      <c r="J9" s="135">
        <f>Detail!EF9+Detail!EG9</f>
        <v>0</v>
      </c>
      <c r="K9" s="135">
        <f t="shared" si="1"/>
        <v>35215</v>
      </c>
      <c r="L9" s="135">
        <f t="shared" si="2"/>
        <v>1102655</v>
      </c>
      <c r="M9" s="69">
        <f>'Detail Calculation exclude debt'!N9</f>
        <v>2146</v>
      </c>
      <c r="N9" s="135">
        <f t="shared" si="3"/>
        <v>514</v>
      </c>
      <c r="O9" s="43"/>
      <c r="P9" s="43"/>
      <c r="Q9" s="43"/>
    </row>
    <row r="10" spans="1:17" s="44" customFormat="1" ht="15" customHeight="1" x14ac:dyDescent="0.25">
      <c r="A10" s="68" t="s">
        <v>192</v>
      </c>
      <c r="B10" s="135">
        <f>Detail!H10+Detail!I10+Detail!P10+Detail!Q10+Detail!X10+Detail!Y10+Detail!AF10+Detail!AG10+Detail!AN10+Detail!AO10+Detail!AV10+Detail!AW10+Detail!BD10+Detail!BE10</f>
        <v>13205349</v>
      </c>
      <c r="C10" s="135">
        <f>Detail!BL10+Detail!BM10+Detail!BT10+Detail!BU10+Detail!CB10+Detail!CC10+Detail!CJ10+Detail!CK10</f>
        <v>0</v>
      </c>
      <c r="D10" s="135">
        <f>Detail!CR10+Detail!CS10</f>
        <v>0</v>
      </c>
      <c r="E10" s="135">
        <f t="shared" si="0"/>
        <v>13205349</v>
      </c>
      <c r="F10" s="136">
        <f>Detail!CZ10+Detail!DA10</f>
        <v>0</v>
      </c>
      <c r="G10" s="135">
        <f>Detail!DH10+Detail!DI10</f>
        <v>0</v>
      </c>
      <c r="H10" s="135">
        <f>Detail!DP10+Detail!DQ10</f>
        <v>416071</v>
      </c>
      <c r="I10" s="137">
        <f>Detail!DX10+Detail!DY10</f>
        <v>0</v>
      </c>
      <c r="J10" s="135">
        <f>Detail!EF10+Detail!EG10</f>
        <v>0</v>
      </c>
      <c r="K10" s="135">
        <f t="shared" si="1"/>
        <v>416071</v>
      </c>
      <c r="L10" s="135">
        <f t="shared" si="2"/>
        <v>12789278</v>
      </c>
      <c r="M10" s="69">
        <f>'Detail Calculation exclude debt'!N10</f>
        <v>22089</v>
      </c>
      <c r="N10" s="135">
        <f t="shared" si="3"/>
        <v>579</v>
      </c>
      <c r="O10" s="43"/>
      <c r="P10" s="43"/>
      <c r="Q10" s="43"/>
    </row>
    <row r="11" spans="1:17" s="44" customFormat="1" ht="15" customHeight="1" x14ac:dyDescent="0.25">
      <c r="A11" s="68" t="s">
        <v>183</v>
      </c>
      <c r="B11" s="135">
        <f>Detail!H11+Detail!I11+Detail!P11+Detail!Q11+Detail!X11+Detail!Y11+Detail!AF11+Detail!AG11+Detail!AN11+Detail!AO11+Detail!AV11+Detail!AW11+Detail!BD11+Detail!BE11</f>
        <v>29517197</v>
      </c>
      <c r="C11" s="135">
        <f>Detail!BL11+Detail!BM11+Detail!BT11+Detail!BU11+Detail!CB11+Detail!CC11+Detail!CJ11+Detail!CK11</f>
        <v>0</v>
      </c>
      <c r="D11" s="135">
        <f>Detail!CR11+Detail!CS11</f>
        <v>0</v>
      </c>
      <c r="E11" s="135">
        <f t="shared" si="0"/>
        <v>29517197</v>
      </c>
      <c r="F11" s="136">
        <f>Detail!CZ11+Detail!DA11</f>
        <v>0</v>
      </c>
      <c r="G11" s="135">
        <f>Detail!DH11+Detail!DI11</f>
        <v>3926</v>
      </c>
      <c r="H11" s="135">
        <f>Detail!DP11+Detail!DQ11</f>
        <v>882590</v>
      </c>
      <c r="I11" s="137">
        <f>Detail!DX11+Detail!DY11</f>
        <v>0</v>
      </c>
      <c r="J11" s="135">
        <f>Detail!EF11+Detail!EG11</f>
        <v>0</v>
      </c>
      <c r="K11" s="135">
        <f t="shared" si="1"/>
        <v>886516</v>
      </c>
      <c r="L11" s="135">
        <f t="shared" si="2"/>
        <v>28630681</v>
      </c>
      <c r="M11" s="69">
        <f>'Detail Calculation exclude debt'!N11</f>
        <v>40100</v>
      </c>
      <c r="N11" s="135">
        <f t="shared" si="3"/>
        <v>714</v>
      </c>
      <c r="O11" s="43"/>
      <c r="P11" s="43"/>
      <c r="Q11" s="43"/>
    </row>
    <row r="12" spans="1:17" s="44" customFormat="1" ht="15" customHeight="1" x14ac:dyDescent="0.25">
      <c r="A12" s="70" t="s">
        <v>193</v>
      </c>
      <c r="B12" s="138">
        <f>Detail!H12+Detail!I12+Detail!P12+Detail!Q12+Detail!X12+Detail!Y12+Detail!AF12+Detail!AG12+Detail!AN12+Detail!AO12+Detail!AV12+Detail!AW12+Detail!BD12+Detail!BE12</f>
        <v>22356110</v>
      </c>
      <c r="C12" s="138">
        <f>Detail!BL12+Detail!BM12+Detail!BT12+Detail!BU12+Detail!CB12+Detail!CC12+Detail!CJ12+Detail!CK12</f>
        <v>3633919</v>
      </c>
      <c r="D12" s="138">
        <f>Detail!CR12+Detail!CS12</f>
        <v>0</v>
      </c>
      <c r="E12" s="138">
        <f t="shared" si="0"/>
        <v>25990029</v>
      </c>
      <c r="F12" s="139">
        <f>Detail!CZ12+Detail!DA12</f>
        <v>0</v>
      </c>
      <c r="G12" s="138">
        <f>Detail!DH12+Detail!DI12</f>
        <v>0</v>
      </c>
      <c r="H12" s="138">
        <f>Detail!DP12+Detail!DQ12</f>
        <v>709962</v>
      </c>
      <c r="I12" s="140">
        <f>Detail!DX12+Detail!DY12</f>
        <v>0</v>
      </c>
      <c r="J12" s="138">
        <f>Detail!EF12+Detail!EG12</f>
        <v>0</v>
      </c>
      <c r="K12" s="138">
        <f t="shared" si="1"/>
        <v>709962</v>
      </c>
      <c r="L12" s="138">
        <f t="shared" si="2"/>
        <v>25280067</v>
      </c>
      <c r="M12" s="71">
        <f>'Detail Calculation exclude debt'!N12</f>
        <v>32890</v>
      </c>
      <c r="N12" s="138">
        <f t="shared" si="3"/>
        <v>769</v>
      </c>
      <c r="O12" s="43"/>
      <c r="P12" s="43"/>
      <c r="Q12" s="43"/>
    </row>
    <row r="13" spans="1:17" s="44" customFormat="1" ht="15" customHeight="1" x14ac:dyDescent="0.25">
      <c r="A13" s="65" t="s">
        <v>194</v>
      </c>
      <c r="B13" s="133">
        <f>Detail!H13+Detail!I13+Detail!P13+Detail!Q13+Detail!X13+Detail!Y13+Detail!AF13+Detail!AG13+Detail!AN13+Detail!AO13+Detail!AV13+Detail!AW13+Detail!BD13+Detail!BE13</f>
        <v>1210318</v>
      </c>
      <c r="C13" s="133">
        <f>Detail!BL13+Detail!BM13+Detail!BT13+Detail!BU13+Detail!CB13+Detail!CC13+Detail!CJ13+Detail!CK13</f>
        <v>0</v>
      </c>
      <c r="D13" s="133">
        <f>Detail!CR13+Detail!CS13</f>
        <v>0</v>
      </c>
      <c r="E13" s="133">
        <f t="shared" si="0"/>
        <v>1210318</v>
      </c>
      <c r="F13" s="133">
        <f>Detail!CZ13+Detail!DA13</f>
        <v>0</v>
      </c>
      <c r="G13" s="133">
        <f>Detail!DH13+Detail!DI13</f>
        <v>0</v>
      </c>
      <c r="H13" s="133">
        <f>Detail!DP13+Detail!DQ13</f>
        <v>40052</v>
      </c>
      <c r="I13" s="134">
        <f>Detail!DX13+Detail!DY13</f>
        <v>0</v>
      </c>
      <c r="J13" s="133">
        <f>Detail!EF13+Detail!EG13</f>
        <v>0</v>
      </c>
      <c r="K13" s="133">
        <f t="shared" si="1"/>
        <v>40052</v>
      </c>
      <c r="L13" s="133">
        <f t="shared" si="2"/>
        <v>1170266</v>
      </c>
      <c r="M13" s="66">
        <f>'Detail Calculation exclude debt'!N13</f>
        <v>1597</v>
      </c>
      <c r="N13" s="133">
        <f t="shared" si="3"/>
        <v>733</v>
      </c>
      <c r="O13" s="43"/>
      <c r="P13" s="43"/>
      <c r="Q13" s="43"/>
    </row>
    <row r="14" spans="1:17" s="44" customFormat="1" ht="15" customHeight="1" x14ac:dyDescent="0.25">
      <c r="A14" s="68" t="s">
        <v>195</v>
      </c>
      <c r="B14" s="135">
        <f>Detail!H14+Detail!I14+Detail!P14+Detail!Q14+Detail!X14+Detail!Y14+Detail!AF14+Detail!AG14+Detail!AN14+Detail!AO14+Detail!AV14+Detail!AW14+Detail!BD14+Detail!BE14</f>
        <v>384195</v>
      </c>
      <c r="C14" s="135">
        <f>Detail!BL14+Detail!BM14+Detail!BT14+Detail!BU14+Detail!CB14+Detail!CC14+Detail!CJ14+Detail!CK14</f>
        <v>0</v>
      </c>
      <c r="D14" s="135">
        <f>Detail!CR14+Detail!CS14</f>
        <v>0</v>
      </c>
      <c r="E14" s="135">
        <f t="shared" si="0"/>
        <v>384195</v>
      </c>
      <c r="F14" s="136">
        <f>Detail!CZ14+Detail!DA14</f>
        <v>0</v>
      </c>
      <c r="G14" s="135">
        <f>Detail!DH14+Detail!DI14</f>
        <v>0</v>
      </c>
      <c r="H14" s="135">
        <f>Detail!DP14+Detail!DQ14</f>
        <v>15335</v>
      </c>
      <c r="I14" s="137">
        <f>Detail!DX14+Detail!DY14</f>
        <v>0</v>
      </c>
      <c r="J14" s="135">
        <f>Detail!EF14+Detail!EG14</f>
        <v>0</v>
      </c>
      <c r="K14" s="135">
        <f t="shared" si="1"/>
        <v>15335</v>
      </c>
      <c r="L14" s="135">
        <f t="shared" si="2"/>
        <v>368860</v>
      </c>
      <c r="M14" s="69">
        <f>'Detail Calculation exclude debt'!N14</f>
        <v>1305</v>
      </c>
      <c r="N14" s="135">
        <f t="shared" si="3"/>
        <v>283</v>
      </c>
      <c r="O14" s="43"/>
      <c r="P14" s="43"/>
      <c r="Q14" s="43"/>
    </row>
    <row r="15" spans="1:17" s="44" customFormat="1" ht="15" customHeight="1" x14ac:dyDescent="0.25">
      <c r="A15" s="68" t="s">
        <v>196</v>
      </c>
      <c r="B15" s="135">
        <f>Detail!H15+Detail!I15+Detail!P15+Detail!Q15+Detail!X15+Detail!Y15+Detail!AF15+Detail!AG15+Detail!AN15+Detail!AO15+Detail!AV15+Detail!AW15+Detail!BD15+Detail!BE15</f>
        <v>69069</v>
      </c>
      <c r="C15" s="135">
        <f>Detail!BL15+Detail!BM15+Detail!BT15+Detail!BU15+Detail!CB15+Detail!CC15+Detail!CJ15+Detail!CK15</f>
        <v>0</v>
      </c>
      <c r="D15" s="135">
        <f>Detail!CR15+Detail!CS15</f>
        <v>0</v>
      </c>
      <c r="E15" s="135">
        <f t="shared" si="0"/>
        <v>69069</v>
      </c>
      <c r="F15" s="136">
        <f>Detail!CZ15+Detail!DA15</f>
        <v>0</v>
      </c>
      <c r="G15" s="135">
        <f>Detail!DH15+Detail!DI15</f>
        <v>0</v>
      </c>
      <c r="H15" s="135">
        <f>Detail!DP15+Detail!DQ15</f>
        <v>2488</v>
      </c>
      <c r="I15" s="137">
        <f>Detail!DX15+Detail!DY15</f>
        <v>0</v>
      </c>
      <c r="J15" s="135">
        <f>Detail!EF15+Detail!EG15</f>
        <v>0</v>
      </c>
      <c r="K15" s="135">
        <f t="shared" si="1"/>
        <v>2488</v>
      </c>
      <c r="L15" s="135">
        <f t="shared" si="2"/>
        <v>66581</v>
      </c>
      <c r="M15" s="69">
        <f>'Detail Calculation exclude debt'!N15</f>
        <v>1407</v>
      </c>
      <c r="N15" s="135">
        <f t="shared" si="3"/>
        <v>47</v>
      </c>
      <c r="O15" s="43"/>
      <c r="P15" s="43"/>
      <c r="Q15" s="43"/>
    </row>
    <row r="16" spans="1:17" s="44" customFormat="1" ht="15" customHeight="1" x14ac:dyDescent="0.25">
      <c r="A16" s="68" t="s">
        <v>197</v>
      </c>
      <c r="B16" s="135">
        <f>Detail!H16+Detail!I16+Detail!P16+Detail!Q16+Detail!X16+Detail!Y16+Detail!AF16+Detail!AG16+Detail!AN16+Detail!AO16+Detail!AV16+Detail!AW16+Detail!BD16+Detail!BE16</f>
        <v>1000200</v>
      </c>
      <c r="C16" s="135">
        <f>Detail!BL16+Detail!BM16+Detail!BT16+Detail!BU16+Detail!CB16+Detail!CC16+Detail!CJ16+Detail!CK16</f>
        <v>0</v>
      </c>
      <c r="D16" s="135">
        <f>Detail!CR16+Detail!CS16</f>
        <v>0</v>
      </c>
      <c r="E16" s="135">
        <f t="shared" si="0"/>
        <v>1000200</v>
      </c>
      <c r="F16" s="136">
        <f>Detail!CZ16+Detail!DA16</f>
        <v>0</v>
      </c>
      <c r="G16" s="135">
        <f>Detail!DH16+Detail!DI16</f>
        <v>0</v>
      </c>
      <c r="H16" s="135">
        <f>Detail!DP16+Detail!DQ16</f>
        <v>37308</v>
      </c>
      <c r="I16" s="137">
        <f>Detail!DX16+Detail!DY16</f>
        <v>0</v>
      </c>
      <c r="J16" s="135">
        <f>Detail!EF16+Detail!EG16</f>
        <v>0</v>
      </c>
      <c r="K16" s="135">
        <f t="shared" si="1"/>
        <v>37308</v>
      </c>
      <c r="L16" s="135">
        <f t="shared" si="2"/>
        <v>962892</v>
      </c>
      <c r="M16" s="69">
        <f>'Detail Calculation exclude debt'!N16</f>
        <v>1768</v>
      </c>
      <c r="N16" s="135">
        <f t="shared" si="3"/>
        <v>545</v>
      </c>
      <c r="O16" s="43"/>
      <c r="P16" s="43"/>
      <c r="Q16" s="43"/>
    </row>
    <row r="17" spans="1:17" s="44" customFormat="1" ht="15" customHeight="1" x14ac:dyDescent="0.25">
      <c r="A17" s="70" t="s">
        <v>198</v>
      </c>
      <c r="B17" s="138">
        <f>Detail!H17+Detail!I17+Detail!P17+Detail!Q17+Detail!X17+Detail!Y17+Detail!AF17+Detail!AG17+Detail!AN17+Detail!AO17+Detail!AV17+Detail!AW17+Detail!BD17+Detail!BE17</f>
        <v>0</v>
      </c>
      <c r="C17" s="138">
        <f>Detail!BL17+Detail!BM17+Detail!BT17+Detail!BU17+Detail!CB17+Detail!CC17+Detail!CJ17+Detail!CK17</f>
        <v>0</v>
      </c>
      <c r="D17" s="138">
        <f>Detail!CR17+Detail!CS17</f>
        <v>0</v>
      </c>
      <c r="E17" s="138">
        <f t="shared" si="0"/>
        <v>0</v>
      </c>
      <c r="F17" s="139">
        <f>Detail!CZ17+Detail!DA17</f>
        <v>0</v>
      </c>
      <c r="G17" s="138">
        <f>Detail!DH17+Detail!DI17</f>
        <v>0</v>
      </c>
      <c r="H17" s="138">
        <f>Detail!DP17+Detail!DQ17</f>
        <v>0</v>
      </c>
      <c r="I17" s="140">
        <f>Detail!DX17+Detail!DY17</f>
        <v>0</v>
      </c>
      <c r="J17" s="138">
        <f>Detail!EF17+Detail!EG17</f>
        <v>0</v>
      </c>
      <c r="K17" s="138">
        <f t="shared" si="1"/>
        <v>0</v>
      </c>
      <c r="L17" s="138">
        <f t="shared" si="2"/>
        <v>0</v>
      </c>
      <c r="M17" s="71">
        <f>'Detail Calculation exclude debt'!N17</f>
        <v>3705</v>
      </c>
      <c r="N17" s="138">
        <f t="shared" si="3"/>
        <v>0</v>
      </c>
      <c r="O17" s="43"/>
      <c r="P17" s="43"/>
      <c r="Q17" s="43"/>
    </row>
    <row r="18" spans="1:17" s="44" customFormat="1" ht="15" customHeight="1" x14ac:dyDescent="0.25">
      <c r="A18" s="65" t="s">
        <v>199</v>
      </c>
      <c r="B18" s="133">
        <f>Detail!H18+Detail!I18+Detail!P18+Detail!Q18+Detail!X18+Detail!Y18+Detail!AF18+Detail!AG18+Detail!AN18+Detail!AO18+Detail!AV18+Detail!AW18+Detail!BD18+Detail!BE18</f>
        <v>1670014</v>
      </c>
      <c r="C18" s="133">
        <f>Detail!BL18+Detail!BM18+Detail!BT18+Detail!BU18+Detail!CB18+Detail!CC18+Detail!CJ18+Detail!CK18</f>
        <v>4066906</v>
      </c>
      <c r="D18" s="133">
        <f>Detail!CR18+Detail!CS18</f>
        <v>0</v>
      </c>
      <c r="E18" s="133">
        <f t="shared" si="0"/>
        <v>5736920</v>
      </c>
      <c r="F18" s="133">
        <f>Detail!CZ18+Detail!DA18</f>
        <v>0</v>
      </c>
      <c r="G18" s="133">
        <f>Detail!DH18+Detail!DI18</f>
        <v>0</v>
      </c>
      <c r="H18" s="133">
        <f>Detail!DP18+Detail!DQ18</f>
        <v>69390</v>
      </c>
      <c r="I18" s="134">
        <f>Detail!DX18+Detail!DY18</f>
        <v>78850</v>
      </c>
      <c r="J18" s="133">
        <f>Detail!EF18+Detail!EG18</f>
        <v>0</v>
      </c>
      <c r="K18" s="133">
        <f t="shared" si="1"/>
        <v>148240</v>
      </c>
      <c r="L18" s="133">
        <f t="shared" si="2"/>
        <v>5588680</v>
      </c>
      <c r="M18" s="66">
        <f>'Detail Calculation exclude debt'!N18</f>
        <v>4943</v>
      </c>
      <c r="N18" s="133">
        <f t="shared" si="3"/>
        <v>1131</v>
      </c>
      <c r="O18" s="43"/>
      <c r="P18" s="43"/>
      <c r="Q18" s="43"/>
    </row>
    <row r="19" spans="1:17" s="44" customFormat="1" ht="15" customHeight="1" x14ac:dyDescent="0.25">
      <c r="A19" s="68" t="s">
        <v>184</v>
      </c>
      <c r="B19" s="135">
        <f>Detail!H19+Detail!I19+Detail!P19+Detail!Q19+Detail!X19+Detail!Y19+Detail!AF19+Detail!AG19+Detail!AN19+Detail!AO19+Detail!AV19+Detail!AW19+Detail!BD19+Detail!BE19</f>
        <v>0</v>
      </c>
      <c r="C19" s="135">
        <f>Detail!BL19+Detail!BM19+Detail!BT19+Detail!BU19+Detail!CB19+Detail!CC19+Detail!CJ19+Detail!CK19</f>
        <v>41389380</v>
      </c>
      <c r="D19" s="135">
        <f>Detail!CR19+Detail!CS19</f>
        <v>0</v>
      </c>
      <c r="E19" s="135">
        <f t="shared" si="0"/>
        <v>41389380</v>
      </c>
      <c r="F19" s="136">
        <f>Detail!CZ19+Detail!DA19</f>
        <v>0</v>
      </c>
      <c r="G19" s="135">
        <f>Detail!DH19+Detail!DI19</f>
        <v>0</v>
      </c>
      <c r="H19" s="135">
        <f>Detail!DP19+Detail!DQ19</f>
        <v>0</v>
      </c>
      <c r="I19" s="137">
        <f>Detail!DX19+Detail!DY19</f>
        <v>402576</v>
      </c>
      <c r="J19" s="135">
        <f>Detail!EF19+Detail!EG19</f>
        <v>0</v>
      </c>
      <c r="K19" s="135">
        <f t="shared" si="1"/>
        <v>402576</v>
      </c>
      <c r="L19" s="135">
        <f t="shared" si="2"/>
        <v>40986804</v>
      </c>
      <c r="M19" s="69">
        <f>'Detail Calculation exclude debt'!N19</f>
        <v>44159</v>
      </c>
      <c r="N19" s="135">
        <f t="shared" si="3"/>
        <v>928</v>
      </c>
      <c r="O19" s="43"/>
      <c r="P19" s="43"/>
      <c r="Q19" s="43"/>
    </row>
    <row r="20" spans="1:17" s="44" customFormat="1" ht="15" customHeight="1" x14ac:dyDescent="0.25">
      <c r="A20" s="68" t="s">
        <v>200</v>
      </c>
      <c r="B20" s="135">
        <f>Detail!H20+Detail!I20+Detail!P20+Detail!Q20+Detail!X20+Detail!Y20+Detail!AF20+Detail!AG20+Detail!AN20+Detail!AO20+Detail!AV20+Detail!AW20+Detail!BD20+Detail!BE20</f>
        <v>0</v>
      </c>
      <c r="C20" s="135">
        <f>Detail!BL20+Detail!BM20+Detail!BT20+Detail!BU20+Detail!CB20+Detail!CC20+Detail!CJ20+Detail!CK20</f>
        <v>0</v>
      </c>
      <c r="D20" s="135">
        <f>Detail!CR20+Detail!CS20</f>
        <v>0</v>
      </c>
      <c r="E20" s="135">
        <f t="shared" si="0"/>
        <v>0</v>
      </c>
      <c r="F20" s="136">
        <f>Detail!CZ20+Detail!DA20</f>
        <v>0</v>
      </c>
      <c r="G20" s="135">
        <f>Detail!DH20+Detail!DI20</f>
        <v>0</v>
      </c>
      <c r="H20" s="135">
        <f>Detail!DP20+Detail!DQ20</f>
        <v>0</v>
      </c>
      <c r="I20" s="137">
        <f>Detail!DX20+Detail!DY20</f>
        <v>0</v>
      </c>
      <c r="J20" s="135">
        <f>Detail!EF20+Detail!EG20</f>
        <v>0</v>
      </c>
      <c r="K20" s="135">
        <f t="shared" si="1"/>
        <v>0</v>
      </c>
      <c r="L20" s="135">
        <f t="shared" si="2"/>
        <v>0</v>
      </c>
      <c r="M20" s="69">
        <f>'Detail Calculation exclude debt'!N20</f>
        <v>1005</v>
      </c>
      <c r="N20" s="135">
        <f t="shared" si="3"/>
        <v>0</v>
      </c>
      <c r="O20" s="43"/>
      <c r="P20" s="43"/>
      <c r="Q20" s="43"/>
    </row>
    <row r="21" spans="1:17" s="44" customFormat="1" ht="15" customHeight="1" x14ac:dyDescent="0.25">
      <c r="A21" s="68" t="s">
        <v>201</v>
      </c>
      <c r="B21" s="135">
        <f>Detail!H21+Detail!I21+Detail!P21+Detail!Q21+Detail!X21+Detail!Y21+Detail!AF21+Detail!AG21+Detail!AN21+Detail!AO21+Detail!AV21+Detail!AW21+Detail!BD21+Detail!BE21</f>
        <v>0</v>
      </c>
      <c r="C21" s="135">
        <f>Detail!BL21+Detail!BM21+Detail!BT21+Detail!BU21+Detail!CB21+Detail!CC21+Detail!CJ21+Detail!CK21</f>
        <v>0</v>
      </c>
      <c r="D21" s="135">
        <f>Detail!CR21+Detail!CS21</f>
        <v>0</v>
      </c>
      <c r="E21" s="135">
        <f t="shared" si="0"/>
        <v>0</v>
      </c>
      <c r="F21" s="136">
        <f>Detail!CZ21+Detail!DA21</f>
        <v>0</v>
      </c>
      <c r="G21" s="135">
        <f>Detail!DH21+Detail!DI21</f>
        <v>0</v>
      </c>
      <c r="H21" s="135">
        <f>Detail!DP21+Detail!DQ21</f>
        <v>0</v>
      </c>
      <c r="I21" s="137">
        <f>Detail!DX21+Detail!DY21</f>
        <v>0</v>
      </c>
      <c r="J21" s="135">
        <f>Detail!EF21+Detail!EG21</f>
        <v>0</v>
      </c>
      <c r="K21" s="135">
        <f t="shared" si="1"/>
        <v>0</v>
      </c>
      <c r="L21" s="135">
        <f t="shared" si="2"/>
        <v>0</v>
      </c>
      <c r="M21" s="69">
        <f>'Detail Calculation exclude debt'!N21</f>
        <v>1984</v>
      </c>
      <c r="N21" s="135">
        <f t="shared" si="3"/>
        <v>0</v>
      </c>
      <c r="O21" s="43"/>
      <c r="P21" s="43"/>
      <c r="Q21" s="43"/>
    </row>
    <row r="22" spans="1:17" s="44" customFormat="1" ht="15" customHeight="1" x14ac:dyDescent="0.25">
      <c r="A22" s="70" t="s">
        <v>202</v>
      </c>
      <c r="B22" s="138">
        <f>Detail!H22+Detail!I22+Detail!P22+Detail!Q22+Detail!X22+Detail!Y22+Detail!AF22+Detail!AG22+Detail!AN22+Detail!AO22+Detail!AV22+Detail!AW22+Detail!BD22+Detail!BE22</f>
        <v>798</v>
      </c>
      <c r="C22" s="138">
        <f>Detail!BL22+Detail!BM22+Detail!BT22+Detail!BU22+Detail!CB22+Detail!CC22+Detail!CJ22+Detail!CK22</f>
        <v>0</v>
      </c>
      <c r="D22" s="138">
        <f>Detail!CR22+Detail!CS22</f>
        <v>0</v>
      </c>
      <c r="E22" s="138">
        <f t="shared" si="0"/>
        <v>798</v>
      </c>
      <c r="F22" s="139">
        <f>Detail!CZ22+Detail!DA22</f>
        <v>0</v>
      </c>
      <c r="G22" s="138">
        <f>Detail!DH22+Detail!DI22</f>
        <v>0</v>
      </c>
      <c r="H22" s="138">
        <f>Detail!DP22+Detail!DQ22</f>
        <v>0</v>
      </c>
      <c r="I22" s="140">
        <f>Detail!DX22+Detail!DY22</f>
        <v>0</v>
      </c>
      <c r="J22" s="138">
        <f>Detail!EF22+Detail!EG22</f>
        <v>1840</v>
      </c>
      <c r="K22" s="138">
        <f t="shared" si="1"/>
        <v>1840</v>
      </c>
      <c r="L22" s="138">
        <f t="shared" si="2"/>
        <v>-1042</v>
      </c>
      <c r="M22" s="71">
        <f>'Detail Calculation exclude debt'!N22</f>
        <v>5823</v>
      </c>
      <c r="N22" s="138">
        <f t="shared" si="3"/>
        <v>0</v>
      </c>
      <c r="O22" s="43"/>
      <c r="P22" s="43"/>
      <c r="Q22" s="43"/>
    </row>
    <row r="23" spans="1:17" s="44" customFormat="1" ht="15" customHeight="1" x14ac:dyDescent="0.25">
      <c r="A23" s="65" t="s">
        <v>203</v>
      </c>
      <c r="B23" s="133">
        <f>Detail!H23+Detail!I23+Detail!P23+Detail!Q23+Detail!X23+Detail!Y23+Detail!AF23+Detail!AG23+Detail!AN23+Detail!AO23+Detail!AV23+Detail!AW23+Detail!BD23+Detail!BE23</f>
        <v>1060000</v>
      </c>
      <c r="C23" s="133">
        <f>Detail!BL23+Detail!BM23+Detail!BT23+Detail!BU23+Detail!CB23+Detail!CC23+Detail!CJ23+Detail!CK23</f>
        <v>1223983</v>
      </c>
      <c r="D23" s="133">
        <f>Detail!CR23+Detail!CS23</f>
        <v>0</v>
      </c>
      <c r="E23" s="133">
        <f t="shared" si="0"/>
        <v>2283983</v>
      </c>
      <c r="F23" s="133">
        <f>Detail!CZ23+Detail!DA23</f>
        <v>0</v>
      </c>
      <c r="G23" s="133">
        <f>Detail!DH23+Detail!DI23</f>
        <v>0</v>
      </c>
      <c r="H23" s="133">
        <f>Detail!DP23+Detail!DQ23</f>
        <v>0</v>
      </c>
      <c r="I23" s="134">
        <f>Detail!DX23+Detail!DY23</f>
        <v>9430</v>
      </c>
      <c r="J23" s="133">
        <f>Detail!EF23+Detail!EG23</f>
        <v>0</v>
      </c>
      <c r="K23" s="133">
        <f t="shared" si="1"/>
        <v>9430</v>
      </c>
      <c r="L23" s="133">
        <f t="shared" si="2"/>
        <v>2274553</v>
      </c>
      <c r="M23" s="66">
        <f>'Detail Calculation exclude debt'!N23</f>
        <v>3013</v>
      </c>
      <c r="N23" s="133">
        <f t="shared" si="3"/>
        <v>755</v>
      </c>
      <c r="O23" s="43"/>
      <c r="P23" s="43"/>
      <c r="Q23" s="43"/>
    </row>
    <row r="24" spans="1:17" s="44" customFormat="1" ht="15" customHeight="1" x14ac:dyDescent="0.25">
      <c r="A24" s="68" t="s">
        <v>204</v>
      </c>
      <c r="B24" s="135">
        <f>Detail!H24+Detail!I24+Detail!P24+Detail!Q24+Detail!X24+Detail!Y24+Detail!AF24+Detail!AG24+Detail!AN24+Detail!AO24+Detail!AV24+Detail!AW24+Detail!BD24+Detail!BE24</f>
        <v>1537947</v>
      </c>
      <c r="C24" s="135">
        <f>Detail!BL24+Detail!BM24+Detail!BT24+Detail!BU24+Detail!CB24+Detail!CC24+Detail!CJ24+Detail!CK24</f>
        <v>1260724</v>
      </c>
      <c r="D24" s="135">
        <f>Detail!CR24+Detail!CS24</f>
        <v>0</v>
      </c>
      <c r="E24" s="135">
        <f t="shared" si="0"/>
        <v>2798671</v>
      </c>
      <c r="F24" s="136">
        <f>Detail!CZ24+Detail!DA24</f>
        <v>8037</v>
      </c>
      <c r="G24" s="135">
        <f>Detail!DH24+Detail!DI24</f>
        <v>2177</v>
      </c>
      <c r="H24" s="135">
        <f>Detail!DP24+Detail!DQ24</f>
        <v>49599</v>
      </c>
      <c r="I24" s="137">
        <f>Detail!DX24+Detail!DY24</f>
        <v>27400</v>
      </c>
      <c r="J24" s="135">
        <f>Detail!EF24+Detail!EG24</f>
        <v>0</v>
      </c>
      <c r="K24" s="135">
        <f t="shared" si="1"/>
        <v>87213</v>
      </c>
      <c r="L24" s="135">
        <f t="shared" si="2"/>
        <v>2711458</v>
      </c>
      <c r="M24" s="69">
        <f>'Detail Calculation exclude debt'!N24</f>
        <v>3020</v>
      </c>
      <c r="N24" s="135">
        <f t="shared" si="3"/>
        <v>898</v>
      </c>
      <c r="O24" s="43"/>
      <c r="P24" s="43"/>
      <c r="Q24" s="43"/>
    </row>
    <row r="25" spans="1:17" s="44" customFormat="1" ht="15" customHeight="1" x14ac:dyDescent="0.25">
      <c r="A25" s="68" t="s">
        <v>205</v>
      </c>
      <c r="B25" s="135">
        <f>Detail!H25+Detail!I25+Detail!P25+Detail!Q25+Detail!X25+Detail!Y25+Detail!AF25+Detail!AG25+Detail!AN25+Detail!AO25+Detail!AV25+Detail!AW25+Detail!BD25+Detail!BE25</f>
        <v>13435620</v>
      </c>
      <c r="C25" s="135">
        <f>Detail!BL25+Detail!BM25+Detail!BT25+Detail!BU25+Detail!CB25+Detail!CC25+Detail!CJ25+Detail!CK25</f>
        <v>0</v>
      </c>
      <c r="D25" s="135">
        <f>Detail!CR25+Detail!CS25</f>
        <v>0</v>
      </c>
      <c r="E25" s="135">
        <f t="shared" si="0"/>
        <v>13435620</v>
      </c>
      <c r="F25" s="136">
        <f>Detail!CZ25+Detail!DA25</f>
        <v>0</v>
      </c>
      <c r="G25" s="135">
        <f>Detail!DH25+Detail!DI25</f>
        <v>0</v>
      </c>
      <c r="H25" s="135">
        <f>Detail!DP25+Detail!DQ25</f>
        <v>475986</v>
      </c>
      <c r="I25" s="137">
        <f>Detail!DX25+Detail!DY25</f>
        <v>0</v>
      </c>
      <c r="J25" s="135">
        <f>Detail!EF25+Detail!EG25</f>
        <v>0</v>
      </c>
      <c r="K25" s="135">
        <f t="shared" si="1"/>
        <v>475986</v>
      </c>
      <c r="L25" s="135">
        <f t="shared" si="2"/>
        <v>12959634</v>
      </c>
      <c r="M25" s="69">
        <f>'Detail Calculation exclude debt'!N25</f>
        <v>13243</v>
      </c>
      <c r="N25" s="135">
        <f t="shared" si="3"/>
        <v>979</v>
      </c>
      <c r="O25" s="43"/>
      <c r="P25" s="43"/>
      <c r="Q25" s="43"/>
    </row>
    <row r="26" spans="1:17" s="44" customFormat="1" ht="15" customHeight="1" x14ac:dyDescent="0.25">
      <c r="A26" s="68" t="s">
        <v>206</v>
      </c>
      <c r="B26" s="135">
        <f>Detail!H26+Detail!I26+Detail!P26+Detail!Q26+Detail!X26+Detail!Y26+Detail!AF26+Detail!AG26+Detail!AN26+Detail!AO26+Detail!AV26+Detail!AW26+Detail!BD26+Detail!BE26</f>
        <v>3328012</v>
      </c>
      <c r="C26" s="135">
        <f>Detail!BL26+Detail!BM26+Detail!BT26+Detail!BU26+Detail!CB26+Detail!CC26+Detail!CJ26+Detail!CK26</f>
        <v>0</v>
      </c>
      <c r="D26" s="135">
        <f>Detail!CR26+Detail!CS26</f>
        <v>0</v>
      </c>
      <c r="E26" s="135">
        <f t="shared" si="0"/>
        <v>3328012</v>
      </c>
      <c r="F26" s="136">
        <f>Detail!CZ26+Detail!DA26</f>
        <v>0</v>
      </c>
      <c r="G26" s="135">
        <f>Detail!DH26+Detail!DI26</f>
        <v>0</v>
      </c>
      <c r="H26" s="135">
        <f>Detail!DP26+Detail!DQ26</f>
        <v>128011</v>
      </c>
      <c r="I26" s="137">
        <f>Detail!DX26+Detail!DY26</f>
        <v>0</v>
      </c>
      <c r="J26" s="135">
        <f>Detail!EF26+Detail!EG26</f>
        <v>0</v>
      </c>
      <c r="K26" s="135">
        <f t="shared" si="1"/>
        <v>128011</v>
      </c>
      <c r="L26" s="135">
        <f t="shared" si="2"/>
        <v>3200001</v>
      </c>
      <c r="M26" s="69">
        <f>'Detail Calculation exclude debt'!N26</f>
        <v>4820</v>
      </c>
      <c r="N26" s="135">
        <f t="shared" si="3"/>
        <v>664</v>
      </c>
      <c r="O26" s="43"/>
      <c r="P26" s="43"/>
      <c r="Q26" s="43"/>
    </row>
    <row r="27" spans="1:17" s="44" customFormat="1" ht="15" customHeight="1" x14ac:dyDescent="0.25">
      <c r="A27" s="70" t="s">
        <v>207</v>
      </c>
      <c r="B27" s="138">
        <f>Detail!H27+Detail!I27+Detail!P27+Detail!Q27+Detail!X27+Detail!Y27+Detail!AF27+Detail!AG27+Detail!AN27+Detail!AO27+Detail!AV27+Detail!AW27+Detail!BD27+Detail!BE27</f>
        <v>0</v>
      </c>
      <c r="C27" s="138">
        <f>Detail!BL27+Detail!BM27+Detail!BT27+Detail!BU27+Detail!CB27+Detail!CC27+Detail!CJ27+Detail!CK27</f>
        <v>0</v>
      </c>
      <c r="D27" s="138">
        <f>Detail!CR27+Detail!CS27</f>
        <v>0</v>
      </c>
      <c r="E27" s="138">
        <f t="shared" si="0"/>
        <v>0</v>
      </c>
      <c r="F27" s="139">
        <f>Detail!CZ27+Detail!DA27</f>
        <v>0</v>
      </c>
      <c r="G27" s="138">
        <f>Detail!DH27+Detail!DI27</f>
        <v>0</v>
      </c>
      <c r="H27" s="138">
        <f>Detail!DP27+Detail!DQ27</f>
        <v>0</v>
      </c>
      <c r="I27" s="140">
        <f>Detail!DX27+Detail!DY27</f>
        <v>0</v>
      </c>
      <c r="J27" s="138">
        <f>Detail!EF27+Detail!EG27</f>
        <v>0</v>
      </c>
      <c r="K27" s="138">
        <f t="shared" si="1"/>
        <v>0</v>
      </c>
      <c r="L27" s="138">
        <f t="shared" si="2"/>
        <v>0</v>
      </c>
      <c r="M27" s="71">
        <f>'Detail Calculation exclude debt'!N27</f>
        <v>2173</v>
      </c>
      <c r="N27" s="138">
        <f t="shared" si="3"/>
        <v>0</v>
      </c>
      <c r="O27" s="43"/>
      <c r="P27" s="43"/>
      <c r="Q27" s="43"/>
    </row>
    <row r="28" spans="1:17" s="44" customFormat="1" ht="15" customHeight="1" x14ac:dyDescent="0.25">
      <c r="A28" s="65" t="s">
        <v>208</v>
      </c>
      <c r="B28" s="133">
        <f>Detail!H28+Detail!I28+Detail!P28+Detail!Q28+Detail!X28+Detail!Y28+Detail!AF28+Detail!AG28+Detail!AN28+Detail!AO28+Detail!AV28+Detail!AW28+Detail!BD28+Detail!BE28</f>
        <v>11991016</v>
      </c>
      <c r="C28" s="133">
        <f>Detail!BL28+Detail!BM28+Detail!BT28+Detail!BU28+Detail!CB28+Detail!CC28+Detail!CJ28+Detail!CK28</f>
        <v>17000000</v>
      </c>
      <c r="D28" s="133">
        <f>Detail!CR28+Detail!CS28</f>
        <v>0</v>
      </c>
      <c r="E28" s="133">
        <f t="shared" si="0"/>
        <v>28991016</v>
      </c>
      <c r="F28" s="133">
        <f>Detail!CZ28+Detail!DA28</f>
        <v>45745</v>
      </c>
      <c r="G28" s="133">
        <f>Detail!DH28+Detail!DI28</f>
        <v>0</v>
      </c>
      <c r="H28" s="133">
        <f>Detail!DP28+Detail!DQ28</f>
        <v>107695</v>
      </c>
      <c r="I28" s="134">
        <f>Detail!DX28+Detail!DY28</f>
        <v>0</v>
      </c>
      <c r="J28" s="133">
        <f>Detail!EF28+Detail!EG28</f>
        <v>0</v>
      </c>
      <c r="K28" s="133">
        <f t="shared" si="1"/>
        <v>153440</v>
      </c>
      <c r="L28" s="133">
        <f t="shared" si="2"/>
        <v>28837576</v>
      </c>
      <c r="M28" s="66">
        <f>'Detail Calculation exclude debt'!N28</f>
        <v>48482</v>
      </c>
      <c r="N28" s="133">
        <f t="shared" si="3"/>
        <v>595</v>
      </c>
      <c r="O28" s="43"/>
      <c r="P28" s="43"/>
      <c r="Q28" s="43"/>
    </row>
    <row r="29" spans="1:17" s="44" customFormat="1" ht="15" customHeight="1" x14ac:dyDescent="0.25">
      <c r="A29" s="68" t="s">
        <v>209</v>
      </c>
      <c r="B29" s="135">
        <f>Detail!H29+Detail!I29+Detail!P29+Detail!Q29+Detail!X29+Detail!Y29+Detail!AF29+Detail!AG29+Detail!AN29+Detail!AO29+Detail!AV29+Detail!AW29+Detail!BD29+Detail!BE29</f>
        <v>1937049</v>
      </c>
      <c r="C29" s="135">
        <f>Detail!BL29+Detail!BM29+Detail!BT29+Detail!BU29+Detail!CB29+Detail!CC29+Detail!CJ29+Detail!CK29</f>
        <v>1394533</v>
      </c>
      <c r="D29" s="135">
        <f>Detail!CR29+Detail!CS29</f>
        <v>0</v>
      </c>
      <c r="E29" s="135">
        <f t="shared" si="0"/>
        <v>3331582</v>
      </c>
      <c r="F29" s="136">
        <f>Detail!CZ29+Detail!DA29</f>
        <v>0</v>
      </c>
      <c r="G29" s="135">
        <f>Detail!DH29+Detail!DI29</f>
        <v>0</v>
      </c>
      <c r="H29" s="135">
        <f>Detail!DP29+Detail!DQ29</f>
        <v>61520</v>
      </c>
      <c r="I29" s="137">
        <f>Detail!DX29+Detail!DY29</f>
        <v>0</v>
      </c>
      <c r="J29" s="135">
        <f>Detail!EF29+Detail!EG29</f>
        <v>0</v>
      </c>
      <c r="K29" s="135">
        <f t="shared" si="1"/>
        <v>61520</v>
      </c>
      <c r="L29" s="135">
        <f t="shared" si="2"/>
        <v>3270062</v>
      </c>
      <c r="M29" s="69">
        <f>'Detail Calculation exclude debt'!N29</f>
        <v>5630</v>
      </c>
      <c r="N29" s="135">
        <f t="shared" si="3"/>
        <v>581</v>
      </c>
      <c r="O29" s="43"/>
      <c r="P29" s="43"/>
      <c r="Q29" s="43"/>
    </row>
    <row r="30" spans="1:17" s="44" customFormat="1" ht="15" customHeight="1" x14ac:dyDescent="0.25">
      <c r="A30" s="68" t="s">
        <v>210</v>
      </c>
      <c r="B30" s="135">
        <f>Detail!H30+Detail!I30+Detail!P30+Detail!Q30+Detail!X30+Detail!Y30+Detail!AF30+Detail!AG30+Detail!AN30+Detail!AO30+Detail!AV30+Detail!AW30+Detail!BD30+Detail!BE30</f>
        <v>0</v>
      </c>
      <c r="C30" s="135">
        <f>Detail!BL30+Detail!BM30+Detail!BT30+Detail!BU30+Detail!CB30+Detail!CC30+Detail!CJ30+Detail!CK30</f>
        <v>12886767</v>
      </c>
      <c r="D30" s="135">
        <f>Detail!CR30+Detail!CS30</f>
        <v>0</v>
      </c>
      <c r="E30" s="135">
        <f t="shared" si="0"/>
        <v>12886767</v>
      </c>
      <c r="F30" s="136">
        <f>Detail!CZ30+Detail!DA30</f>
        <v>0</v>
      </c>
      <c r="G30" s="135">
        <f>Detail!DH30+Detail!DI30</f>
        <v>0</v>
      </c>
      <c r="H30" s="135">
        <f>Detail!DP30+Detail!DQ30</f>
        <v>0</v>
      </c>
      <c r="I30" s="137">
        <f>Detail!DX30+Detail!DY30</f>
        <v>0</v>
      </c>
      <c r="J30" s="135">
        <f>Detail!EF30+Detail!EG30</f>
        <v>0</v>
      </c>
      <c r="K30" s="135">
        <f t="shared" si="1"/>
        <v>0</v>
      </c>
      <c r="L30" s="135">
        <f t="shared" si="2"/>
        <v>12886767</v>
      </c>
      <c r="M30" s="69">
        <f>'Detail Calculation exclude debt'!N30</f>
        <v>31462</v>
      </c>
      <c r="N30" s="135">
        <f t="shared" si="3"/>
        <v>410</v>
      </c>
      <c r="O30" s="43"/>
      <c r="P30" s="43"/>
      <c r="Q30" s="43"/>
    </row>
    <row r="31" spans="1:17" s="44" customFormat="1" ht="15" customHeight="1" x14ac:dyDescent="0.25">
      <c r="A31" s="68" t="s">
        <v>211</v>
      </c>
      <c r="B31" s="135">
        <f>Detail!H31+Detail!I31+Detail!P31+Detail!Q31+Detail!X31+Detail!Y31+Detail!AF31+Detail!AG31+Detail!AN31+Detail!AO31+Detail!AV31+Detail!AW31+Detail!BD31+Detail!BE31</f>
        <v>11353179</v>
      </c>
      <c r="C31" s="135">
        <f>Detail!BL31+Detail!BM31+Detail!BT31+Detail!BU31+Detail!CB31+Detail!CC31+Detail!CJ31+Detail!CK31</f>
        <v>0</v>
      </c>
      <c r="D31" s="135">
        <f>Detail!CR31+Detail!CS31</f>
        <v>0</v>
      </c>
      <c r="E31" s="135">
        <f t="shared" si="0"/>
        <v>11353179</v>
      </c>
      <c r="F31" s="136">
        <f>Detail!CZ31+Detail!DA31</f>
        <v>0</v>
      </c>
      <c r="G31" s="135">
        <f>Detail!DH31+Detail!DI31</f>
        <v>0</v>
      </c>
      <c r="H31" s="135">
        <f>Detail!DP31+Detail!DQ31</f>
        <v>353523</v>
      </c>
      <c r="I31" s="137">
        <f>Detail!DX31+Detail!DY31</f>
        <v>0</v>
      </c>
      <c r="J31" s="135">
        <f>Detail!EF31+Detail!EG31</f>
        <v>0</v>
      </c>
      <c r="K31" s="135">
        <f t="shared" si="1"/>
        <v>353523</v>
      </c>
      <c r="L31" s="135">
        <f t="shared" si="2"/>
        <v>10999656</v>
      </c>
      <c r="M31" s="69">
        <f>'Detail Calculation exclude debt'!N31</f>
        <v>14095</v>
      </c>
      <c r="N31" s="135">
        <f t="shared" si="3"/>
        <v>780</v>
      </c>
      <c r="O31" s="43"/>
      <c r="P31" s="43"/>
      <c r="Q31" s="43"/>
    </row>
    <row r="32" spans="1:17" s="44" customFormat="1" ht="15" customHeight="1" x14ac:dyDescent="0.25">
      <c r="A32" s="70" t="s">
        <v>263</v>
      </c>
      <c r="B32" s="138">
        <f>Detail!H32+Detail!I32+Detail!P32+Detail!Q32+Detail!X32+Detail!Y32+Detail!AF32+Detail!AG32+Detail!AN32+Detail!AO32+Detail!AV32+Detail!AW32+Detail!BD32+Detail!BE32</f>
        <v>372157</v>
      </c>
      <c r="C32" s="138">
        <f>Detail!BL32+Detail!BM32+Detail!BT32+Detail!BU32+Detail!CB32+Detail!CC32+Detail!CJ32+Detail!CK32</f>
        <v>2074046</v>
      </c>
      <c r="D32" s="138">
        <f>Detail!CR32+Detail!CS32</f>
        <v>0</v>
      </c>
      <c r="E32" s="138">
        <f t="shared" si="0"/>
        <v>2446203</v>
      </c>
      <c r="F32" s="139">
        <f>Detail!CZ32+Detail!DA32</f>
        <v>0</v>
      </c>
      <c r="G32" s="138">
        <f>Detail!DH32+Detail!DI32</f>
        <v>0</v>
      </c>
      <c r="H32" s="138">
        <f>Detail!DP32+Detail!DQ32</f>
        <v>12288</v>
      </c>
      <c r="I32" s="140">
        <f>Detail!DX32+Detail!DY32</f>
        <v>24175</v>
      </c>
      <c r="J32" s="138">
        <f>Detail!EF32+Detail!EG32</f>
        <v>0</v>
      </c>
      <c r="K32" s="138">
        <f t="shared" si="1"/>
        <v>36463</v>
      </c>
      <c r="L32" s="138">
        <f t="shared" si="2"/>
        <v>2409740</v>
      </c>
      <c r="M32" s="71">
        <f>'Detail Calculation exclude debt'!N32</f>
        <v>2483</v>
      </c>
      <c r="N32" s="138">
        <f t="shared" si="3"/>
        <v>970</v>
      </c>
      <c r="O32" s="43"/>
      <c r="P32" s="43"/>
      <c r="Q32" s="43"/>
    </row>
    <row r="33" spans="1:17" s="44" customFormat="1" ht="15" customHeight="1" x14ac:dyDescent="0.25">
      <c r="A33" s="65" t="s">
        <v>212</v>
      </c>
      <c r="B33" s="133">
        <f>Detail!H33+Detail!I33+Detail!P33+Detail!Q33+Detail!X33+Detail!Y33+Detail!AF33+Detail!AG33+Detail!AN33+Detail!AO33+Detail!AV33+Detail!AW33+Detail!BD33+Detail!BE33</f>
        <v>3997310</v>
      </c>
      <c r="C33" s="133">
        <f>Detail!BL33+Detail!BM33+Detail!BT33+Detail!BU33+Detail!CB33+Detail!CC33+Detail!CJ33+Detail!CK33</f>
        <v>0</v>
      </c>
      <c r="D33" s="133">
        <f>Detail!CR33+Detail!CS33</f>
        <v>0</v>
      </c>
      <c r="E33" s="133">
        <f t="shared" si="0"/>
        <v>3997310</v>
      </c>
      <c r="F33" s="133">
        <f>Detail!CZ33+Detail!DA33</f>
        <v>0</v>
      </c>
      <c r="G33" s="133">
        <f>Detail!DH33+Detail!DI33</f>
        <v>0</v>
      </c>
      <c r="H33" s="133">
        <f>Detail!DP33+Detail!DQ33</f>
        <v>123886</v>
      </c>
      <c r="I33" s="134">
        <f>Detail!DX33+Detail!DY33</f>
        <v>0</v>
      </c>
      <c r="J33" s="133">
        <f>Detail!EF33+Detail!EG33</f>
        <v>0</v>
      </c>
      <c r="K33" s="133">
        <f t="shared" si="1"/>
        <v>123886</v>
      </c>
      <c r="L33" s="133">
        <f t="shared" si="2"/>
        <v>3873424</v>
      </c>
      <c r="M33" s="66">
        <f>'Detail Calculation exclude debt'!N33</f>
        <v>6317</v>
      </c>
      <c r="N33" s="133">
        <f t="shared" si="3"/>
        <v>613</v>
      </c>
      <c r="O33" s="43"/>
      <c r="P33" s="43"/>
      <c r="Q33" s="43"/>
    </row>
    <row r="34" spans="1:17" s="44" customFormat="1" ht="15" customHeight="1" x14ac:dyDescent="0.25">
      <c r="A34" s="68" t="s">
        <v>213</v>
      </c>
      <c r="B34" s="135">
        <f>Detail!H34+Detail!I34+Detail!P34+Detail!Q34+Detail!X34+Detail!Y34+Detail!AF34+Detail!AG34+Detail!AN34+Detail!AO34+Detail!AV34+Detail!AW34+Detail!BD34+Detail!BE34</f>
        <v>9077554</v>
      </c>
      <c r="C34" s="135">
        <f>Detail!BL34+Detail!BM34+Detail!BT34+Detail!BU34+Detail!CB34+Detail!CC34+Detail!CJ34+Detail!CK34</f>
        <v>1880485</v>
      </c>
      <c r="D34" s="135">
        <f>Detail!CR34+Detail!CS34</f>
        <v>0</v>
      </c>
      <c r="E34" s="135">
        <f t="shared" si="0"/>
        <v>10958039</v>
      </c>
      <c r="F34" s="136">
        <f>Detail!CZ34+Detail!DA34</f>
        <v>0</v>
      </c>
      <c r="G34" s="135">
        <f>Detail!DH34+Detail!DI34</f>
        <v>0</v>
      </c>
      <c r="H34" s="135">
        <f>Detail!DP34+Detail!DQ34</f>
        <v>355415</v>
      </c>
      <c r="I34" s="137">
        <f>Detail!DX34+Detail!DY34</f>
        <v>0</v>
      </c>
      <c r="J34" s="135">
        <f>Detail!EF34+Detail!EG34</f>
        <v>0</v>
      </c>
      <c r="K34" s="135">
        <f t="shared" si="1"/>
        <v>355415</v>
      </c>
      <c r="L34" s="135">
        <f t="shared" si="2"/>
        <v>10602624</v>
      </c>
      <c r="M34" s="69">
        <f>'Detail Calculation exclude debt'!N34</f>
        <v>25134</v>
      </c>
      <c r="N34" s="135">
        <f t="shared" si="3"/>
        <v>422</v>
      </c>
      <c r="O34" s="43"/>
      <c r="P34" s="43"/>
      <c r="Q34" s="43"/>
    </row>
    <row r="35" spans="1:17" s="44" customFormat="1" ht="15" customHeight="1" x14ac:dyDescent="0.25">
      <c r="A35" s="68" t="s">
        <v>214</v>
      </c>
      <c r="B35" s="135">
        <f>Detail!H35+Detail!I35+Detail!P35+Detail!Q35+Detail!X35+Detail!Y35+Detail!AF35+Detail!AG35+Detail!AN35+Detail!AO35+Detail!AV35+Detail!AW35+Detail!BD35+Detail!BE35</f>
        <v>1352307</v>
      </c>
      <c r="C35" s="135">
        <f>Detail!BL35+Detail!BM35+Detail!BT35+Detail!BU35+Detail!CB35+Detail!CC35+Detail!CJ35+Detail!CK35</f>
        <v>1324488</v>
      </c>
      <c r="D35" s="135">
        <f>Detail!CR35+Detail!CS35</f>
        <v>0</v>
      </c>
      <c r="E35" s="135">
        <f t="shared" ref="E35:E66" si="4">SUM(B35:D35)</f>
        <v>2676795</v>
      </c>
      <c r="F35" s="136">
        <f>Detail!CZ35+Detail!DA35</f>
        <v>0</v>
      </c>
      <c r="G35" s="135">
        <f>Detail!DH35+Detail!DI35</f>
        <v>0</v>
      </c>
      <c r="H35" s="135">
        <f>Detail!DP35+Detail!DQ35</f>
        <v>42185</v>
      </c>
      <c r="I35" s="137">
        <f>Detail!DX35+Detail!DY35</f>
        <v>0</v>
      </c>
      <c r="J35" s="135">
        <f>Detail!EF35+Detail!EG35</f>
        <v>0</v>
      </c>
      <c r="K35" s="135">
        <f t="shared" si="1"/>
        <v>42185</v>
      </c>
      <c r="L35" s="135">
        <f t="shared" si="2"/>
        <v>2634610</v>
      </c>
      <c r="M35" s="69">
        <f>'Detail Calculation exclude debt'!N35</f>
        <v>1646</v>
      </c>
      <c r="N35" s="135">
        <f t="shared" si="3"/>
        <v>1601</v>
      </c>
      <c r="O35" s="43"/>
      <c r="P35" s="43"/>
      <c r="Q35" s="43"/>
    </row>
    <row r="36" spans="1:17" s="44" customFormat="1" ht="15" customHeight="1" x14ac:dyDescent="0.25">
      <c r="A36" s="68" t="s">
        <v>215</v>
      </c>
      <c r="B36" s="135">
        <f>Detail!H36+Detail!I36+Detail!P36+Detail!Q36+Detail!X36+Detail!Y36+Detail!AF36+Detail!AG36+Detail!AN36+Detail!AO36+Detail!AV36+Detail!AW36+Detail!BD36+Detail!BE36</f>
        <v>1378082</v>
      </c>
      <c r="C36" s="135">
        <f>Detail!BL36+Detail!BM36+Detail!BT36+Detail!BU36+Detail!CB36+Detail!CC36+Detail!CJ36+Detail!CK36</f>
        <v>0</v>
      </c>
      <c r="D36" s="135">
        <f>Detail!CR36+Detail!CS36</f>
        <v>0</v>
      </c>
      <c r="E36" s="135">
        <f t="shared" si="4"/>
        <v>1378082</v>
      </c>
      <c r="F36" s="136">
        <f>Detail!CZ36+Detail!DA36</f>
        <v>8505</v>
      </c>
      <c r="G36" s="135">
        <f>Detail!DH36+Detail!DI36</f>
        <v>0</v>
      </c>
      <c r="H36" s="135">
        <f>Detail!DP36+Detail!DQ36</f>
        <v>69511</v>
      </c>
      <c r="I36" s="137">
        <f>Detail!DX36+Detail!DY36</f>
        <v>0</v>
      </c>
      <c r="J36" s="135">
        <f>Detail!EF36+Detail!EG36</f>
        <v>0</v>
      </c>
      <c r="K36" s="135">
        <f t="shared" si="1"/>
        <v>78016</v>
      </c>
      <c r="L36" s="135">
        <f t="shared" si="2"/>
        <v>1300066</v>
      </c>
      <c r="M36" s="69">
        <f>'Detail Calculation exclude debt'!N36</f>
        <v>4083</v>
      </c>
      <c r="N36" s="135">
        <f t="shared" si="3"/>
        <v>318</v>
      </c>
      <c r="O36" s="43"/>
      <c r="P36" s="43"/>
      <c r="Q36" s="43"/>
    </row>
    <row r="37" spans="1:17" s="44" customFormat="1" ht="15" customHeight="1" x14ac:dyDescent="0.25">
      <c r="A37" s="70" t="s">
        <v>216</v>
      </c>
      <c r="B37" s="138">
        <f>Detail!H37+Detail!I37+Detail!P37+Detail!Q37+Detail!X37+Detail!Y37+Detail!AF37+Detail!AG37+Detail!AN37+Detail!AO37+Detail!AV37+Detail!AW37+Detail!BD37+Detail!BE37</f>
        <v>2093639</v>
      </c>
      <c r="C37" s="138">
        <f>Detail!BL37+Detail!BM37+Detail!BT37+Detail!BU37+Detail!CB37+Detail!CC37+Detail!CJ37+Detail!CK37</f>
        <v>0</v>
      </c>
      <c r="D37" s="138">
        <f>Detail!CR37+Detail!CS37</f>
        <v>0</v>
      </c>
      <c r="E37" s="138">
        <f t="shared" si="4"/>
        <v>2093639</v>
      </c>
      <c r="F37" s="139">
        <f>Detail!CZ37+Detail!DA37</f>
        <v>0</v>
      </c>
      <c r="G37" s="138">
        <f>Detail!DH37+Detail!DI37</f>
        <v>0</v>
      </c>
      <c r="H37" s="138">
        <f>Detail!DP37+Detail!DQ37</f>
        <v>2235</v>
      </c>
      <c r="I37" s="140">
        <f>Detail!DX37+Detail!DY37</f>
        <v>0</v>
      </c>
      <c r="J37" s="138">
        <f>Detail!EF37+Detail!EG37</f>
        <v>0</v>
      </c>
      <c r="K37" s="138">
        <f t="shared" si="1"/>
        <v>2235</v>
      </c>
      <c r="L37" s="138">
        <f t="shared" si="2"/>
        <v>2091404</v>
      </c>
      <c r="M37" s="71">
        <f>'Detail Calculation exclude debt'!N37</f>
        <v>6110</v>
      </c>
      <c r="N37" s="138">
        <f t="shared" si="3"/>
        <v>342</v>
      </c>
      <c r="O37" s="43"/>
      <c r="P37" s="43"/>
      <c r="Q37" s="43"/>
    </row>
    <row r="38" spans="1:17" s="44" customFormat="1" ht="15" customHeight="1" x14ac:dyDescent="0.25">
      <c r="A38" s="65" t="s">
        <v>259</v>
      </c>
      <c r="B38" s="133">
        <f>Detail!H38+Detail!I38+Detail!P38+Detail!Q38+Detail!X38+Detail!Y38+Detail!AF38+Detail!AG38+Detail!AN38+Detail!AO38+Detail!AV38+Detail!AW38+Detail!BD38+Detail!BE38</f>
        <v>17212038</v>
      </c>
      <c r="C38" s="133">
        <f>Detail!BL38+Detail!BM38+Detail!BT38+Detail!BU38+Detail!CB38+Detail!CC38+Detail!CJ38+Detail!CK38</f>
        <v>19979211</v>
      </c>
      <c r="D38" s="133">
        <f>Detail!CR38+Detail!CS38</f>
        <v>0</v>
      </c>
      <c r="E38" s="133">
        <f t="shared" si="4"/>
        <v>37191249</v>
      </c>
      <c r="F38" s="133">
        <f>Detail!CZ38+Detail!DA38</f>
        <v>397754</v>
      </c>
      <c r="G38" s="133">
        <f>Detail!DH38+Detail!DI38</f>
        <v>331312</v>
      </c>
      <c r="H38" s="133">
        <f>Detail!DP38+Detail!DQ38</f>
        <v>0</v>
      </c>
      <c r="I38" s="134">
        <f>Detail!DX38+Detail!DY38</f>
        <v>319666</v>
      </c>
      <c r="J38" s="133">
        <f>Detail!EF38+Detail!EG38</f>
        <v>0</v>
      </c>
      <c r="K38" s="133">
        <f t="shared" si="1"/>
        <v>1048732</v>
      </c>
      <c r="L38" s="133">
        <f t="shared" si="2"/>
        <v>36142517</v>
      </c>
      <c r="M38" s="66">
        <f>'Detail Calculation exclude debt'!N38</f>
        <v>45519</v>
      </c>
      <c r="N38" s="133">
        <f t="shared" si="3"/>
        <v>794</v>
      </c>
      <c r="O38" s="43"/>
      <c r="P38" s="43"/>
      <c r="Q38" s="43"/>
    </row>
    <row r="39" spans="1:17" s="44" customFormat="1" ht="15" customHeight="1" x14ac:dyDescent="0.25">
      <c r="A39" s="68" t="s">
        <v>217</v>
      </c>
      <c r="B39" s="135">
        <f>Detail!H39+Detail!I39+Detail!P39+Detail!Q39+Detail!X39+Detail!Y39+Detail!AF39+Detail!AG39+Detail!AN39+Detail!AO39+Detail!AV39+Detail!AW39+Detail!BD39+Detail!BE39</f>
        <v>7651929</v>
      </c>
      <c r="C39" s="135">
        <f>Detail!BL39+Detail!BM39+Detail!BT39+Detail!BU39+Detail!CB39+Detail!CC39+Detail!CJ39+Detail!CK39</f>
        <v>9529461</v>
      </c>
      <c r="D39" s="135">
        <f>Detail!CR39+Detail!CS39</f>
        <v>0</v>
      </c>
      <c r="E39" s="135">
        <f t="shared" si="4"/>
        <v>17181390</v>
      </c>
      <c r="F39" s="136">
        <f>Detail!CZ39+Detail!DA39</f>
        <v>0</v>
      </c>
      <c r="G39" s="135">
        <f>Detail!DH39+Detail!DI39</f>
        <v>0</v>
      </c>
      <c r="H39" s="135">
        <f>Detail!DP39+Detail!DQ39</f>
        <v>231877</v>
      </c>
      <c r="I39" s="137">
        <f>Detail!DX39+Detail!DY39</f>
        <v>0</v>
      </c>
      <c r="J39" s="135">
        <f>Detail!EF39+Detail!EG39</f>
        <v>0</v>
      </c>
      <c r="K39" s="135">
        <f t="shared" si="1"/>
        <v>231877</v>
      </c>
      <c r="L39" s="135">
        <f t="shared" si="2"/>
        <v>16949513</v>
      </c>
      <c r="M39" s="69">
        <f>'Detail Calculation exclude debt'!N39</f>
        <v>19131</v>
      </c>
      <c r="N39" s="135">
        <f t="shared" si="3"/>
        <v>886</v>
      </c>
      <c r="O39" s="43"/>
      <c r="P39" s="43"/>
      <c r="Q39" s="43"/>
    </row>
    <row r="40" spans="1:17" s="44" customFormat="1" ht="15" customHeight="1" x14ac:dyDescent="0.25">
      <c r="A40" s="68" t="s">
        <v>218</v>
      </c>
      <c r="B40" s="135">
        <f>Detail!H40+Detail!I40+Detail!P40+Detail!Q40+Detail!X40+Detail!Y40+Detail!AF40+Detail!AG40+Detail!AN40+Detail!AO40+Detail!AV40+Detail!AW40+Detail!BD40+Detail!BE40</f>
        <v>0</v>
      </c>
      <c r="C40" s="135">
        <f>Detail!BL40+Detail!BM40+Detail!BT40+Detail!BU40+Detail!CB40+Detail!CC40+Detail!CJ40+Detail!CK40</f>
        <v>0</v>
      </c>
      <c r="D40" s="135">
        <f>Detail!CR40+Detail!CS40</f>
        <v>0</v>
      </c>
      <c r="E40" s="135">
        <f t="shared" si="4"/>
        <v>0</v>
      </c>
      <c r="F40" s="136">
        <f>Detail!CZ40+Detail!DA40</f>
        <v>0</v>
      </c>
      <c r="G40" s="135">
        <f>Detail!DH40+Detail!DI40</f>
        <v>0</v>
      </c>
      <c r="H40" s="135">
        <f>Detail!DP40+Detail!DQ40</f>
        <v>0</v>
      </c>
      <c r="I40" s="137">
        <f>Detail!DX40+Detail!DY40</f>
        <v>0</v>
      </c>
      <c r="J40" s="135">
        <f>Detail!EF40+Detail!EG40</f>
        <v>0</v>
      </c>
      <c r="K40" s="135">
        <f t="shared" si="1"/>
        <v>0</v>
      </c>
      <c r="L40" s="135">
        <f t="shared" si="2"/>
        <v>0</v>
      </c>
      <c r="M40" s="69">
        <f>'Detail Calculation exclude debt'!N40</f>
        <v>3926</v>
      </c>
      <c r="N40" s="135">
        <f t="shared" si="3"/>
        <v>0</v>
      </c>
      <c r="O40" s="43"/>
      <c r="P40" s="43"/>
      <c r="Q40" s="43"/>
    </row>
    <row r="41" spans="1:17" s="44" customFormat="1" ht="15" customHeight="1" x14ac:dyDescent="0.25">
      <c r="A41" s="68" t="s">
        <v>219</v>
      </c>
      <c r="B41" s="135">
        <f>Detail!H41+Detail!I41+Detail!P41+Detail!Q41+Detail!X41+Detail!Y41+Detail!AF41+Detail!AG41+Detail!AN41+Detail!AO41+Detail!AV41+Detail!AW41+Detail!BD41+Detail!BE41</f>
        <v>242375</v>
      </c>
      <c r="C41" s="135">
        <f>Detail!BL41+Detail!BM41+Detail!BT41+Detail!BU41+Detail!CB41+Detail!CC41+Detail!CJ41+Detail!CK41</f>
        <v>0</v>
      </c>
      <c r="D41" s="135">
        <f>Detail!CR41+Detail!CS41</f>
        <v>0</v>
      </c>
      <c r="E41" s="135">
        <f t="shared" si="4"/>
        <v>242375</v>
      </c>
      <c r="F41" s="136">
        <f>Detail!CZ41+Detail!DA41</f>
        <v>0</v>
      </c>
      <c r="G41" s="135">
        <f>Detail!DH41+Detail!DI41</f>
        <v>0</v>
      </c>
      <c r="H41" s="135">
        <f>Detail!DP41+Detail!DQ41</f>
        <v>0</v>
      </c>
      <c r="I41" s="137">
        <f>Detail!DX41+Detail!DY41</f>
        <v>0</v>
      </c>
      <c r="J41" s="135">
        <f>Detail!EF41+Detail!EG41</f>
        <v>0</v>
      </c>
      <c r="K41" s="135">
        <f t="shared" si="1"/>
        <v>0</v>
      </c>
      <c r="L41" s="135">
        <f t="shared" si="2"/>
        <v>242375</v>
      </c>
      <c r="M41" s="69">
        <f>'Detail Calculation exclude debt'!N41</f>
        <v>2762</v>
      </c>
      <c r="N41" s="135">
        <f t="shared" si="3"/>
        <v>88</v>
      </c>
      <c r="O41" s="43"/>
      <c r="P41" s="43"/>
      <c r="Q41" s="43"/>
    </row>
    <row r="42" spans="1:17" s="44" customFormat="1" ht="15" customHeight="1" x14ac:dyDescent="0.25">
      <c r="A42" s="70" t="s">
        <v>220</v>
      </c>
      <c r="B42" s="138">
        <f>Detail!H42+Detail!I42+Detail!P42+Detail!Q42+Detail!X42+Detail!Y42+Detail!AF42+Detail!AG42+Detail!AN42+Detail!AO42+Detail!AV42+Detail!AW42+Detail!BD42+Detail!BE42</f>
        <v>8088173</v>
      </c>
      <c r="C42" s="138">
        <f>Detail!BL42+Detail!BM42+Detail!BT42+Detail!BU42+Detail!CB42+Detail!CC42+Detail!CJ42+Detail!CK42</f>
        <v>0</v>
      </c>
      <c r="D42" s="138">
        <f>Detail!CR42+Detail!CS42</f>
        <v>0</v>
      </c>
      <c r="E42" s="138">
        <f t="shared" si="4"/>
        <v>8088173</v>
      </c>
      <c r="F42" s="139">
        <f>Detail!CZ42+Detail!DA42</f>
        <v>0</v>
      </c>
      <c r="G42" s="138">
        <f>Detail!DH42+Detail!DI42</f>
        <v>0</v>
      </c>
      <c r="H42" s="138">
        <f>Detail!DP42+Detail!DQ42</f>
        <v>252901</v>
      </c>
      <c r="I42" s="140">
        <f>Detail!DX42+Detail!DY42</f>
        <v>0</v>
      </c>
      <c r="J42" s="138">
        <f>Detail!EF42+Detail!EG42</f>
        <v>0</v>
      </c>
      <c r="K42" s="138">
        <f t="shared" si="1"/>
        <v>252901</v>
      </c>
      <c r="L42" s="138">
        <f t="shared" si="2"/>
        <v>7835272</v>
      </c>
      <c r="M42" s="71">
        <f>'Detail Calculation exclude debt'!N42</f>
        <v>22530</v>
      </c>
      <c r="N42" s="138">
        <f t="shared" si="3"/>
        <v>348</v>
      </c>
      <c r="O42" s="43"/>
      <c r="P42" s="43"/>
      <c r="Q42" s="43"/>
    </row>
    <row r="43" spans="1:17" s="44" customFormat="1" ht="15" customHeight="1" x14ac:dyDescent="0.25">
      <c r="A43" s="65" t="s">
        <v>221</v>
      </c>
      <c r="B43" s="133">
        <f>Detail!H43+Detail!I43+Detail!P43+Detail!Q43+Detail!X43+Detail!Y43+Detail!AF43+Detail!AG43+Detail!AN43+Detail!AO43+Detail!AV43+Detail!AW43+Detail!BD43+Detail!BE43</f>
        <v>553209</v>
      </c>
      <c r="C43" s="133">
        <f>Detail!BL43+Detail!BM43+Detail!BT43+Detail!BU43+Detail!CB43+Detail!CC43+Detail!CJ43+Detail!CK43</f>
        <v>0</v>
      </c>
      <c r="D43" s="133">
        <f>Detail!CR43+Detail!CS43</f>
        <v>0</v>
      </c>
      <c r="E43" s="133">
        <f t="shared" si="4"/>
        <v>553209</v>
      </c>
      <c r="F43" s="133">
        <f>Detail!CZ43+Detail!DA43</f>
        <v>0</v>
      </c>
      <c r="G43" s="133">
        <f>Detail!DH43+Detail!DI43</f>
        <v>0</v>
      </c>
      <c r="H43" s="133">
        <f>Detail!DP43+Detail!DQ43</f>
        <v>20350</v>
      </c>
      <c r="I43" s="134">
        <f>Detail!DX43+Detail!DY43</f>
        <v>0</v>
      </c>
      <c r="J43" s="133">
        <f>Detail!EF43+Detail!EG43</f>
        <v>0</v>
      </c>
      <c r="K43" s="133">
        <f t="shared" si="1"/>
        <v>20350</v>
      </c>
      <c r="L43" s="133">
        <f t="shared" si="2"/>
        <v>532859</v>
      </c>
      <c r="M43" s="66">
        <f>'Detail Calculation exclude debt'!N43</f>
        <v>1445</v>
      </c>
      <c r="N43" s="133">
        <f t="shared" si="3"/>
        <v>369</v>
      </c>
      <c r="O43" s="43"/>
      <c r="P43" s="43"/>
      <c r="Q43" s="43"/>
    </row>
    <row r="44" spans="1:17" s="44" customFormat="1" ht="15" customHeight="1" x14ac:dyDescent="0.25">
      <c r="A44" s="68" t="s">
        <v>222</v>
      </c>
      <c r="B44" s="135">
        <f>Detail!H44+Detail!I44+Detail!P44+Detail!Q44+Detail!X44+Detail!Y44+Detail!AF44+Detail!AG44+Detail!AN44+Detail!AO44+Detail!AV44+Detail!AW44+Detail!BD44+Detail!BE44</f>
        <v>1730190</v>
      </c>
      <c r="C44" s="135">
        <f>Detail!BL44+Detail!BM44+Detail!BT44+Detail!BU44+Detail!CB44+Detail!CC44+Detail!CJ44+Detail!CK44</f>
        <v>0</v>
      </c>
      <c r="D44" s="135">
        <f>Detail!CR44+Detail!CS44</f>
        <v>0</v>
      </c>
      <c r="E44" s="135">
        <f t="shared" si="4"/>
        <v>1730190</v>
      </c>
      <c r="F44" s="136">
        <f>Detail!CZ44+Detail!DA44</f>
        <v>0</v>
      </c>
      <c r="G44" s="135">
        <f>Detail!DH44+Detail!DI44</f>
        <v>0</v>
      </c>
      <c r="H44" s="135">
        <f>Detail!DP44+Detail!DQ44</f>
        <v>64727</v>
      </c>
      <c r="I44" s="137">
        <f>Detail!DX44+Detail!DY44</f>
        <v>0</v>
      </c>
      <c r="J44" s="135">
        <f>Detail!EF44+Detail!EG44</f>
        <v>0</v>
      </c>
      <c r="K44" s="135">
        <f t="shared" si="1"/>
        <v>64727</v>
      </c>
      <c r="L44" s="135">
        <f t="shared" si="2"/>
        <v>1665463</v>
      </c>
      <c r="M44" s="69">
        <f>'Detail Calculation exclude debt'!N44</f>
        <v>2971</v>
      </c>
      <c r="N44" s="135">
        <f t="shared" si="3"/>
        <v>561</v>
      </c>
      <c r="O44" s="43"/>
      <c r="P44" s="43"/>
      <c r="Q44" s="43"/>
    </row>
    <row r="45" spans="1:17" s="44" customFormat="1" ht="15" customHeight="1" x14ac:dyDescent="0.25">
      <c r="A45" s="68" t="s">
        <v>223</v>
      </c>
      <c r="B45" s="135">
        <f>Detail!H45+Detail!I45+Detail!P45+Detail!Q45+Detail!X45+Detail!Y45+Detail!AF45+Detail!AG45+Detail!AN45+Detail!AO45+Detail!AV45+Detail!AW45+Detail!BD45+Detail!BE45</f>
        <v>2479001</v>
      </c>
      <c r="C45" s="135">
        <f>Detail!BL45+Detail!BM45+Detail!BT45+Detail!BU45+Detail!CB45+Detail!CC45+Detail!CJ45+Detail!CK45</f>
        <v>885231</v>
      </c>
      <c r="D45" s="135">
        <f>Detail!CR45+Detail!CS45</f>
        <v>0</v>
      </c>
      <c r="E45" s="135">
        <f t="shared" si="4"/>
        <v>3364232</v>
      </c>
      <c r="F45" s="136">
        <f>Detail!CZ45+Detail!DA45</f>
        <v>0</v>
      </c>
      <c r="G45" s="135">
        <f>Detail!DH45+Detail!DI45</f>
        <v>0</v>
      </c>
      <c r="H45" s="135">
        <f>Detail!DP45+Detail!DQ45</f>
        <v>89149</v>
      </c>
      <c r="I45" s="137">
        <f>Detail!DX45+Detail!DY45</f>
        <v>0</v>
      </c>
      <c r="J45" s="135">
        <f>Detail!EF45+Detail!EG45</f>
        <v>0</v>
      </c>
      <c r="K45" s="135">
        <f t="shared" si="1"/>
        <v>89149</v>
      </c>
      <c r="L45" s="135">
        <f t="shared" si="2"/>
        <v>3275083</v>
      </c>
      <c r="M45" s="69">
        <f>'Detail Calculation exclude debt'!N45</f>
        <v>4106</v>
      </c>
      <c r="N45" s="135">
        <f t="shared" si="3"/>
        <v>798</v>
      </c>
      <c r="O45" s="43"/>
      <c r="P45" s="43"/>
      <c r="Q45" s="43"/>
    </row>
    <row r="46" spans="1:17" s="44" customFormat="1" ht="15" customHeight="1" x14ac:dyDescent="0.25">
      <c r="A46" s="68" t="s">
        <v>224</v>
      </c>
      <c r="B46" s="135">
        <f>Detail!H46+Detail!I46+Detail!P46+Detail!Q46+Detail!X46+Detail!Y46+Detail!AF46+Detail!AG46+Detail!AN46+Detail!AO46+Detail!AV46+Detail!AW46+Detail!BD46+Detail!BE46</f>
        <v>1770439</v>
      </c>
      <c r="C46" s="135">
        <f>Detail!BL46+Detail!BM46+Detail!BT46+Detail!BU46+Detail!CB46+Detail!CC46+Detail!CJ46+Detail!CK46</f>
        <v>0</v>
      </c>
      <c r="D46" s="135">
        <f>Detail!CR46+Detail!CS46</f>
        <v>0</v>
      </c>
      <c r="E46" s="135">
        <f t="shared" si="4"/>
        <v>1770439</v>
      </c>
      <c r="F46" s="136">
        <f>Detail!CZ46+Detail!DA46</f>
        <v>0</v>
      </c>
      <c r="G46" s="135">
        <f>Detail!DH46+Detail!DI46</f>
        <v>0</v>
      </c>
      <c r="H46" s="135">
        <f>Detail!DP46+Detail!DQ46</f>
        <v>54297</v>
      </c>
      <c r="I46" s="137">
        <f>Detail!DX46+Detail!DY46</f>
        <v>0</v>
      </c>
      <c r="J46" s="135">
        <f>Detail!EF46+Detail!EG46</f>
        <v>0</v>
      </c>
      <c r="K46" s="135">
        <f t="shared" si="1"/>
        <v>54297</v>
      </c>
      <c r="L46" s="135">
        <f t="shared" si="2"/>
        <v>1716142</v>
      </c>
      <c r="M46" s="69">
        <f>'Detail Calculation exclude debt'!N46</f>
        <v>7158</v>
      </c>
      <c r="N46" s="135">
        <f t="shared" si="3"/>
        <v>240</v>
      </c>
      <c r="O46" s="43"/>
      <c r="P46" s="43"/>
      <c r="Q46" s="43"/>
    </row>
    <row r="47" spans="1:17" s="44" customFormat="1" ht="15" customHeight="1" x14ac:dyDescent="0.25">
      <c r="A47" s="70" t="s">
        <v>225</v>
      </c>
      <c r="B47" s="138">
        <f>Detail!H47+Detail!I47+Detail!P47+Detail!Q47+Detail!X47+Detail!Y47+Detail!AF47+Detail!AG47+Detail!AN47+Detail!AO47+Detail!AV47+Detail!AW47+Detail!BD47+Detail!BE47</f>
        <v>13333854</v>
      </c>
      <c r="C47" s="138">
        <f>Detail!BL47+Detail!BM47+Detail!BT47+Detail!BU47+Detail!CB47+Detail!CC47+Detail!CJ47+Detail!CK47</f>
        <v>1059203</v>
      </c>
      <c r="D47" s="138">
        <f>Detail!CR47+Detail!CS47</f>
        <v>0</v>
      </c>
      <c r="E47" s="138">
        <f t="shared" si="4"/>
        <v>14393057</v>
      </c>
      <c r="F47" s="139">
        <f>Detail!CZ47+Detail!DA47</f>
        <v>0</v>
      </c>
      <c r="G47" s="138">
        <f>Detail!DH47+Detail!DI47</f>
        <v>0</v>
      </c>
      <c r="H47" s="138">
        <f>Detail!DP47+Detail!DQ47</f>
        <v>439512</v>
      </c>
      <c r="I47" s="140">
        <f>Detail!DX47+Detail!DY47</f>
        <v>0</v>
      </c>
      <c r="J47" s="138">
        <f>Detail!EF47+Detail!EG47</f>
        <v>0</v>
      </c>
      <c r="K47" s="138">
        <f t="shared" si="1"/>
        <v>439512</v>
      </c>
      <c r="L47" s="138">
        <f t="shared" si="2"/>
        <v>13953545</v>
      </c>
      <c r="M47" s="71">
        <f>'Detail Calculation exclude debt'!N47</f>
        <v>9350</v>
      </c>
      <c r="N47" s="138">
        <f t="shared" si="3"/>
        <v>1492</v>
      </c>
      <c r="O47" s="43"/>
      <c r="P47" s="43"/>
      <c r="Q47" s="43"/>
    </row>
    <row r="48" spans="1:17" s="44" customFormat="1" ht="15" customHeight="1" x14ac:dyDescent="0.25">
      <c r="A48" s="65" t="s">
        <v>226</v>
      </c>
      <c r="B48" s="133">
        <f>Detail!H48+Detail!I48+Detail!P48+Detail!Q48+Detail!X48+Detail!Y48+Detail!AF48+Detail!AG48+Detail!AN48+Detail!AO48+Detail!AV48+Detail!AW48+Detail!BD48+Detail!BE48</f>
        <v>1203600</v>
      </c>
      <c r="C48" s="133">
        <f>Detail!BL48+Detail!BM48+Detail!BT48+Detail!BU48+Detail!CB48+Detail!CC48+Detail!CJ48+Detail!CK48</f>
        <v>361015</v>
      </c>
      <c r="D48" s="133">
        <f>Detail!CR48+Detail!CS48</f>
        <v>0</v>
      </c>
      <c r="E48" s="133">
        <f t="shared" si="4"/>
        <v>1564615</v>
      </c>
      <c r="F48" s="133">
        <f>Detail!CZ48+Detail!DA48</f>
        <v>0</v>
      </c>
      <c r="G48" s="133">
        <f>Detail!DH48+Detail!DI48</f>
        <v>10732</v>
      </c>
      <c r="H48" s="133">
        <f>Detail!DP48+Detail!DQ48</f>
        <v>39407</v>
      </c>
      <c r="I48" s="134">
        <f>Detail!DX48+Detail!DY48</f>
        <v>0</v>
      </c>
      <c r="J48" s="133">
        <f>Detail!EF48+Detail!EG48</f>
        <v>0</v>
      </c>
      <c r="K48" s="133">
        <f t="shared" si="1"/>
        <v>50139</v>
      </c>
      <c r="L48" s="133">
        <f t="shared" si="2"/>
        <v>1514476</v>
      </c>
      <c r="M48" s="66">
        <f>'Detail Calculation exclude debt'!N48</f>
        <v>1197</v>
      </c>
      <c r="N48" s="133">
        <f t="shared" si="3"/>
        <v>1265</v>
      </c>
      <c r="O48" s="43"/>
      <c r="P48" s="43"/>
      <c r="Q48" s="43"/>
    </row>
    <row r="49" spans="1:17" s="44" customFormat="1" ht="15" customHeight="1" x14ac:dyDescent="0.25">
      <c r="A49" s="68" t="s">
        <v>227</v>
      </c>
      <c r="B49" s="135">
        <f>Detail!H49+Detail!I49+Detail!P49+Detail!Q49+Detail!X49+Detail!Y49+Detail!AF49+Detail!AG49+Detail!AN49+Detail!AO49+Detail!AV49+Detail!AW49+Detail!BD49+Detail!BE49</f>
        <v>5668576</v>
      </c>
      <c r="C49" s="135">
        <f>Detail!BL49+Detail!BM49+Detail!BT49+Detail!BU49+Detail!CB49+Detail!CC49+Detail!CJ49+Detail!CK49</f>
        <v>0</v>
      </c>
      <c r="D49" s="135">
        <f>Detail!CR49+Detail!CS49</f>
        <v>0</v>
      </c>
      <c r="E49" s="135">
        <f t="shared" si="4"/>
        <v>5668576</v>
      </c>
      <c r="F49" s="136">
        <f>Detail!CZ49+Detail!DA49</f>
        <v>0</v>
      </c>
      <c r="G49" s="135">
        <f>Detail!DH49+Detail!DI49</f>
        <v>0</v>
      </c>
      <c r="H49" s="135">
        <f>Detail!DP49+Detail!DQ49</f>
        <v>184405</v>
      </c>
      <c r="I49" s="137">
        <f>Detail!DX49+Detail!DY49</f>
        <v>0</v>
      </c>
      <c r="J49" s="135">
        <f>Detail!EF49+Detail!EG49</f>
        <v>0</v>
      </c>
      <c r="K49" s="135">
        <f t="shared" si="1"/>
        <v>184405</v>
      </c>
      <c r="L49" s="135">
        <f t="shared" si="2"/>
        <v>5484171</v>
      </c>
      <c r="M49" s="69">
        <f>'Detail Calculation exclude debt'!N49</f>
        <v>3799</v>
      </c>
      <c r="N49" s="135">
        <f t="shared" si="3"/>
        <v>1444</v>
      </c>
      <c r="O49" s="43"/>
      <c r="P49" s="43"/>
      <c r="Q49" s="43"/>
    </row>
    <row r="50" spans="1:17" s="44" customFormat="1" ht="15" customHeight="1" x14ac:dyDescent="0.25">
      <c r="A50" s="68" t="s">
        <v>228</v>
      </c>
      <c r="B50" s="135">
        <f>Detail!H50+Detail!I50+Detail!P50+Detail!Q50+Detail!X50+Detail!Y50+Detail!AF50+Detail!AG50+Detail!AN50+Detail!AO50+Detail!AV50+Detail!AW50+Detail!BD50+Detail!BE50</f>
        <v>4305287</v>
      </c>
      <c r="C50" s="135">
        <f>Detail!BL50+Detail!BM50+Detail!BT50+Detail!BU50+Detail!CB50+Detail!CC50+Detail!CJ50+Detail!CK50</f>
        <v>3178862</v>
      </c>
      <c r="D50" s="135">
        <f>Detail!CR50+Detail!CS50</f>
        <v>0</v>
      </c>
      <c r="E50" s="135">
        <f t="shared" si="4"/>
        <v>7484149</v>
      </c>
      <c r="F50" s="136">
        <f>Detail!CZ50+Detail!DA50</f>
        <v>0</v>
      </c>
      <c r="G50" s="135">
        <f>Detail!DH50+Detail!DI50</f>
        <v>0</v>
      </c>
      <c r="H50" s="135">
        <f>Detail!DP50+Detail!DQ50</f>
        <v>0</v>
      </c>
      <c r="I50" s="137">
        <f>Detail!DX50+Detail!DY50</f>
        <v>60906</v>
      </c>
      <c r="J50" s="135">
        <f>Detail!EF50+Detail!EG50</f>
        <v>0</v>
      </c>
      <c r="K50" s="135">
        <f t="shared" si="1"/>
        <v>60906</v>
      </c>
      <c r="L50" s="135">
        <f t="shared" si="2"/>
        <v>7423243</v>
      </c>
      <c r="M50" s="69">
        <f>'Detail Calculation exclude debt'!N50</f>
        <v>5840</v>
      </c>
      <c r="N50" s="135">
        <f t="shared" si="3"/>
        <v>1271</v>
      </c>
      <c r="O50" s="43"/>
      <c r="P50" s="43"/>
      <c r="Q50" s="43"/>
    </row>
    <row r="51" spans="1:17" s="44" customFormat="1" ht="15" customHeight="1" x14ac:dyDescent="0.25">
      <c r="A51" s="68" t="s">
        <v>229</v>
      </c>
      <c r="B51" s="135">
        <f>Detail!H51+Detail!I51+Detail!P51+Detail!Q51+Detail!X51+Detail!Y51+Detail!AF51+Detail!AG51+Detail!AN51+Detail!AO51+Detail!AV51+Detail!AW51+Detail!BD51+Detail!BE51</f>
        <v>6526</v>
      </c>
      <c r="C51" s="135">
        <f>Detail!BL51+Detail!BM51+Detail!BT51+Detail!BU51+Detail!CB51+Detail!CC51+Detail!CJ51+Detail!CK51</f>
        <v>0</v>
      </c>
      <c r="D51" s="135">
        <f>Detail!CR51+Detail!CS51</f>
        <v>0</v>
      </c>
      <c r="E51" s="135">
        <f t="shared" si="4"/>
        <v>6526</v>
      </c>
      <c r="F51" s="136">
        <f>Detail!CZ51+Detail!DA51</f>
        <v>0</v>
      </c>
      <c r="G51" s="135">
        <f>Detail!DH51+Detail!DI51</f>
        <v>0</v>
      </c>
      <c r="H51" s="135">
        <f>Detail!DP51+Detail!DQ51</f>
        <v>0</v>
      </c>
      <c r="I51" s="137">
        <f>Detail!DX51+Detail!DY51</f>
        <v>0</v>
      </c>
      <c r="J51" s="135">
        <f>Detail!EF51+Detail!EG51</f>
        <v>0</v>
      </c>
      <c r="K51" s="135">
        <f t="shared" si="1"/>
        <v>0</v>
      </c>
      <c r="L51" s="135">
        <f t="shared" si="2"/>
        <v>6526</v>
      </c>
      <c r="M51" s="69">
        <f>'Detail Calculation exclude debt'!N51</f>
        <v>14080</v>
      </c>
      <c r="N51" s="135">
        <f t="shared" si="3"/>
        <v>0</v>
      </c>
      <c r="O51" s="43"/>
      <c r="P51" s="43"/>
      <c r="Q51" s="43"/>
    </row>
    <row r="52" spans="1:17" s="44" customFormat="1" ht="15" customHeight="1" x14ac:dyDescent="0.25">
      <c r="A52" s="70" t="s">
        <v>230</v>
      </c>
      <c r="B52" s="138">
        <f>Detail!H52+Detail!I52+Detail!P52+Detail!Q52+Detail!X52+Detail!Y52+Detail!AF52+Detail!AG52+Detail!AN52+Detail!AO52+Detail!AV52+Detail!AW52+Detail!BD52+Detail!BE52</f>
        <v>7956872</v>
      </c>
      <c r="C52" s="138">
        <f>Detail!BL52+Detail!BM52+Detail!BT52+Detail!BU52+Detail!CB52+Detail!CC52+Detail!CJ52+Detail!CK52</f>
        <v>0</v>
      </c>
      <c r="D52" s="138">
        <f>Detail!CR52+Detail!CS52</f>
        <v>0</v>
      </c>
      <c r="E52" s="138">
        <f t="shared" si="4"/>
        <v>7956872</v>
      </c>
      <c r="F52" s="139">
        <f>Detail!CZ52+Detail!DA52</f>
        <v>31670</v>
      </c>
      <c r="G52" s="138">
        <f>Detail!DH52+Detail!DI52</f>
        <v>0</v>
      </c>
      <c r="H52" s="138">
        <f>Detail!DP52+Detail!DQ52</f>
        <v>258364</v>
      </c>
      <c r="I52" s="140">
        <f>Detail!DX52+Detail!DY52</f>
        <v>0</v>
      </c>
      <c r="J52" s="138">
        <f>Detail!EF52+Detail!EG52</f>
        <v>0</v>
      </c>
      <c r="K52" s="138">
        <f t="shared" si="1"/>
        <v>290034</v>
      </c>
      <c r="L52" s="138">
        <f t="shared" si="2"/>
        <v>7666838</v>
      </c>
      <c r="M52" s="71">
        <f>'Detail Calculation exclude debt'!N52</f>
        <v>7964</v>
      </c>
      <c r="N52" s="138">
        <f t="shared" si="3"/>
        <v>963</v>
      </c>
      <c r="O52" s="43"/>
      <c r="P52" s="43"/>
      <c r="Q52" s="43"/>
    </row>
    <row r="53" spans="1:17" s="44" customFormat="1" ht="15" customHeight="1" x14ac:dyDescent="0.25">
      <c r="A53" s="65" t="s">
        <v>231</v>
      </c>
      <c r="B53" s="133">
        <f>Detail!H53+Detail!I53+Detail!P53+Detail!Q53+Detail!X53+Detail!Y53+Detail!AF53+Detail!AG53+Detail!AN53+Detail!AO53+Detail!AV53+Detail!AW53+Detail!BD53+Detail!BE53</f>
        <v>3211315</v>
      </c>
      <c r="C53" s="133">
        <f>Detail!BL53+Detail!BM53+Detail!BT53+Detail!BU53+Detail!CB53+Detail!CC53+Detail!CJ53+Detail!CK53</f>
        <v>0</v>
      </c>
      <c r="D53" s="133">
        <f>Detail!CR53+Detail!CS53</f>
        <v>0</v>
      </c>
      <c r="E53" s="133">
        <f t="shared" si="4"/>
        <v>3211315</v>
      </c>
      <c r="F53" s="133">
        <f>Detail!CZ53+Detail!DA53</f>
        <v>0</v>
      </c>
      <c r="G53" s="133">
        <f>Detail!DH53+Detail!DI53</f>
        <v>0</v>
      </c>
      <c r="H53" s="133">
        <f>Detail!DP53+Detail!DQ53</f>
        <v>105328</v>
      </c>
      <c r="I53" s="134">
        <f>Detail!DX53+Detail!DY53</f>
        <v>0</v>
      </c>
      <c r="J53" s="133">
        <f>Detail!EF53+Detail!EG53</f>
        <v>0</v>
      </c>
      <c r="K53" s="133">
        <f t="shared" si="1"/>
        <v>105328</v>
      </c>
      <c r="L53" s="133">
        <f t="shared" si="2"/>
        <v>3105987</v>
      </c>
      <c r="M53" s="66">
        <f>'Detail Calculation exclude debt'!N53</f>
        <v>8491</v>
      </c>
      <c r="N53" s="133">
        <f t="shared" si="3"/>
        <v>366</v>
      </c>
      <c r="O53" s="43"/>
      <c r="P53" s="43"/>
      <c r="Q53" s="43"/>
    </row>
    <row r="54" spans="1:17" s="44" customFormat="1" ht="15" customHeight="1" x14ac:dyDescent="0.25">
      <c r="A54" s="68" t="s">
        <v>232</v>
      </c>
      <c r="B54" s="135">
        <f>Detail!H54+Detail!I54+Detail!P54+Detail!Q54+Detail!X54+Detail!Y54+Detail!AF54+Detail!AG54+Detail!AN54+Detail!AO54+Detail!AV54+Detail!AW54+Detail!BD54+Detail!BE54</f>
        <v>32394997</v>
      </c>
      <c r="C54" s="135">
        <f>Detail!BL54+Detail!BM54+Detail!BT54+Detail!BU54+Detail!CB54+Detail!CC54+Detail!CJ54+Detail!CK54</f>
        <v>0</v>
      </c>
      <c r="D54" s="135">
        <f>Detail!CR54+Detail!CS54</f>
        <v>0</v>
      </c>
      <c r="E54" s="135">
        <f t="shared" si="4"/>
        <v>32394997</v>
      </c>
      <c r="F54" s="136">
        <f>Detail!CZ54+Detail!DA54</f>
        <v>0</v>
      </c>
      <c r="G54" s="135">
        <f>Detail!DH54+Detail!DI54</f>
        <v>0</v>
      </c>
      <c r="H54" s="135">
        <f>Detail!DP54+Detail!DQ54</f>
        <v>1029846</v>
      </c>
      <c r="I54" s="137">
        <f>Detail!DX54+Detail!DY54</f>
        <v>0</v>
      </c>
      <c r="J54" s="135">
        <f>Detail!EF54+Detail!EG54</f>
        <v>0</v>
      </c>
      <c r="K54" s="135">
        <f t="shared" si="1"/>
        <v>1029846</v>
      </c>
      <c r="L54" s="135">
        <f t="shared" si="2"/>
        <v>31365151</v>
      </c>
      <c r="M54" s="69">
        <f>'Detail Calculation exclude debt'!N54</f>
        <v>37934</v>
      </c>
      <c r="N54" s="135">
        <f t="shared" si="3"/>
        <v>827</v>
      </c>
      <c r="O54" s="43"/>
      <c r="P54" s="43"/>
      <c r="Q54" s="43"/>
    </row>
    <row r="55" spans="1:17" s="44" customFormat="1" ht="15" customHeight="1" x14ac:dyDescent="0.25">
      <c r="A55" s="68" t="s">
        <v>233</v>
      </c>
      <c r="B55" s="135">
        <f>Detail!H55+Detail!I55+Detail!P55+Detail!Q55+Detail!X55+Detail!Y55+Detail!AF55+Detail!AG55+Detail!AN55+Detail!AO55+Detail!AV55+Detail!AW55+Detail!BD55+Detail!BE55</f>
        <v>513418</v>
      </c>
      <c r="C55" s="135">
        <f>Detail!BL55+Detail!BM55+Detail!BT55+Detail!BU55+Detail!CB55+Detail!CC55+Detail!CJ55+Detail!CK55</f>
        <v>4600002</v>
      </c>
      <c r="D55" s="135">
        <f>Detail!CR55+Detail!CS55</f>
        <v>0</v>
      </c>
      <c r="E55" s="135">
        <f t="shared" si="4"/>
        <v>5113420</v>
      </c>
      <c r="F55" s="136">
        <f>Detail!CZ55+Detail!DA55</f>
        <v>0</v>
      </c>
      <c r="G55" s="135">
        <f>Detail!DH55+Detail!DI55</f>
        <v>0</v>
      </c>
      <c r="H55" s="135">
        <f>Detail!DP55+Detail!DQ55</f>
        <v>19965</v>
      </c>
      <c r="I55" s="137">
        <f>Detail!DX55+Detail!DY55</f>
        <v>29900</v>
      </c>
      <c r="J55" s="135">
        <f>Detail!EF55+Detail!EG55</f>
        <v>0</v>
      </c>
      <c r="K55" s="135">
        <f t="shared" si="1"/>
        <v>49865</v>
      </c>
      <c r="L55" s="135">
        <f t="shared" si="2"/>
        <v>5063555</v>
      </c>
      <c r="M55" s="69">
        <f>'Detail Calculation exclude debt'!N55</f>
        <v>19192</v>
      </c>
      <c r="N55" s="135">
        <f t="shared" si="3"/>
        <v>264</v>
      </c>
      <c r="O55" s="43"/>
      <c r="P55" s="43"/>
      <c r="Q55" s="43"/>
    </row>
    <row r="56" spans="1:17" s="44" customFormat="1" ht="15" customHeight="1" x14ac:dyDescent="0.25">
      <c r="A56" s="68" t="s">
        <v>234</v>
      </c>
      <c r="B56" s="135">
        <f>Detail!H56+Detail!I56+Detail!P56+Detail!Q56+Detail!X56+Detail!Y56+Detail!AF56+Detail!AG56+Detail!AN56+Detail!AO56+Detail!AV56+Detail!AW56+Detail!BD56+Detail!BE56</f>
        <v>0</v>
      </c>
      <c r="C56" s="135">
        <f>Detail!BL56+Detail!BM56+Detail!BT56+Detail!BU56+Detail!CB56+Detail!CC56+Detail!CJ56+Detail!CK56</f>
        <v>0</v>
      </c>
      <c r="D56" s="135">
        <f>Detail!CR56+Detail!CS56</f>
        <v>0</v>
      </c>
      <c r="E56" s="135">
        <f t="shared" si="4"/>
        <v>0</v>
      </c>
      <c r="F56" s="136">
        <f>Detail!CZ56+Detail!DA56</f>
        <v>0</v>
      </c>
      <c r="G56" s="135">
        <f>Detail!DH56+Detail!DI56</f>
        <v>0</v>
      </c>
      <c r="H56" s="135">
        <f>Detail!DP56+Detail!DQ56</f>
        <v>0</v>
      </c>
      <c r="I56" s="137">
        <f>Detail!DX56+Detail!DY56</f>
        <v>0</v>
      </c>
      <c r="J56" s="135">
        <f>Detail!EF56+Detail!EG56</f>
        <v>0</v>
      </c>
      <c r="K56" s="135">
        <f t="shared" si="1"/>
        <v>0</v>
      </c>
      <c r="L56" s="135">
        <f t="shared" si="2"/>
        <v>0</v>
      </c>
      <c r="M56" s="69">
        <f>'Detail Calculation exclude debt'!N56</f>
        <v>622</v>
      </c>
      <c r="N56" s="135">
        <f t="shared" si="3"/>
        <v>0</v>
      </c>
      <c r="O56" s="43"/>
      <c r="P56" s="43"/>
      <c r="Q56" s="43"/>
    </row>
    <row r="57" spans="1:17" s="44" customFormat="1" ht="15" customHeight="1" x14ac:dyDescent="0.25">
      <c r="A57" s="70" t="s">
        <v>235</v>
      </c>
      <c r="B57" s="138">
        <f>Detail!H57+Detail!I57+Detail!P57+Detail!Q57+Detail!X57+Detail!Y57+Detail!AF57+Detail!AG57+Detail!AN57+Detail!AO57+Detail!AV57+Detail!AW57+Detail!BD57+Detail!BE57</f>
        <v>0</v>
      </c>
      <c r="C57" s="138">
        <f>Detail!BL57+Detail!BM57+Detail!BT57+Detail!BU57+Detail!CB57+Detail!CC57+Detail!CJ57+Detail!CK57</f>
        <v>0</v>
      </c>
      <c r="D57" s="138">
        <f>Detail!CR57+Detail!CS57</f>
        <v>0</v>
      </c>
      <c r="E57" s="138">
        <f t="shared" si="4"/>
        <v>0</v>
      </c>
      <c r="F57" s="139">
        <f>Detail!CZ57+Detail!DA57</f>
        <v>0</v>
      </c>
      <c r="G57" s="138">
        <f>Detail!DH57+Detail!DI57</f>
        <v>0</v>
      </c>
      <c r="H57" s="138">
        <f>Detail!DP57+Detail!DQ57</f>
        <v>0</v>
      </c>
      <c r="I57" s="140">
        <f>Detail!DX57+Detail!DY57</f>
        <v>0</v>
      </c>
      <c r="J57" s="138">
        <f>Detail!EF57+Detail!EG57</f>
        <v>0</v>
      </c>
      <c r="K57" s="138">
        <f t="shared" si="1"/>
        <v>0</v>
      </c>
      <c r="L57" s="138">
        <f t="shared" si="2"/>
        <v>0</v>
      </c>
      <c r="M57" s="71">
        <f>'Detail Calculation exclude debt'!N57</f>
        <v>17259</v>
      </c>
      <c r="N57" s="138">
        <f t="shared" si="3"/>
        <v>0</v>
      </c>
      <c r="O57" s="43"/>
      <c r="P57" s="43"/>
      <c r="Q57" s="43"/>
    </row>
    <row r="58" spans="1:17" s="44" customFormat="1" ht="15" customHeight="1" x14ac:dyDescent="0.25">
      <c r="A58" s="65" t="s">
        <v>236</v>
      </c>
      <c r="B58" s="133">
        <f>Detail!H58+Detail!I58+Detail!P58+Detail!Q58+Detail!X58+Detail!Y58+Detail!AF58+Detail!AG58+Detail!AN58+Detail!AO58+Detail!AV58+Detail!AW58+Detail!BD58+Detail!BE58</f>
        <v>1983957</v>
      </c>
      <c r="C58" s="133">
        <f>Detail!BL58+Detail!BM58+Detail!BT58+Detail!BU58+Detail!CB58+Detail!CC58+Detail!CJ58+Detail!CK58</f>
        <v>0</v>
      </c>
      <c r="D58" s="133">
        <f>Detail!CR58+Detail!CS58</f>
        <v>0</v>
      </c>
      <c r="E58" s="133">
        <f t="shared" si="4"/>
        <v>1983957</v>
      </c>
      <c r="F58" s="133">
        <f>Detail!CZ58+Detail!DA58</f>
        <v>0</v>
      </c>
      <c r="G58" s="133">
        <f>Detail!DH58+Detail!DI58</f>
        <v>0</v>
      </c>
      <c r="H58" s="133">
        <f>Detail!DP58+Detail!DQ58</f>
        <v>67924</v>
      </c>
      <c r="I58" s="134">
        <f>Detail!DX58+Detail!DY58</f>
        <v>0</v>
      </c>
      <c r="J58" s="133">
        <f>Detail!EF58+Detail!EG58</f>
        <v>0</v>
      </c>
      <c r="K58" s="133">
        <f t="shared" si="1"/>
        <v>67924</v>
      </c>
      <c r="L58" s="133">
        <f t="shared" si="2"/>
        <v>1916033</v>
      </c>
      <c r="M58" s="66">
        <f>'Detail Calculation exclude debt'!N58</f>
        <v>3116</v>
      </c>
      <c r="N58" s="133">
        <f t="shared" si="3"/>
        <v>615</v>
      </c>
      <c r="O58" s="43"/>
      <c r="P58" s="43"/>
      <c r="Q58" s="43"/>
    </row>
    <row r="59" spans="1:17" s="44" customFormat="1" ht="15" customHeight="1" x14ac:dyDescent="0.25">
      <c r="A59" s="68" t="s">
        <v>237</v>
      </c>
      <c r="B59" s="135">
        <f>Detail!H59+Detail!I59+Detail!P59+Detail!Q59+Detail!X59+Detail!Y59+Detail!AF59+Detail!AG59+Detail!AN59+Detail!AO59+Detail!AV59+Detail!AW59+Detail!BD59+Detail!BE59</f>
        <v>0</v>
      </c>
      <c r="C59" s="135">
        <f>Detail!BL59+Detail!BM59+Detail!BT59+Detail!BU59+Detail!CB59+Detail!CC59+Detail!CJ59+Detail!CK59</f>
        <v>0</v>
      </c>
      <c r="D59" s="135">
        <f>Detail!CR59+Detail!CS59</f>
        <v>0</v>
      </c>
      <c r="E59" s="135">
        <f t="shared" si="4"/>
        <v>0</v>
      </c>
      <c r="F59" s="136">
        <f>Detail!CZ59+Detail!DA59</f>
        <v>0</v>
      </c>
      <c r="G59" s="135">
        <f>Detail!DH59+Detail!DI59</f>
        <v>0</v>
      </c>
      <c r="H59" s="135">
        <f>Detail!DP59+Detail!DQ59</f>
        <v>0</v>
      </c>
      <c r="I59" s="137">
        <f>Detail!DX59+Detail!DY59</f>
        <v>0</v>
      </c>
      <c r="J59" s="135">
        <f>Detail!EF59+Detail!EG59</f>
        <v>0</v>
      </c>
      <c r="K59" s="135">
        <f t="shared" si="1"/>
        <v>0</v>
      </c>
      <c r="L59" s="135">
        <f t="shared" si="2"/>
        <v>0</v>
      </c>
      <c r="M59" s="69">
        <f>'Detail Calculation exclude debt'!N59</f>
        <v>9418</v>
      </c>
      <c r="N59" s="135">
        <f t="shared" si="3"/>
        <v>0</v>
      </c>
      <c r="O59" s="43"/>
      <c r="P59" s="43"/>
      <c r="Q59" s="43"/>
    </row>
    <row r="60" spans="1:17" s="44" customFormat="1" ht="15" customHeight="1" x14ac:dyDescent="0.25">
      <c r="A60" s="68" t="s">
        <v>238</v>
      </c>
      <c r="B60" s="135">
        <f>Detail!H60+Detail!I60+Detail!P60+Detail!Q60+Detail!X60+Detail!Y60+Detail!AF60+Detail!AG60+Detail!AN60+Detail!AO60+Detail!AV60+Detail!AW60+Detail!BD60+Detail!BE60</f>
        <v>3699129</v>
      </c>
      <c r="C60" s="135">
        <f>Detail!BL60+Detail!BM60+Detail!BT60+Detail!BU60+Detail!CB60+Detail!CC60+Detail!CJ60+Detail!CK60</f>
        <v>0</v>
      </c>
      <c r="D60" s="135">
        <f>Detail!CR60+Detail!CS60</f>
        <v>0</v>
      </c>
      <c r="E60" s="135">
        <f t="shared" si="4"/>
        <v>3699129</v>
      </c>
      <c r="F60" s="136">
        <f>Detail!CZ60+Detail!DA60</f>
        <v>0</v>
      </c>
      <c r="G60" s="135">
        <f>Detail!DH60+Detail!DI60</f>
        <v>0</v>
      </c>
      <c r="H60" s="135">
        <f>Detail!DP60+Detail!DQ60</f>
        <v>124653</v>
      </c>
      <c r="I60" s="137">
        <f>Detail!DX60+Detail!DY60</f>
        <v>0</v>
      </c>
      <c r="J60" s="135">
        <f>Detail!EF60+Detail!EG60</f>
        <v>17344</v>
      </c>
      <c r="K60" s="135">
        <f t="shared" si="1"/>
        <v>141997</v>
      </c>
      <c r="L60" s="135">
        <f t="shared" si="2"/>
        <v>3557132</v>
      </c>
      <c r="M60" s="69">
        <f>'Detail Calculation exclude debt'!N60</f>
        <v>8407</v>
      </c>
      <c r="N60" s="135">
        <f t="shared" si="3"/>
        <v>423</v>
      </c>
      <c r="O60" s="43"/>
      <c r="P60" s="43"/>
      <c r="Q60" s="43"/>
    </row>
    <row r="61" spans="1:17" s="44" customFormat="1" ht="15" customHeight="1" x14ac:dyDescent="0.25">
      <c r="A61" s="68" t="s">
        <v>239</v>
      </c>
      <c r="B61" s="135">
        <f>Detail!H61+Detail!I61+Detail!P61+Detail!Q61+Detail!X61+Detail!Y61+Detail!AF61+Detail!AG61+Detail!AN61+Detail!AO61+Detail!AV61+Detail!AW61+Detail!BD61+Detail!BE61</f>
        <v>1316956</v>
      </c>
      <c r="C61" s="135">
        <f>Detail!BL61+Detail!BM61+Detail!BT61+Detail!BU61+Detail!CB61+Detail!CC61+Detail!CJ61+Detail!CK61</f>
        <v>0</v>
      </c>
      <c r="D61" s="135">
        <f>Detail!CR61+Detail!CS61</f>
        <v>0</v>
      </c>
      <c r="E61" s="135">
        <f t="shared" si="4"/>
        <v>1316956</v>
      </c>
      <c r="F61" s="136">
        <f>Detail!CZ61+Detail!DA61</f>
        <v>0</v>
      </c>
      <c r="G61" s="135">
        <f>Detail!DH61+Detail!DI61</f>
        <v>0</v>
      </c>
      <c r="H61" s="135">
        <f>Detail!DP61+Detail!DQ61</f>
        <v>44915</v>
      </c>
      <c r="I61" s="137">
        <f>Detail!DX61+Detail!DY61</f>
        <v>0</v>
      </c>
      <c r="J61" s="135">
        <f>Detail!EF61+Detail!EG61</f>
        <v>0</v>
      </c>
      <c r="K61" s="135">
        <f t="shared" si="1"/>
        <v>44915</v>
      </c>
      <c r="L61" s="135">
        <f t="shared" si="2"/>
        <v>1272041</v>
      </c>
      <c r="M61" s="69">
        <f>'Detail Calculation exclude debt'!N61</f>
        <v>5253</v>
      </c>
      <c r="N61" s="135">
        <f t="shared" si="3"/>
        <v>242</v>
      </c>
      <c r="O61" s="43"/>
      <c r="P61" s="43"/>
      <c r="Q61" s="43"/>
    </row>
    <row r="62" spans="1:17" s="44" customFormat="1" ht="15" customHeight="1" x14ac:dyDescent="0.25">
      <c r="A62" s="70" t="s">
        <v>240</v>
      </c>
      <c r="B62" s="138">
        <f>Detail!H62+Detail!I62+Detail!P62+Detail!Q62+Detail!X62+Detail!Y62+Detail!AF62+Detail!AG62+Detail!AN62+Detail!AO62+Detail!AV62+Detail!AW62+Detail!BD62+Detail!BE62</f>
        <v>6697743</v>
      </c>
      <c r="C62" s="138">
        <f>Detail!BL62+Detail!BM62+Detail!BT62+Detail!BU62+Detail!CB62+Detail!CC62+Detail!CJ62+Detail!CK62</f>
        <v>0</v>
      </c>
      <c r="D62" s="138">
        <f>Detail!CR62+Detail!CS62</f>
        <v>0</v>
      </c>
      <c r="E62" s="138">
        <f t="shared" si="4"/>
        <v>6697743</v>
      </c>
      <c r="F62" s="139">
        <f>Detail!CZ62+Detail!DA62</f>
        <v>0</v>
      </c>
      <c r="G62" s="138">
        <f>Detail!DH62+Detail!DI62</f>
        <v>0</v>
      </c>
      <c r="H62" s="138">
        <f>Detail!DP62+Detail!DQ62</f>
        <v>239237</v>
      </c>
      <c r="I62" s="140">
        <f>Detail!DX62+Detail!DY62</f>
        <v>0</v>
      </c>
      <c r="J62" s="138">
        <f>Detail!EF62+Detail!EG62</f>
        <v>1946</v>
      </c>
      <c r="K62" s="138">
        <f t="shared" si="1"/>
        <v>241183</v>
      </c>
      <c r="L62" s="138">
        <f t="shared" si="2"/>
        <v>6456560</v>
      </c>
      <c r="M62" s="71">
        <f>'Detail Calculation exclude debt'!N62</f>
        <v>6206</v>
      </c>
      <c r="N62" s="138">
        <f t="shared" si="3"/>
        <v>1040</v>
      </c>
      <c r="O62" s="43"/>
      <c r="P62" s="43"/>
      <c r="Q62" s="43"/>
    </row>
    <row r="63" spans="1:17" s="44" customFormat="1" ht="15" customHeight="1" x14ac:dyDescent="0.25">
      <c r="A63" s="65" t="s">
        <v>241</v>
      </c>
      <c r="B63" s="133">
        <f>Detail!H63+Detail!I63+Detail!P63+Detail!Q63+Detail!X63+Detail!Y63+Detail!AF63+Detail!AG63+Detail!AN63+Detail!AO63+Detail!AV63+Detail!AW63+Detail!BD63+Detail!BE63</f>
        <v>0</v>
      </c>
      <c r="C63" s="133">
        <f>Detail!BL63+Detail!BM63+Detail!BT63+Detail!BU63+Detail!CB63+Detail!CC63+Detail!CJ63+Detail!CK63</f>
        <v>0</v>
      </c>
      <c r="D63" s="133">
        <f>Detail!CR63+Detail!CS63</f>
        <v>0</v>
      </c>
      <c r="E63" s="133">
        <f t="shared" si="4"/>
        <v>0</v>
      </c>
      <c r="F63" s="133">
        <f>Detail!CZ63+Detail!DA63</f>
        <v>0</v>
      </c>
      <c r="G63" s="133">
        <f>Detail!DH63+Detail!DI63</f>
        <v>0</v>
      </c>
      <c r="H63" s="133">
        <f>Detail!DP63+Detail!DQ63</f>
        <v>0</v>
      </c>
      <c r="I63" s="134">
        <f>Detail!DX63+Detail!DY63</f>
        <v>0</v>
      </c>
      <c r="J63" s="133">
        <f>Detail!EF63+Detail!EG63</f>
        <v>0</v>
      </c>
      <c r="K63" s="133">
        <f t="shared" si="1"/>
        <v>0</v>
      </c>
      <c r="L63" s="133">
        <f t="shared" si="2"/>
        <v>0</v>
      </c>
      <c r="M63" s="66">
        <f>'Detail Calculation exclude debt'!N63</f>
        <v>3681</v>
      </c>
      <c r="N63" s="133">
        <f t="shared" si="3"/>
        <v>0</v>
      </c>
      <c r="O63" s="43"/>
      <c r="P63" s="43"/>
      <c r="Q63" s="43"/>
    </row>
    <row r="64" spans="1:17" s="44" customFormat="1" ht="15" customHeight="1" x14ac:dyDescent="0.25">
      <c r="A64" s="68" t="s">
        <v>242</v>
      </c>
      <c r="B64" s="135">
        <f>Detail!H64+Detail!I64+Detail!P64+Detail!Q64+Detail!X64+Detail!Y64+Detail!AF64+Detail!AG64+Detail!AN64+Detail!AO64+Detail!AV64+Detail!AW64+Detail!BD64+Detail!BE64</f>
        <v>0</v>
      </c>
      <c r="C64" s="135">
        <f>Detail!BL64+Detail!BM64+Detail!BT64+Detail!BU64+Detail!CB64+Detail!CC64+Detail!CJ64+Detail!CK64</f>
        <v>0</v>
      </c>
      <c r="D64" s="135">
        <f>Detail!CR64+Detail!CS64</f>
        <v>0</v>
      </c>
      <c r="E64" s="135">
        <f t="shared" si="4"/>
        <v>0</v>
      </c>
      <c r="F64" s="136">
        <f>Detail!CZ64+Detail!DA64</f>
        <v>0</v>
      </c>
      <c r="G64" s="135">
        <f>Detail!DH64+Detail!DI64</f>
        <v>0</v>
      </c>
      <c r="H64" s="135">
        <f>Detail!DP64+Detail!DQ64</f>
        <v>0</v>
      </c>
      <c r="I64" s="137">
        <f>Detail!DX64+Detail!DY64</f>
        <v>0</v>
      </c>
      <c r="J64" s="135">
        <f>Detail!EF64+Detail!EG64</f>
        <v>0</v>
      </c>
      <c r="K64" s="135">
        <f t="shared" si="1"/>
        <v>0</v>
      </c>
      <c r="L64" s="135">
        <f t="shared" si="2"/>
        <v>0</v>
      </c>
      <c r="M64" s="69">
        <f>'Detail Calculation exclude debt'!N64</f>
        <v>2076</v>
      </c>
      <c r="N64" s="135">
        <f t="shared" si="3"/>
        <v>0</v>
      </c>
      <c r="O64" s="43"/>
      <c r="P64" s="43"/>
      <c r="Q64" s="43"/>
    </row>
    <row r="65" spans="1:17" s="44" customFormat="1" ht="15" customHeight="1" x14ac:dyDescent="0.25">
      <c r="A65" s="68" t="s">
        <v>243</v>
      </c>
      <c r="B65" s="135">
        <f>Detail!H65+Detail!I65+Detail!P65+Detail!Q65+Detail!X65+Detail!Y65+Detail!AF65+Detail!AG65+Detail!AN65+Detail!AO65+Detail!AV65+Detail!AW65+Detail!BD65+Detail!BE65</f>
        <v>530919</v>
      </c>
      <c r="C65" s="135">
        <f>Detail!BL65+Detail!BM65+Detail!BT65+Detail!BU65+Detail!CB65+Detail!CC65+Detail!CJ65+Detail!CK65</f>
        <v>0</v>
      </c>
      <c r="D65" s="135">
        <f>Detail!CR65+Detail!CS65</f>
        <v>0</v>
      </c>
      <c r="E65" s="135">
        <f t="shared" si="4"/>
        <v>530919</v>
      </c>
      <c r="F65" s="136">
        <f>Detail!CZ65+Detail!DA65</f>
        <v>0</v>
      </c>
      <c r="G65" s="135">
        <f>Detail!DH65+Detail!DI65</f>
        <v>0</v>
      </c>
      <c r="H65" s="135">
        <f>Detail!DP65+Detail!DQ65</f>
        <v>0</v>
      </c>
      <c r="I65" s="137">
        <f>Detail!DX65+Detail!DY65</f>
        <v>0</v>
      </c>
      <c r="J65" s="135">
        <f>Detail!EF65+Detail!EG65</f>
        <v>0</v>
      </c>
      <c r="K65" s="135">
        <f t="shared" si="1"/>
        <v>0</v>
      </c>
      <c r="L65" s="135">
        <f t="shared" si="2"/>
        <v>530919</v>
      </c>
      <c r="M65" s="69">
        <f>'Detail Calculation exclude debt'!N65</f>
        <v>2027</v>
      </c>
      <c r="N65" s="135">
        <f t="shared" si="3"/>
        <v>262</v>
      </c>
      <c r="O65" s="43"/>
      <c r="P65" s="43"/>
      <c r="Q65" s="43"/>
    </row>
    <row r="66" spans="1:17" s="44" customFormat="1" ht="15" customHeight="1" x14ac:dyDescent="0.25">
      <c r="A66" s="68" t="s">
        <v>244</v>
      </c>
      <c r="B66" s="135">
        <f>Detail!H66+Detail!I66+Detail!P66+Detail!Q66+Detail!X66+Detail!Y66+Detail!AF66+Detail!AG66+Detail!AN66+Detail!AO66+Detail!AV66+Detail!AW66+Detail!BD66+Detail!BE66</f>
        <v>1250376</v>
      </c>
      <c r="C66" s="135">
        <f>Detail!BL66+Detail!BM66+Detail!BT66+Detail!BU66+Detail!CB66+Detail!CC66+Detail!CJ66+Detail!CK66</f>
        <v>0</v>
      </c>
      <c r="D66" s="135">
        <f>Detail!CR66+Detail!CS66</f>
        <v>0</v>
      </c>
      <c r="E66" s="135">
        <f t="shared" si="4"/>
        <v>1250376</v>
      </c>
      <c r="F66" s="136">
        <f>Detail!CZ66+Detail!DA66</f>
        <v>0</v>
      </c>
      <c r="G66" s="135">
        <f>Detail!DH66+Detail!DI66</f>
        <v>0</v>
      </c>
      <c r="H66" s="135">
        <f>Detail!DP66+Detail!DQ66</f>
        <v>47612</v>
      </c>
      <c r="I66" s="137">
        <f>Detail!DX66+Detail!DY66</f>
        <v>0</v>
      </c>
      <c r="J66" s="135">
        <f>Detail!EF66+Detail!EG66</f>
        <v>0</v>
      </c>
      <c r="K66" s="135">
        <f t="shared" si="1"/>
        <v>47612</v>
      </c>
      <c r="L66" s="135">
        <f t="shared" si="2"/>
        <v>1202764</v>
      </c>
      <c r="M66" s="69">
        <f>'Detail Calculation exclude debt'!N66</f>
        <v>2308</v>
      </c>
      <c r="N66" s="135">
        <f t="shared" si="3"/>
        <v>521</v>
      </c>
      <c r="O66" s="43"/>
      <c r="P66" s="43"/>
      <c r="Q66" s="43"/>
    </row>
    <row r="67" spans="1:17" s="44" customFormat="1" ht="15" customHeight="1" x14ac:dyDescent="0.25">
      <c r="A67" s="70" t="s">
        <v>260</v>
      </c>
      <c r="B67" s="138">
        <f>Detail!H67+Detail!I67+Detail!P67+Detail!Q67+Detail!X67+Detail!Y67+Detail!AF67+Detail!AG67+Detail!AN67+Detail!AO67+Detail!AV67+Detail!AW67+Detail!BD67+Detail!BE67</f>
        <v>4972774</v>
      </c>
      <c r="C67" s="138">
        <f>Detail!BL67+Detail!BM67+Detail!BT67+Detail!BU67+Detail!CB67+Detail!CC67+Detail!CJ67+Detail!CK67</f>
        <v>0</v>
      </c>
      <c r="D67" s="138">
        <f>Detail!CR67+Detail!CS67</f>
        <v>0</v>
      </c>
      <c r="E67" s="138">
        <f>SUM(B67:D67)</f>
        <v>4972774</v>
      </c>
      <c r="F67" s="139">
        <f>Detail!CZ67+Detail!DA67</f>
        <v>0</v>
      </c>
      <c r="G67" s="138">
        <f>Detail!DH67+Detail!DI67</f>
        <v>0</v>
      </c>
      <c r="H67" s="138">
        <f>Detail!DP67+Detail!DQ67</f>
        <v>146155</v>
      </c>
      <c r="I67" s="140">
        <f>Detail!DX67+Detail!DY67</f>
        <v>0</v>
      </c>
      <c r="J67" s="138">
        <f>Detail!EF67+Detail!EG67</f>
        <v>0</v>
      </c>
      <c r="K67" s="138">
        <f t="shared" si="1"/>
        <v>146155</v>
      </c>
      <c r="L67" s="138">
        <f t="shared" si="2"/>
        <v>4826619</v>
      </c>
      <c r="M67" s="71">
        <f>'Detail Calculation exclude debt'!N67</f>
        <v>8156</v>
      </c>
      <c r="N67" s="138">
        <f t="shared" si="3"/>
        <v>592</v>
      </c>
      <c r="O67" s="43"/>
      <c r="P67" s="43"/>
      <c r="Q67" s="43"/>
    </row>
    <row r="68" spans="1:17" s="44" customFormat="1" ht="15" customHeight="1" x14ac:dyDescent="0.25">
      <c r="A68" s="68" t="s">
        <v>261</v>
      </c>
      <c r="B68" s="135">
        <f>Detail!H68+Detail!I68+Detail!P68+Detail!Q68+Detail!X68+Detail!Y68+Detail!AF68+Detail!AG68+Detail!AN68+Detail!AO68+Detail!AV68+Detail!AW68+Detail!BD68+Detail!BE68</f>
        <v>0</v>
      </c>
      <c r="C68" s="135">
        <f>Detail!BL68+Detail!BM68+Detail!BT68+Detail!BU68+Detail!CB68+Detail!CC68+Detail!CJ68+Detail!CK68</f>
        <v>0</v>
      </c>
      <c r="D68" s="135">
        <f>Detail!CR68+Detail!CS68</f>
        <v>0</v>
      </c>
      <c r="E68" s="135">
        <f>SUM(B68:D68)</f>
        <v>0</v>
      </c>
      <c r="F68" s="136">
        <f>Detail!CZ68+Detail!DA68</f>
        <v>0</v>
      </c>
      <c r="G68" s="135">
        <f>Detail!DH68+Detail!DI68</f>
        <v>0</v>
      </c>
      <c r="H68" s="135">
        <f>Detail!DP68+Detail!DQ68</f>
        <v>0</v>
      </c>
      <c r="I68" s="137">
        <f>Detail!DX68+Detail!DY68</f>
        <v>0</v>
      </c>
      <c r="J68" s="135">
        <f>Detail!EF68+Detail!EG68</f>
        <v>0</v>
      </c>
      <c r="K68" s="135">
        <f>SUM(F68:J68)</f>
        <v>0</v>
      </c>
      <c r="L68" s="135">
        <f>E68-K68</f>
        <v>0</v>
      </c>
      <c r="M68" s="69">
        <f>'Detail Calculation exclude debt'!N68</f>
        <v>1918</v>
      </c>
      <c r="N68" s="135">
        <f>ROUND(L68/M68,0)</f>
        <v>0</v>
      </c>
      <c r="O68" s="43"/>
      <c r="P68" s="43"/>
      <c r="Q68" s="43"/>
    </row>
    <row r="69" spans="1:17" s="44" customFormat="1" ht="15" customHeight="1" x14ac:dyDescent="0.25">
      <c r="A69" s="68" t="s">
        <v>247</v>
      </c>
      <c r="B69" s="135">
        <f>Detail!H69+Detail!I69+Detail!P69+Detail!Q69+Detail!X69+Detail!Y69+Detail!AF69+Detail!AG69+Detail!AN69+Detail!AO69+Detail!AV69+Detail!AW69+Detail!BD69+Detail!BE69</f>
        <v>8449902</v>
      </c>
      <c r="C69" s="135">
        <f>Detail!BL69+Detail!BM69+Detail!BT69+Detail!BU69+Detail!CB69+Detail!CC69+Detail!CJ69+Detail!CK69</f>
        <v>0</v>
      </c>
      <c r="D69" s="135">
        <f>Detail!CR69+Detail!CS69</f>
        <v>0</v>
      </c>
      <c r="E69" s="135">
        <f>SUM(B69:D69)</f>
        <v>8449902</v>
      </c>
      <c r="F69" s="136">
        <f>Detail!CZ69+Detail!DA69</f>
        <v>0</v>
      </c>
      <c r="G69" s="135">
        <f>Detail!DH69+Detail!DI69</f>
        <v>0</v>
      </c>
      <c r="H69" s="135">
        <f>Detail!DP69+Detail!DQ69</f>
        <v>247161</v>
      </c>
      <c r="I69" s="137">
        <f>Detail!DX69+Detail!DY69</f>
        <v>0</v>
      </c>
      <c r="J69" s="135">
        <f>Detail!EF69+Detail!EG69</f>
        <v>0</v>
      </c>
      <c r="K69" s="135">
        <f>SUM(F69:J69)</f>
        <v>247161</v>
      </c>
      <c r="L69" s="135">
        <f>E69-K69</f>
        <v>8202741</v>
      </c>
      <c r="M69" s="69">
        <f>'Detail Calculation exclude debt'!N69</f>
        <v>5296</v>
      </c>
      <c r="N69" s="135">
        <f>ROUND(L69/M69,0)</f>
        <v>1549</v>
      </c>
      <c r="O69" s="43"/>
      <c r="P69" s="43"/>
      <c r="Q69" s="43"/>
    </row>
    <row r="70" spans="1:17" s="44" customFormat="1" ht="15" customHeight="1" x14ac:dyDescent="0.25">
      <c r="A70" s="68" t="s">
        <v>262</v>
      </c>
      <c r="B70" s="135">
        <f>Detail!H70+Detail!I70+Detail!P70+Detail!Q70+Detail!X70+Detail!Y70+Detail!AF70+Detail!AG70+Detail!AN70+Detail!AO70+Detail!AV70+Detail!AW70+Detail!BD70+Detail!BE70</f>
        <v>0</v>
      </c>
      <c r="C70" s="135">
        <f>Detail!BL70+Detail!BM70+Detail!BT70+Detail!BU70+Detail!CB70+Detail!CC70+Detail!CJ70+Detail!CK70</f>
        <v>0</v>
      </c>
      <c r="D70" s="135">
        <f>Detail!CR70+Detail!CS70</f>
        <v>0</v>
      </c>
      <c r="E70" s="135">
        <f>SUM(B70:D70)</f>
        <v>0</v>
      </c>
      <c r="F70" s="136">
        <f>Detail!CZ70+Detail!DA70</f>
        <v>0</v>
      </c>
      <c r="G70" s="135">
        <f>Detail!DH70+Detail!DI70</f>
        <v>0</v>
      </c>
      <c r="H70" s="135">
        <f>Detail!DP70+Detail!DQ70</f>
        <v>0</v>
      </c>
      <c r="I70" s="137">
        <f>Detail!DX70+Detail!DY70</f>
        <v>0</v>
      </c>
      <c r="J70" s="135">
        <f>Detail!EF70+Detail!EG70</f>
        <v>0</v>
      </c>
      <c r="K70" s="135">
        <f>SUM(F70:J70)</f>
        <v>0</v>
      </c>
      <c r="L70" s="135">
        <f>E70-K70</f>
        <v>0</v>
      </c>
      <c r="M70" s="69">
        <f>'Detail Calculation exclude debt'!N70</f>
        <v>1891</v>
      </c>
      <c r="N70" s="135">
        <f>ROUND(L70/M70,0)</f>
        <v>0</v>
      </c>
      <c r="O70" s="43"/>
      <c r="P70" s="43"/>
      <c r="Q70" s="43"/>
    </row>
    <row r="71" spans="1:17" s="44" customFormat="1" ht="15" customHeight="1" x14ac:dyDescent="0.25">
      <c r="A71" s="70" t="s">
        <v>249</v>
      </c>
      <c r="B71" s="138">
        <f>Detail!H71+Detail!I71+Detail!P71+Detail!Q71+Detail!X71+Detail!Y71+Detail!AF71+Detail!AG71+Detail!AN71+Detail!AO71+Detail!AV71+Detail!AW71+Detail!BD71+Detail!BE71</f>
        <v>3174854</v>
      </c>
      <c r="C71" s="138">
        <f>Detail!BL71+Detail!BM71+Detail!BT71+Detail!BU71+Detail!CB71+Detail!CC71+Detail!CJ71+Detail!CK71</f>
        <v>1707754</v>
      </c>
      <c r="D71" s="138">
        <f>Detail!CR71+Detail!CS71</f>
        <v>0</v>
      </c>
      <c r="E71" s="138">
        <f>SUM(B71:D71)</f>
        <v>4882608</v>
      </c>
      <c r="F71" s="139">
        <f>Detail!CZ71+Detail!DA71</f>
        <v>0</v>
      </c>
      <c r="G71" s="138">
        <f>Detail!DH71+Detail!DI71</f>
        <v>0</v>
      </c>
      <c r="H71" s="138">
        <f>Detail!DP71+Detail!DQ71</f>
        <v>92479</v>
      </c>
      <c r="I71" s="140">
        <f>Detail!DX71+Detail!DY71</f>
        <v>16679</v>
      </c>
      <c r="J71" s="138">
        <f>Detail!EF71+Detail!EG71</f>
        <v>0</v>
      </c>
      <c r="K71" s="138">
        <f>SUM(F71:J71)</f>
        <v>109158</v>
      </c>
      <c r="L71" s="138">
        <f>E71-K71</f>
        <v>4773450</v>
      </c>
      <c r="M71" s="71">
        <f>'Detail Calculation exclude debt'!N71</f>
        <v>4575</v>
      </c>
      <c r="N71" s="138">
        <f>ROUND(L71/M71,0)</f>
        <v>1043</v>
      </c>
      <c r="O71" s="43"/>
      <c r="P71" s="43"/>
      <c r="Q71" s="43"/>
    </row>
    <row r="72" spans="1:17" s="44" customFormat="1" ht="15" customHeight="1" x14ac:dyDescent="0.25">
      <c r="A72" s="72"/>
      <c r="B72" s="141"/>
      <c r="C72" s="142"/>
      <c r="D72" s="141"/>
      <c r="E72" s="141"/>
      <c r="F72" s="142"/>
      <c r="G72" s="141"/>
      <c r="H72" s="142"/>
      <c r="I72" s="141"/>
      <c r="J72" s="142"/>
      <c r="K72" s="141"/>
      <c r="L72" s="142"/>
      <c r="M72" s="73"/>
      <c r="N72" s="142"/>
      <c r="O72" s="43"/>
      <c r="P72" s="43"/>
      <c r="Q72" s="43"/>
    </row>
    <row r="73" spans="1:17" s="44" customFormat="1" ht="15" customHeight="1" thickBot="1" x14ac:dyDescent="0.3">
      <c r="A73" s="74" t="s">
        <v>1</v>
      </c>
      <c r="B73" s="143">
        <f>SUM(B3:B71)</f>
        <v>296816883</v>
      </c>
      <c r="C73" s="144">
        <f t="shared" ref="C73:J73" si="5">SUM(C3:C71)</f>
        <v>129435970</v>
      </c>
      <c r="D73" s="144">
        <f t="shared" si="5"/>
        <v>0</v>
      </c>
      <c r="E73" s="144">
        <f t="shared" si="5"/>
        <v>426252853</v>
      </c>
      <c r="F73" s="144">
        <f>SUM(F3:F71)</f>
        <v>491711</v>
      </c>
      <c r="G73" s="144">
        <f t="shared" si="5"/>
        <v>348147</v>
      </c>
      <c r="H73" s="144">
        <f t="shared" si="5"/>
        <v>8428363</v>
      </c>
      <c r="I73" s="144">
        <f t="shared" si="5"/>
        <v>969582</v>
      </c>
      <c r="J73" s="144">
        <f t="shared" si="5"/>
        <v>21130</v>
      </c>
      <c r="K73" s="144">
        <f>SUM(K3:K71)</f>
        <v>10258933</v>
      </c>
      <c r="L73" s="145">
        <f>SUM(L3:L71)</f>
        <v>415993920</v>
      </c>
      <c r="M73" s="75">
        <f>SUM(M3:M72)</f>
        <v>686421</v>
      </c>
      <c r="N73" s="144">
        <f>ROUND(L73/M73,0)</f>
        <v>606</v>
      </c>
      <c r="O73" s="43"/>
      <c r="P73" s="43"/>
      <c r="Q73" s="43"/>
    </row>
    <row r="74" spans="1:17" ht="15.6" customHeight="1" x14ac:dyDescent="0.25">
      <c r="B74" s="64" t="str">
        <f>'Detail Calculation exclude debt'!B74</f>
        <v>Source: FY2015-2016 AFR Revenue and Expenditure Data</v>
      </c>
      <c r="C74" s="58"/>
      <c r="D74" s="58"/>
      <c r="E74" s="58"/>
      <c r="F74" s="58"/>
      <c r="G74" s="58"/>
      <c r="H74" s="59"/>
      <c r="I74" s="58"/>
      <c r="J74" s="58"/>
      <c r="K74" s="58"/>
      <c r="L74" s="58"/>
      <c r="M74" s="58"/>
      <c r="N74" s="58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61"/>
      <c r="N75" s="45"/>
      <c r="O75" s="45"/>
      <c r="P75" s="45"/>
      <c r="Q75" s="45"/>
    </row>
    <row r="76" spans="1:17" x14ac:dyDescent="0.25">
      <c r="A76" s="45"/>
      <c r="B76" s="45"/>
      <c r="C76" s="45"/>
      <c r="D76" s="45"/>
      <c r="E76" s="45"/>
      <c r="F76" s="62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</row>
    <row r="77" spans="1:17" x14ac:dyDescent="0.25">
      <c r="A77" s="45"/>
      <c r="B77" s="45"/>
      <c r="C77" s="45"/>
      <c r="D77" s="45"/>
      <c r="E77" s="45"/>
      <c r="F77" s="62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</row>
    <row r="78" spans="1:17" x14ac:dyDescent="0.25">
      <c r="F78" s="45"/>
    </row>
    <row r="79" spans="1:17" x14ac:dyDescent="0.25">
      <c r="F79" s="45"/>
    </row>
    <row r="80" spans="1:17" x14ac:dyDescent="0.25">
      <c r="F80" s="45"/>
    </row>
    <row r="81" spans="6:6" x14ac:dyDescent="0.25">
      <c r="F81" s="45"/>
    </row>
    <row r="82" spans="6:6" x14ac:dyDescent="0.25">
      <c r="F82" s="45"/>
    </row>
    <row r="83" spans="6:6" x14ac:dyDescent="0.25">
      <c r="F83" s="45"/>
    </row>
    <row r="84" spans="6:6" x14ac:dyDescent="0.25">
      <c r="F84" s="45"/>
    </row>
    <row r="85" spans="6:6" x14ac:dyDescent="0.25">
      <c r="F85" s="45"/>
    </row>
    <row r="86" spans="6:6" x14ac:dyDescent="0.25">
      <c r="F86" s="45"/>
    </row>
    <row r="87" spans="6:6" x14ac:dyDescent="0.25">
      <c r="F87" s="45"/>
    </row>
    <row r="88" spans="6:6" x14ac:dyDescent="0.25">
      <c r="F88" s="45"/>
    </row>
    <row r="89" spans="6:6" x14ac:dyDescent="0.25">
      <c r="F89" s="45"/>
    </row>
    <row r="90" spans="6:6" x14ac:dyDescent="0.25">
      <c r="F90" s="45"/>
    </row>
    <row r="91" spans="6:6" x14ac:dyDescent="0.25">
      <c r="F91" s="45"/>
    </row>
    <row r="92" spans="6:6" x14ac:dyDescent="0.25">
      <c r="F92" s="45"/>
    </row>
    <row r="93" spans="6:6" x14ac:dyDescent="0.25">
      <c r="F93" s="45"/>
    </row>
    <row r="94" spans="6:6" x14ac:dyDescent="0.25">
      <c r="F94" s="45"/>
    </row>
    <row r="95" spans="6:6" x14ac:dyDescent="0.25">
      <c r="F95" s="45"/>
    </row>
    <row r="96" spans="6:6" x14ac:dyDescent="0.25">
      <c r="F96" s="45"/>
    </row>
    <row r="97" spans="6:6" x14ac:dyDescent="0.25">
      <c r="F97" s="45"/>
    </row>
    <row r="98" spans="6:6" x14ac:dyDescent="0.25">
      <c r="F98" s="45"/>
    </row>
    <row r="99" spans="6:6" x14ac:dyDescent="0.25">
      <c r="F99" s="45"/>
    </row>
    <row r="100" spans="6:6" x14ac:dyDescent="0.25">
      <c r="F100" s="45"/>
    </row>
    <row r="101" spans="6:6" x14ac:dyDescent="0.25">
      <c r="F101" s="45"/>
    </row>
    <row r="102" spans="6:6" x14ac:dyDescent="0.25">
      <c r="F102" s="45"/>
    </row>
    <row r="103" spans="6:6" x14ac:dyDescent="0.25">
      <c r="F103" s="45"/>
    </row>
    <row r="104" spans="6:6" x14ac:dyDescent="0.25">
      <c r="F104" s="45"/>
    </row>
    <row r="105" spans="6:6" x14ac:dyDescent="0.25">
      <c r="F105" s="45"/>
    </row>
    <row r="106" spans="6:6" x14ac:dyDescent="0.25">
      <c r="F106" s="45"/>
    </row>
    <row r="107" spans="6:6" x14ac:dyDescent="0.25">
      <c r="F107" s="45"/>
    </row>
    <row r="108" spans="6:6" x14ac:dyDescent="0.25">
      <c r="F108" s="45"/>
    </row>
    <row r="109" spans="6:6" x14ac:dyDescent="0.25">
      <c r="F109" s="45"/>
    </row>
    <row r="110" spans="6:6" x14ac:dyDescent="0.25">
      <c r="F110" s="45"/>
    </row>
    <row r="111" spans="6:6" x14ac:dyDescent="0.25">
      <c r="F111" s="45"/>
    </row>
    <row r="112" spans="6:6" x14ac:dyDescent="0.25">
      <c r="F112" s="45"/>
    </row>
    <row r="113" spans="6:6" x14ac:dyDescent="0.25">
      <c r="F113" s="45"/>
    </row>
    <row r="114" spans="6:6" x14ac:dyDescent="0.25">
      <c r="F114" s="45"/>
    </row>
    <row r="115" spans="6:6" x14ac:dyDescent="0.25">
      <c r="F115" s="45"/>
    </row>
    <row r="116" spans="6:6" x14ac:dyDescent="0.25">
      <c r="F116" s="45"/>
    </row>
    <row r="117" spans="6:6" x14ac:dyDescent="0.25">
      <c r="F117" s="45"/>
    </row>
    <row r="118" spans="6:6" x14ac:dyDescent="0.25">
      <c r="F118" s="45"/>
    </row>
    <row r="119" spans="6:6" x14ac:dyDescent="0.25">
      <c r="F119" s="45"/>
    </row>
    <row r="120" spans="6:6" x14ac:dyDescent="0.25">
      <c r="F120" s="45"/>
    </row>
    <row r="121" spans="6:6" x14ac:dyDescent="0.25">
      <c r="F121" s="45"/>
    </row>
    <row r="122" spans="6:6" x14ac:dyDescent="0.25">
      <c r="F122" s="45"/>
    </row>
    <row r="123" spans="6:6" x14ac:dyDescent="0.25">
      <c r="F123" s="45"/>
    </row>
    <row r="124" spans="6:6" x14ac:dyDescent="0.25">
      <c r="F124" s="45"/>
    </row>
    <row r="125" spans="6:6" x14ac:dyDescent="0.25">
      <c r="F125" s="45"/>
    </row>
    <row r="126" spans="6:6" x14ac:dyDescent="0.25">
      <c r="F126" s="45"/>
    </row>
    <row r="127" spans="6:6" x14ac:dyDescent="0.25">
      <c r="F127" s="45"/>
    </row>
    <row r="128" spans="6:6" x14ac:dyDescent="0.25">
      <c r="F128" s="45"/>
    </row>
    <row r="129" spans="6:6" x14ac:dyDescent="0.25">
      <c r="F129" s="45"/>
    </row>
    <row r="130" spans="6:6" x14ac:dyDescent="0.25">
      <c r="F130" s="45"/>
    </row>
    <row r="131" spans="6:6" x14ac:dyDescent="0.25">
      <c r="F131" s="45"/>
    </row>
    <row r="132" spans="6:6" x14ac:dyDescent="0.25">
      <c r="F132" s="45"/>
    </row>
    <row r="133" spans="6:6" x14ac:dyDescent="0.25">
      <c r="F133" s="45"/>
    </row>
    <row r="134" spans="6:6" x14ac:dyDescent="0.25">
      <c r="F134" s="45"/>
    </row>
    <row r="135" spans="6:6" x14ac:dyDescent="0.25">
      <c r="F135" s="45"/>
    </row>
    <row r="136" spans="6:6" x14ac:dyDescent="0.25">
      <c r="F136" s="45"/>
    </row>
    <row r="137" spans="6:6" x14ac:dyDescent="0.25">
      <c r="F137" s="45"/>
    </row>
    <row r="138" spans="6:6" x14ac:dyDescent="0.25">
      <c r="F138" s="45"/>
    </row>
    <row r="139" spans="6:6" x14ac:dyDescent="0.25">
      <c r="F139" s="45"/>
    </row>
    <row r="140" spans="6:6" x14ac:dyDescent="0.25">
      <c r="F140" s="45"/>
    </row>
    <row r="141" spans="6:6" x14ac:dyDescent="0.25">
      <c r="F141" s="45"/>
    </row>
    <row r="142" spans="6:6" x14ac:dyDescent="0.25">
      <c r="F142" s="45"/>
    </row>
    <row r="143" spans="6:6" x14ac:dyDescent="0.25">
      <c r="F143" s="45"/>
    </row>
    <row r="144" spans="6:6" x14ac:dyDescent="0.25">
      <c r="F144" s="45"/>
    </row>
    <row r="145" spans="6:6" x14ac:dyDescent="0.25">
      <c r="F145" s="45"/>
    </row>
    <row r="146" spans="6:6" x14ac:dyDescent="0.25">
      <c r="F146" s="45"/>
    </row>
    <row r="147" spans="6:6" x14ac:dyDescent="0.25">
      <c r="F147" s="45"/>
    </row>
    <row r="148" spans="6:6" x14ac:dyDescent="0.25">
      <c r="F148" s="45"/>
    </row>
    <row r="149" spans="6:6" x14ac:dyDescent="0.25">
      <c r="F149" s="45"/>
    </row>
    <row r="150" spans="6:6" x14ac:dyDescent="0.25">
      <c r="F150" s="45"/>
    </row>
    <row r="151" spans="6:6" x14ac:dyDescent="0.25">
      <c r="F151" s="45"/>
    </row>
    <row r="152" spans="6:6" x14ac:dyDescent="0.25">
      <c r="F152" s="45"/>
    </row>
    <row r="153" spans="6:6" x14ac:dyDescent="0.25">
      <c r="F153" s="45"/>
    </row>
    <row r="154" spans="6:6" x14ac:dyDescent="0.25">
      <c r="F154" s="45"/>
    </row>
    <row r="155" spans="6:6" x14ac:dyDescent="0.25">
      <c r="F155" s="45"/>
    </row>
    <row r="156" spans="6:6" x14ac:dyDescent="0.25">
      <c r="F156" s="45"/>
    </row>
    <row r="157" spans="6:6" x14ac:dyDescent="0.25">
      <c r="F157" s="45"/>
    </row>
    <row r="158" spans="6:6" x14ac:dyDescent="0.25">
      <c r="F158" s="45"/>
    </row>
    <row r="159" spans="6:6" x14ac:dyDescent="0.25">
      <c r="F159" s="45"/>
    </row>
    <row r="160" spans="6:6" x14ac:dyDescent="0.25">
      <c r="F160" s="45"/>
    </row>
    <row r="161" spans="6:6" x14ac:dyDescent="0.25">
      <c r="F161" s="45"/>
    </row>
    <row r="162" spans="6:6" x14ac:dyDescent="0.25">
      <c r="F162" s="45"/>
    </row>
    <row r="163" spans="6:6" x14ac:dyDescent="0.25">
      <c r="F163" s="45"/>
    </row>
    <row r="164" spans="6:6" x14ac:dyDescent="0.25">
      <c r="F164" s="45"/>
    </row>
    <row r="165" spans="6:6" x14ac:dyDescent="0.25">
      <c r="F165" s="45"/>
    </row>
    <row r="166" spans="6:6" x14ac:dyDescent="0.25">
      <c r="F166" s="45"/>
    </row>
    <row r="167" spans="6:6" x14ac:dyDescent="0.25">
      <c r="F167" s="45"/>
    </row>
    <row r="168" spans="6:6" x14ac:dyDescent="0.25">
      <c r="F168" s="45"/>
    </row>
    <row r="169" spans="6:6" x14ac:dyDescent="0.25">
      <c r="F169" s="45"/>
    </row>
    <row r="170" spans="6:6" x14ac:dyDescent="0.25">
      <c r="F170" s="45"/>
    </row>
    <row r="171" spans="6:6" x14ac:dyDescent="0.25">
      <c r="F171" s="45"/>
    </row>
    <row r="172" spans="6:6" x14ac:dyDescent="0.25">
      <c r="F172" s="45"/>
    </row>
    <row r="173" spans="6:6" x14ac:dyDescent="0.25">
      <c r="F173" s="45"/>
    </row>
    <row r="174" spans="6:6" x14ac:dyDescent="0.25">
      <c r="F174" s="45"/>
    </row>
    <row r="175" spans="6:6" x14ac:dyDescent="0.25">
      <c r="F175" s="45"/>
    </row>
    <row r="176" spans="6:6" x14ac:dyDescent="0.25">
      <c r="F176" s="45"/>
    </row>
    <row r="177" spans="6:6" x14ac:dyDescent="0.25">
      <c r="F177" s="45"/>
    </row>
    <row r="178" spans="6:6" x14ac:dyDescent="0.25">
      <c r="F178" s="45"/>
    </row>
    <row r="179" spans="6:6" x14ac:dyDescent="0.25">
      <c r="F179" s="45"/>
    </row>
    <row r="180" spans="6:6" x14ac:dyDescent="0.25">
      <c r="F180" s="45"/>
    </row>
    <row r="181" spans="6:6" x14ac:dyDescent="0.25">
      <c r="F181" s="45"/>
    </row>
    <row r="182" spans="6:6" x14ac:dyDescent="0.25">
      <c r="F182" s="45"/>
    </row>
    <row r="183" spans="6:6" x14ac:dyDescent="0.25">
      <c r="F183" s="45"/>
    </row>
    <row r="184" spans="6:6" x14ac:dyDescent="0.25">
      <c r="F184" s="45"/>
    </row>
    <row r="185" spans="6:6" x14ac:dyDescent="0.25">
      <c r="F185" s="45"/>
    </row>
    <row r="186" spans="6:6" x14ac:dyDescent="0.25">
      <c r="F186" s="45"/>
    </row>
    <row r="187" spans="6:6" x14ac:dyDescent="0.25">
      <c r="F187" s="45"/>
    </row>
    <row r="188" spans="6:6" x14ac:dyDescent="0.25">
      <c r="F188" s="45"/>
    </row>
    <row r="189" spans="6:6" x14ac:dyDescent="0.25">
      <c r="F189" s="45"/>
    </row>
    <row r="190" spans="6:6" x14ac:dyDescent="0.25">
      <c r="F190" s="45"/>
    </row>
    <row r="191" spans="6:6" x14ac:dyDescent="0.25">
      <c r="F191" s="45"/>
    </row>
    <row r="192" spans="6:6" x14ac:dyDescent="0.25">
      <c r="F192" s="45"/>
    </row>
    <row r="193" spans="6:6" x14ac:dyDescent="0.25">
      <c r="F193" s="45"/>
    </row>
    <row r="194" spans="6:6" x14ac:dyDescent="0.25">
      <c r="F194" s="45"/>
    </row>
    <row r="195" spans="6:6" x14ac:dyDescent="0.25">
      <c r="F195" s="45"/>
    </row>
    <row r="196" spans="6:6" x14ac:dyDescent="0.25">
      <c r="F196" s="45"/>
    </row>
    <row r="197" spans="6:6" x14ac:dyDescent="0.25">
      <c r="F197" s="45"/>
    </row>
    <row r="198" spans="6:6" x14ac:dyDescent="0.25">
      <c r="F198" s="45"/>
    </row>
    <row r="199" spans="6:6" x14ac:dyDescent="0.25">
      <c r="F199" s="45"/>
    </row>
    <row r="200" spans="6:6" x14ac:dyDescent="0.25">
      <c r="F200" s="45"/>
    </row>
    <row r="201" spans="6:6" x14ac:dyDescent="0.25">
      <c r="F201" s="45"/>
    </row>
    <row r="202" spans="6:6" x14ac:dyDescent="0.25">
      <c r="F202" s="45"/>
    </row>
    <row r="203" spans="6:6" x14ac:dyDescent="0.25">
      <c r="F203" s="45"/>
    </row>
    <row r="204" spans="6:6" x14ac:dyDescent="0.25">
      <c r="F204" s="45"/>
    </row>
    <row r="205" spans="6:6" x14ac:dyDescent="0.25">
      <c r="F205" s="45"/>
    </row>
    <row r="206" spans="6:6" x14ac:dyDescent="0.25">
      <c r="F206" s="45"/>
    </row>
    <row r="207" spans="6:6" x14ac:dyDescent="0.25">
      <c r="F207" s="45"/>
    </row>
    <row r="208" spans="6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  <row r="267" spans="6:6" x14ac:dyDescent="0.25">
      <c r="F267" s="45"/>
    </row>
    <row r="268" spans="6:6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74" spans="6:6" x14ac:dyDescent="0.25">
      <c r="F274" s="45"/>
    </row>
    <row r="275" spans="6:6" x14ac:dyDescent="0.25">
      <c r="F275" s="45"/>
    </row>
    <row r="276" spans="6:6" x14ac:dyDescent="0.25">
      <c r="F276" s="45"/>
    </row>
    <row r="277" spans="6:6" x14ac:dyDescent="0.25">
      <c r="F277" s="45"/>
    </row>
    <row r="278" spans="6:6" x14ac:dyDescent="0.25">
      <c r="F278" s="45"/>
    </row>
    <row r="279" spans="6:6" x14ac:dyDescent="0.25">
      <c r="F279" s="45"/>
    </row>
    <row r="280" spans="6:6" x14ac:dyDescent="0.25">
      <c r="F280" s="45"/>
    </row>
    <row r="281" spans="6:6" x14ac:dyDescent="0.25">
      <c r="F281" s="45"/>
    </row>
    <row r="282" spans="6:6" x14ac:dyDescent="0.25">
      <c r="F282" s="45"/>
    </row>
    <row r="283" spans="6:6" x14ac:dyDescent="0.25">
      <c r="F283" s="45"/>
    </row>
    <row r="284" spans="6:6" x14ac:dyDescent="0.25">
      <c r="F284" s="45"/>
    </row>
    <row r="285" spans="6:6" x14ac:dyDescent="0.25">
      <c r="F285" s="45"/>
    </row>
    <row r="286" spans="6:6" x14ac:dyDescent="0.25">
      <c r="F286" s="45"/>
    </row>
    <row r="287" spans="6:6" x14ac:dyDescent="0.25">
      <c r="F287" s="45"/>
    </row>
    <row r="288" spans="6:6" x14ac:dyDescent="0.25">
      <c r="F288" s="45"/>
    </row>
    <row r="289" spans="6:6" x14ac:dyDescent="0.25">
      <c r="F289" s="45"/>
    </row>
    <row r="290" spans="6:6" x14ac:dyDescent="0.25">
      <c r="F290" s="45"/>
    </row>
    <row r="291" spans="6:6" x14ac:dyDescent="0.25">
      <c r="F291" s="45"/>
    </row>
    <row r="292" spans="6:6" x14ac:dyDescent="0.25">
      <c r="F292" s="45"/>
    </row>
    <row r="293" spans="6:6" x14ac:dyDescent="0.25">
      <c r="F293" s="45"/>
    </row>
    <row r="294" spans="6:6" x14ac:dyDescent="0.25">
      <c r="F294" s="45"/>
    </row>
    <row r="295" spans="6:6" x14ac:dyDescent="0.25">
      <c r="F295" s="45"/>
    </row>
    <row r="296" spans="6:6" x14ac:dyDescent="0.25">
      <c r="F296" s="45"/>
    </row>
    <row r="297" spans="6:6" x14ac:dyDescent="0.25">
      <c r="F297" s="45"/>
    </row>
    <row r="298" spans="6:6" x14ac:dyDescent="0.25">
      <c r="F298" s="45"/>
    </row>
    <row r="299" spans="6:6" x14ac:dyDescent="0.25">
      <c r="F299" s="45"/>
    </row>
    <row r="300" spans="6:6" x14ac:dyDescent="0.25">
      <c r="F300" s="45"/>
    </row>
    <row r="301" spans="6:6" x14ac:dyDescent="0.25">
      <c r="F301" s="45"/>
    </row>
    <row r="302" spans="6:6" x14ac:dyDescent="0.25">
      <c r="F302" s="45"/>
    </row>
    <row r="303" spans="6:6" x14ac:dyDescent="0.25">
      <c r="F303" s="45"/>
    </row>
    <row r="304" spans="6:6" x14ac:dyDescent="0.25">
      <c r="F304" s="45"/>
    </row>
    <row r="305" spans="6:6" x14ac:dyDescent="0.25">
      <c r="F305" s="45"/>
    </row>
    <row r="306" spans="6:6" x14ac:dyDescent="0.25">
      <c r="F306" s="45"/>
    </row>
    <row r="307" spans="6:6" x14ac:dyDescent="0.25">
      <c r="F307" s="45"/>
    </row>
    <row r="308" spans="6:6" x14ac:dyDescent="0.25">
      <c r="F308" s="45"/>
    </row>
    <row r="309" spans="6:6" x14ac:dyDescent="0.25">
      <c r="F309" s="45"/>
    </row>
    <row r="310" spans="6:6" x14ac:dyDescent="0.25">
      <c r="F310" s="45"/>
    </row>
    <row r="311" spans="6:6" x14ac:dyDescent="0.25">
      <c r="F311" s="45"/>
    </row>
    <row r="312" spans="6:6" x14ac:dyDescent="0.25">
      <c r="F312" s="45"/>
    </row>
    <row r="313" spans="6:6" x14ac:dyDescent="0.25">
      <c r="F313" s="45"/>
    </row>
    <row r="314" spans="6:6" x14ac:dyDescent="0.25">
      <c r="F314" s="45"/>
    </row>
    <row r="315" spans="6:6" x14ac:dyDescent="0.25">
      <c r="F315" s="45"/>
    </row>
    <row r="316" spans="6:6" x14ac:dyDescent="0.25">
      <c r="F316" s="45"/>
    </row>
    <row r="317" spans="6:6" x14ac:dyDescent="0.25">
      <c r="F317" s="45"/>
    </row>
    <row r="318" spans="6:6" x14ac:dyDescent="0.25">
      <c r="F318" s="45"/>
    </row>
    <row r="319" spans="6:6" x14ac:dyDescent="0.25">
      <c r="F319" s="45"/>
    </row>
    <row r="320" spans="6:6" x14ac:dyDescent="0.25">
      <c r="F320" s="45"/>
    </row>
    <row r="321" spans="6:6" x14ac:dyDescent="0.25">
      <c r="F321" s="45"/>
    </row>
    <row r="322" spans="6:6" x14ac:dyDescent="0.25">
      <c r="F322" s="45"/>
    </row>
    <row r="323" spans="6:6" x14ac:dyDescent="0.25">
      <c r="F323" s="45"/>
    </row>
    <row r="324" spans="6:6" x14ac:dyDescent="0.25">
      <c r="F324" s="45"/>
    </row>
    <row r="325" spans="6:6" x14ac:dyDescent="0.25">
      <c r="F325" s="45"/>
    </row>
    <row r="326" spans="6:6" x14ac:dyDescent="0.25">
      <c r="F326" s="45"/>
    </row>
    <row r="327" spans="6:6" x14ac:dyDescent="0.25">
      <c r="F327" s="45"/>
    </row>
    <row r="328" spans="6:6" x14ac:dyDescent="0.25">
      <c r="F328" s="45"/>
    </row>
    <row r="329" spans="6:6" x14ac:dyDescent="0.25">
      <c r="F329" s="45"/>
    </row>
    <row r="330" spans="6:6" x14ac:dyDescent="0.25">
      <c r="F330" s="45"/>
    </row>
    <row r="331" spans="6:6" x14ac:dyDescent="0.25">
      <c r="F331" s="45"/>
    </row>
    <row r="332" spans="6:6" x14ac:dyDescent="0.25">
      <c r="F332" s="45"/>
    </row>
    <row r="333" spans="6:6" x14ac:dyDescent="0.25">
      <c r="F333" s="45"/>
    </row>
    <row r="334" spans="6:6" x14ac:dyDescent="0.25">
      <c r="F334" s="45"/>
    </row>
    <row r="335" spans="6:6" x14ac:dyDescent="0.25">
      <c r="F335" s="45"/>
    </row>
    <row r="336" spans="6:6" x14ac:dyDescent="0.25">
      <c r="F336" s="45"/>
    </row>
    <row r="337" spans="6:6" x14ac:dyDescent="0.25">
      <c r="F337" s="45"/>
    </row>
    <row r="338" spans="6:6" x14ac:dyDescent="0.25">
      <c r="F338" s="45"/>
    </row>
    <row r="339" spans="6:6" x14ac:dyDescent="0.25">
      <c r="F339" s="45"/>
    </row>
    <row r="340" spans="6:6" x14ac:dyDescent="0.25">
      <c r="F340" s="45"/>
    </row>
    <row r="341" spans="6:6" x14ac:dyDescent="0.25">
      <c r="F341" s="45"/>
    </row>
    <row r="342" spans="6:6" x14ac:dyDescent="0.25">
      <c r="F342" s="45"/>
    </row>
    <row r="343" spans="6:6" x14ac:dyDescent="0.25">
      <c r="F343" s="45"/>
    </row>
    <row r="344" spans="6:6" x14ac:dyDescent="0.25">
      <c r="F344" s="45"/>
    </row>
    <row r="345" spans="6:6" x14ac:dyDescent="0.25">
      <c r="F345" s="45"/>
    </row>
    <row r="346" spans="6:6" x14ac:dyDescent="0.25">
      <c r="F346" s="45"/>
    </row>
    <row r="347" spans="6:6" x14ac:dyDescent="0.25">
      <c r="F347" s="45"/>
    </row>
    <row r="348" spans="6:6" x14ac:dyDescent="0.25">
      <c r="F348" s="45"/>
    </row>
    <row r="349" spans="6:6" x14ac:dyDescent="0.25">
      <c r="F349" s="45"/>
    </row>
    <row r="350" spans="6:6" x14ac:dyDescent="0.25">
      <c r="F350" s="45"/>
    </row>
    <row r="351" spans="6:6" x14ac:dyDescent="0.25">
      <c r="F351" s="45"/>
    </row>
    <row r="352" spans="6:6" x14ac:dyDescent="0.25">
      <c r="F352" s="45"/>
    </row>
    <row r="353" spans="6:6" x14ac:dyDescent="0.25">
      <c r="F353" s="45"/>
    </row>
    <row r="354" spans="6:6" x14ac:dyDescent="0.25">
      <c r="F354" s="45"/>
    </row>
    <row r="355" spans="6:6" x14ac:dyDescent="0.25">
      <c r="F355" s="45"/>
    </row>
    <row r="356" spans="6:6" x14ac:dyDescent="0.25">
      <c r="F356" s="45"/>
    </row>
    <row r="357" spans="6:6" x14ac:dyDescent="0.25">
      <c r="F357" s="45"/>
    </row>
    <row r="358" spans="6:6" x14ac:dyDescent="0.25">
      <c r="F358" s="45"/>
    </row>
    <row r="359" spans="6:6" x14ac:dyDescent="0.25">
      <c r="F359" s="45"/>
    </row>
    <row r="360" spans="6:6" x14ac:dyDescent="0.25">
      <c r="F360" s="45"/>
    </row>
    <row r="361" spans="6:6" x14ac:dyDescent="0.25">
      <c r="F361" s="45"/>
    </row>
    <row r="362" spans="6:6" x14ac:dyDescent="0.25">
      <c r="F362" s="45"/>
    </row>
    <row r="363" spans="6:6" x14ac:dyDescent="0.25">
      <c r="F363" s="45"/>
    </row>
    <row r="364" spans="6:6" x14ac:dyDescent="0.25">
      <c r="F364" s="45"/>
    </row>
    <row r="365" spans="6:6" x14ac:dyDescent="0.25">
      <c r="F365" s="45"/>
    </row>
    <row r="366" spans="6:6" x14ac:dyDescent="0.25">
      <c r="F366" s="45"/>
    </row>
    <row r="367" spans="6:6" x14ac:dyDescent="0.25">
      <c r="F367" s="45"/>
    </row>
    <row r="368" spans="6:6" x14ac:dyDescent="0.25">
      <c r="F368" s="45"/>
    </row>
    <row r="369" spans="6:6" x14ac:dyDescent="0.25">
      <c r="F369" s="45"/>
    </row>
    <row r="370" spans="6:6" x14ac:dyDescent="0.25">
      <c r="F370" s="45"/>
    </row>
    <row r="371" spans="6:6" x14ac:dyDescent="0.25">
      <c r="F371" s="45"/>
    </row>
    <row r="372" spans="6:6" x14ac:dyDescent="0.25">
      <c r="F372" s="45"/>
    </row>
    <row r="373" spans="6:6" x14ac:dyDescent="0.25">
      <c r="F373" s="45"/>
    </row>
    <row r="374" spans="6:6" x14ac:dyDescent="0.25">
      <c r="F374" s="45"/>
    </row>
    <row r="375" spans="6:6" x14ac:dyDescent="0.25">
      <c r="F375" s="45"/>
    </row>
    <row r="376" spans="6:6" x14ac:dyDescent="0.25">
      <c r="F376" s="45"/>
    </row>
    <row r="377" spans="6:6" x14ac:dyDescent="0.25">
      <c r="F377" s="45"/>
    </row>
    <row r="378" spans="6:6" x14ac:dyDescent="0.25">
      <c r="F378" s="45"/>
    </row>
    <row r="379" spans="6:6" x14ac:dyDescent="0.25">
      <c r="F379" s="45"/>
    </row>
    <row r="380" spans="6:6" x14ac:dyDescent="0.25">
      <c r="F380" s="45"/>
    </row>
    <row r="381" spans="6:6" x14ac:dyDescent="0.25">
      <c r="F381" s="45"/>
    </row>
    <row r="382" spans="6:6" x14ac:dyDescent="0.25">
      <c r="F382" s="45"/>
    </row>
    <row r="383" spans="6:6" x14ac:dyDescent="0.25">
      <c r="F383" s="45"/>
    </row>
    <row r="384" spans="6:6" x14ac:dyDescent="0.25">
      <c r="F384" s="45"/>
    </row>
    <row r="385" spans="6:6" x14ac:dyDescent="0.25">
      <c r="F385" s="45"/>
    </row>
    <row r="386" spans="6:6" x14ac:dyDescent="0.25">
      <c r="F386" s="45"/>
    </row>
    <row r="387" spans="6:6" x14ac:dyDescent="0.25">
      <c r="F387" s="45"/>
    </row>
    <row r="388" spans="6:6" x14ac:dyDescent="0.25">
      <c r="F388" s="45"/>
    </row>
    <row r="389" spans="6:6" x14ac:dyDescent="0.25">
      <c r="F389" s="45"/>
    </row>
    <row r="390" spans="6:6" x14ac:dyDescent="0.25">
      <c r="F390" s="45"/>
    </row>
    <row r="391" spans="6:6" x14ac:dyDescent="0.25">
      <c r="F391" s="45"/>
    </row>
    <row r="392" spans="6:6" x14ac:dyDescent="0.25">
      <c r="F392" s="45"/>
    </row>
    <row r="393" spans="6:6" x14ac:dyDescent="0.25">
      <c r="F393" s="45"/>
    </row>
    <row r="394" spans="6:6" x14ac:dyDescent="0.25">
      <c r="F394" s="45"/>
    </row>
    <row r="395" spans="6:6" x14ac:dyDescent="0.25">
      <c r="F395" s="45"/>
    </row>
    <row r="396" spans="6:6" x14ac:dyDescent="0.25">
      <c r="F396" s="45"/>
    </row>
    <row r="397" spans="6:6" x14ac:dyDescent="0.25">
      <c r="F397" s="45"/>
    </row>
    <row r="398" spans="6:6" x14ac:dyDescent="0.25">
      <c r="F398" s="45"/>
    </row>
    <row r="399" spans="6:6" x14ac:dyDescent="0.25">
      <c r="F399" s="45"/>
    </row>
    <row r="400" spans="6:6" x14ac:dyDescent="0.25">
      <c r="F400" s="45"/>
    </row>
    <row r="401" spans="6:6" x14ac:dyDescent="0.25">
      <c r="F401" s="45"/>
    </row>
    <row r="402" spans="6:6" x14ac:dyDescent="0.25">
      <c r="F402" s="45"/>
    </row>
    <row r="403" spans="6:6" x14ac:dyDescent="0.25">
      <c r="F403" s="45"/>
    </row>
    <row r="404" spans="6:6" x14ac:dyDescent="0.25">
      <c r="F404" s="45"/>
    </row>
    <row r="405" spans="6:6" x14ac:dyDescent="0.25">
      <c r="F405" s="45"/>
    </row>
    <row r="406" spans="6:6" x14ac:dyDescent="0.25">
      <c r="F406" s="45"/>
    </row>
    <row r="407" spans="6:6" x14ac:dyDescent="0.25">
      <c r="F407" s="45"/>
    </row>
    <row r="408" spans="6:6" x14ac:dyDescent="0.25">
      <c r="F408" s="45"/>
    </row>
    <row r="409" spans="6:6" x14ac:dyDescent="0.25">
      <c r="F409" s="45"/>
    </row>
    <row r="410" spans="6:6" x14ac:dyDescent="0.25">
      <c r="F410" s="45"/>
    </row>
    <row r="411" spans="6:6" x14ac:dyDescent="0.25">
      <c r="F411" s="45"/>
    </row>
    <row r="412" spans="6:6" x14ac:dyDescent="0.25">
      <c r="F412" s="45"/>
    </row>
    <row r="413" spans="6:6" x14ac:dyDescent="0.25">
      <c r="F413" s="45"/>
    </row>
    <row r="414" spans="6:6" x14ac:dyDescent="0.25">
      <c r="F414" s="45"/>
    </row>
    <row r="415" spans="6:6" x14ac:dyDescent="0.25">
      <c r="F415" s="45"/>
    </row>
    <row r="416" spans="6:6" x14ac:dyDescent="0.25">
      <c r="F416" s="45"/>
    </row>
    <row r="417" spans="6:6" x14ac:dyDescent="0.25">
      <c r="F417" s="45"/>
    </row>
    <row r="418" spans="6:6" x14ac:dyDescent="0.25">
      <c r="F418" s="45"/>
    </row>
    <row r="419" spans="6:6" x14ac:dyDescent="0.25">
      <c r="F419" s="45"/>
    </row>
    <row r="420" spans="6:6" x14ac:dyDescent="0.25">
      <c r="F420" s="45"/>
    </row>
    <row r="421" spans="6:6" x14ac:dyDescent="0.25">
      <c r="F421" s="45"/>
    </row>
    <row r="422" spans="6:6" x14ac:dyDescent="0.25">
      <c r="F422" s="45"/>
    </row>
    <row r="423" spans="6:6" x14ac:dyDescent="0.25">
      <c r="F423" s="45"/>
    </row>
    <row r="424" spans="6:6" x14ac:dyDescent="0.25">
      <c r="F424" s="45"/>
    </row>
    <row r="425" spans="6:6" x14ac:dyDescent="0.25">
      <c r="F425" s="45"/>
    </row>
    <row r="426" spans="6:6" x14ac:dyDescent="0.25">
      <c r="F426" s="45"/>
    </row>
    <row r="427" spans="6:6" x14ac:dyDescent="0.25">
      <c r="F427" s="45"/>
    </row>
    <row r="428" spans="6:6" x14ac:dyDescent="0.25">
      <c r="F428" s="45"/>
    </row>
    <row r="429" spans="6:6" x14ac:dyDescent="0.25">
      <c r="F429" s="45"/>
    </row>
    <row r="430" spans="6:6" x14ac:dyDescent="0.25">
      <c r="F430" s="45"/>
    </row>
    <row r="431" spans="6:6" x14ac:dyDescent="0.25">
      <c r="F431" s="45"/>
    </row>
    <row r="432" spans="6:6" x14ac:dyDescent="0.25">
      <c r="F432" s="45"/>
    </row>
    <row r="433" spans="6:6" x14ac:dyDescent="0.25">
      <c r="F433" s="45"/>
    </row>
    <row r="434" spans="6:6" x14ac:dyDescent="0.25">
      <c r="F434" s="45"/>
    </row>
    <row r="435" spans="6:6" x14ac:dyDescent="0.25">
      <c r="F435" s="45"/>
    </row>
    <row r="436" spans="6:6" x14ac:dyDescent="0.25">
      <c r="F436" s="45"/>
    </row>
    <row r="437" spans="6:6" x14ac:dyDescent="0.25">
      <c r="F437" s="45"/>
    </row>
    <row r="438" spans="6:6" x14ac:dyDescent="0.25">
      <c r="F438" s="45"/>
    </row>
    <row r="439" spans="6:6" x14ac:dyDescent="0.25">
      <c r="F439" s="45"/>
    </row>
    <row r="440" spans="6:6" x14ac:dyDescent="0.25">
      <c r="F440" s="45"/>
    </row>
    <row r="441" spans="6:6" x14ac:dyDescent="0.25">
      <c r="F441" s="45"/>
    </row>
    <row r="442" spans="6:6" x14ac:dyDescent="0.25">
      <c r="F442" s="45"/>
    </row>
    <row r="443" spans="6:6" x14ac:dyDescent="0.25">
      <c r="F443" s="45"/>
    </row>
    <row r="444" spans="6:6" x14ac:dyDescent="0.25">
      <c r="F444" s="45"/>
    </row>
    <row r="445" spans="6:6" x14ac:dyDescent="0.25">
      <c r="F445" s="45"/>
    </row>
    <row r="446" spans="6:6" x14ac:dyDescent="0.25">
      <c r="F446" s="45"/>
    </row>
    <row r="447" spans="6:6" x14ac:dyDescent="0.25">
      <c r="F447" s="45"/>
    </row>
    <row r="448" spans="6:6" x14ac:dyDescent="0.25">
      <c r="F448" s="45"/>
    </row>
    <row r="449" spans="6:6" x14ac:dyDescent="0.25">
      <c r="F449" s="45"/>
    </row>
    <row r="450" spans="6:6" x14ac:dyDescent="0.25">
      <c r="F450" s="45"/>
    </row>
    <row r="451" spans="6:6" x14ac:dyDescent="0.25">
      <c r="F451" s="45"/>
    </row>
    <row r="452" spans="6:6" x14ac:dyDescent="0.25">
      <c r="F452" s="45"/>
    </row>
    <row r="453" spans="6:6" x14ac:dyDescent="0.25">
      <c r="F453" s="45"/>
    </row>
    <row r="454" spans="6:6" x14ac:dyDescent="0.25">
      <c r="F454" s="45"/>
    </row>
    <row r="455" spans="6:6" x14ac:dyDescent="0.25">
      <c r="F455" s="45"/>
    </row>
    <row r="456" spans="6:6" x14ac:dyDescent="0.25">
      <c r="F456" s="45"/>
    </row>
    <row r="457" spans="6:6" x14ac:dyDescent="0.25">
      <c r="F457" s="45"/>
    </row>
    <row r="458" spans="6:6" x14ac:dyDescent="0.25">
      <c r="F458" s="45"/>
    </row>
    <row r="459" spans="6:6" x14ac:dyDescent="0.25">
      <c r="F459" s="45"/>
    </row>
    <row r="460" spans="6:6" x14ac:dyDescent="0.25">
      <c r="F460" s="45"/>
    </row>
    <row r="461" spans="6:6" x14ac:dyDescent="0.25">
      <c r="F461" s="45"/>
    </row>
    <row r="462" spans="6:6" x14ac:dyDescent="0.25">
      <c r="F462" s="45"/>
    </row>
    <row r="463" spans="6:6" x14ac:dyDescent="0.25">
      <c r="F463" s="45"/>
    </row>
    <row r="464" spans="6:6" x14ac:dyDescent="0.25">
      <c r="F464" s="45"/>
    </row>
    <row r="465" spans="6:6" x14ac:dyDescent="0.25">
      <c r="F465" s="45"/>
    </row>
    <row r="466" spans="6:6" x14ac:dyDescent="0.25">
      <c r="F466" s="45"/>
    </row>
    <row r="467" spans="6:6" x14ac:dyDescent="0.25">
      <c r="F467" s="45"/>
    </row>
    <row r="468" spans="6:6" x14ac:dyDescent="0.25">
      <c r="F468" s="45"/>
    </row>
    <row r="469" spans="6:6" x14ac:dyDescent="0.25">
      <c r="F469" s="45"/>
    </row>
    <row r="470" spans="6:6" x14ac:dyDescent="0.25">
      <c r="F470" s="45"/>
    </row>
    <row r="471" spans="6:6" x14ac:dyDescent="0.25">
      <c r="F471" s="45"/>
    </row>
    <row r="472" spans="6:6" x14ac:dyDescent="0.25">
      <c r="F472" s="45"/>
    </row>
    <row r="473" spans="6:6" x14ac:dyDescent="0.25">
      <c r="F473" s="45"/>
    </row>
    <row r="474" spans="6:6" x14ac:dyDescent="0.25">
      <c r="F474" s="45"/>
    </row>
    <row r="475" spans="6:6" x14ac:dyDescent="0.25">
      <c r="F475" s="45"/>
    </row>
    <row r="476" spans="6:6" x14ac:dyDescent="0.25">
      <c r="F476" s="45"/>
    </row>
    <row r="477" spans="6:6" x14ac:dyDescent="0.25">
      <c r="F477" s="45"/>
    </row>
    <row r="478" spans="6:6" x14ac:dyDescent="0.25">
      <c r="F478" s="45"/>
    </row>
    <row r="479" spans="6:6" x14ac:dyDescent="0.25">
      <c r="F479" s="45"/>
    </row>
    <row r="480" spans="6:6" x14ac:dyDescent="0.25">
      <c r="F480" s="45"/>
    </row>
    <row r="481" spans="6:6" x14ac:dyDescent="0.25">
      <c r="F481" s="45"/>
    </row>
    <row r="482" spans="6:6" x14ac:dyDescent="0.25">
      <c r="F482" s="45"/>
    </row>
    <row r="483" spans="6:6" x14ac:dyDescent="0.25">
      <c r="F483" s="45"/>
    </row>
    <row r="484" spans="6:6" x14ac:dyDescent="0.25">
      <c r="F484" s="45"/>
    </row>
    <row r="485" spans="6:6" x14ac:dyDescent="0.25">
      <c r="F485" s="45"/>
    </row>
    <row r="486" spans="6:6" x14ac:dyDescent="0.25">
      <c r="F486" s="45"/>
    </row>
    <row r="487" spans="6:6" x14ac:dyDescent="0.25">
      <c r="F487" s="45"/>
    </row>
    <row r="488" spans="6:6" x14ac:dyDescent="0.25">
      <c r="F488" s="45"/>
    </row>
    <row r="489" spans="6:6" x14ac:dyDescent="0.25">
      <c r="F489" s="45"/>
    </row>
    <row r="490" spans="6:6" x14ac:dyDescent="0.25">
      <c r="F490" s="45"/>
    </row>
    <row r="491" spans="6:6" x14ac:dyDescent="0.25">
      <c r="F491" s="45"/>
    </row>
    <row r="492" spans="6:6" x14ac:dyDescent="0.25">
      <c r="F492" s="45"/>
    </row>
    <row r="493" spans="6:6" x14ac:dyDescent="0.25">
      <c r="F493" s="45"/>
    </row>
    <row r="494" spans="6:6" x14ac:dyDescent="0.25">
      <c r="F494" s="45"/>
    </row>
    <row r="495" spans="6:6" x14ac:dyDescent="0.25">
      <c r="F495" s="45"/>
    </row>
    <row r="496" spans="6:6" x14ac:dyDescent="0.25">
      <c r="F496" s="45"/>
    </row>
    <row r="497" spans="6:6" x14ac:dyDescent="0.25">
      <c r="F497" s="45"/>
    </row>
    <row r="498" spans="6:6" x14ac:dyDescent="0.25">
      <c r="F498" s="45"/>
    </row>
    <row r="499" spans="6:6" x14ac:dyDescent="0.25">
      <c r="F499" s="45"/>
    </row>
    <row r="500" spans="6:6" x14ac:dyDescent="0.25">
      <c r="F500" s="45"/>
    </row>
    <row r="501" spans="6:6" x14ac:dyDescent="0.25">
      <c r="F501" s="45"/>
    </row>
    <row r="502" spans="6:6" x14ac:dyDescent="0.25">
      <c r="F502" s="45"/>
    </row>
    <row r="503" spans="6:6" x14ac:dyDescent="0.25">
      <c r="F503" s="45"/>
    </row>
    <row r="504" spans="6:6" x14ac:dyDescent="0.25">
      <c r="F504" s="45"/>
    </row>
    <row r="505" spans="6:6" x14ac:dyDescent="0.25">
      <c r="F505" s="45"/>
    </row>
    <row r="506" spans="6:6" x14ac:dyDescent="0.25">
      <c r="F506" s="45"/>
    </row>
    <row r="507" spans="6:6" x14ac:dyDescent="0.25">
      <c r="F507" s="45"/>
    </row>
    <row r="508" spans="6:6" x14ac:dyDescent="0.25">
      <c r="F508" s="45"/>
    </row>
    <row r="509" spans="6:6" x14ac:dyDescent="0.25">
      <c r="F509" s="45"/>
    </row>
    <row r="510" spans="6:6" x14ac:dyDescent="0.25">
      <c r="F510" s="45"/>
    </row>
    <row r="511" spans="6:6" x14ac:dyDescent="0.25">
      <c r="F511" s="45"/>
    </row>
    <row r="512" spans="6:6" x14ac:dyDescent="0.25">
      <c r="F512" s="45"/>
    </row>
    <row r="513" spans="6:6" x14ac:dyDescent="0.25">
      <c r="F513" s="45"/>
    </row>
    <row r="514" spans="6:6" x14ac:dyDescent="0.25">
      <c r="F514" s="45"/>
    </row>
    <row r="515" spans="6:6" x14ac:dyDescent="0.25">
      <c r="F515" s="45"/>
    </row>
    <row r="516" spans="6:6" x14ac:dyDescent="0.25">
      <c r="F516" s="45"/>
    </row>
    <row r="517" spans="6:6" x14ac:dyDescent="0.25">
      <c r="F517" s="45"/>
    </row>
    <row r="518" spans="6:6" x14ac:dyDescent="0.25">
      <c r="F518" s="45"/>
    </row>
    <row r="519" spans="6:6" x14ac:dyDescent="0.25">
      <c r="F519" s="45"/>
    </row>
    <row r="520" spans="6:6" x14ac:dyDescent="0.25">
      <c r="F520" s="45"/>
    </row>
    <row r="521" spans="6:6" x14ac:dyDescent="0.25">
      <c r="F521" s="45"/>
    </row>
    <row r="522" spans="6:6" x14ac:dyDescent="0.25">
      <c r="F522" s="45"/>
    </row>
    <row r="523" spans="6:6" x14ac:dyDescent="0.25">
      <c r="F523" s="45"/>
    </row>
    <row r="524" spans="6:6" x14ac:dyDescent="0.25">
      <c r="F524" s="45"/>
    </row>
    <row r="525" spans="6:6" x14ac:dyDescent="0.25">
      <c r="F525" s="45"/>
    </row>
    <row r="526" spans="6:6" x14ac:dyDescent="0.25">
      <c r="F526" s="45"/>
    </row>
    <row r="527" spans="6:6" x14ac:dyDescent="0.25">
      <c r="F527" s="45"/>
    </row>
    <row r="528" spans="6:6" x14ac:dyDescent="0.25">
      <c r="F528" s="45"/>
    </row>
    <row r="529" spans="6:6" x14ac:dyDescent="0.25">
      <c r="F529" s="45"/>
    </row>
    <row r="530" spans="6:6" x14ac:dyDescent="0.25">
      <c r="F530" s="45"/>
    </row>
    <row r="531" spans="6:6" x14ac:dyDescent="0.25">
      <c r="F531" s="45"/>
    </row>
    <row r="532" spans="6:6" x14ac:dyDescent="0.25">
      <c r="F532" s="45"/>
    </row>
    <row r="533" spans="6:6" x14ac:dyDescent="0.25">
      <c r="F533" s="45"/>
    </row>
    <row r="534" spans="6:6" x14ac:dyDescent="0.25">
      <c r="F534" s="45"/>
    </row>
    <row r="535" spans="6:6" x14ac:dyDescent="0.25">
      <c r="F535" s="45"/>
    </row>
    <row r="536" spans="6:6" x14ac:dyDescent="0.25">
      <c r="F536" s="45"/>
    </row>
    <row r="537" spans="6:6" x14ac:dyDescent="0.25">
      <c r="F537" s="45"/>
    </row>
    <row r="538" spans="6:6" x14ac:dyDescent="0.25">
      <c r="F538" s="45"/>
    </row>
    <row r="539" spans="6:6" x14ac:dyDescent="0.25">
      <c r="F539" s="45"/>
    </row>
    <row r="540" spans="6:6" x14ac:dyDescent="0.25">
      <c r="F540" s="45"/>
    </row>
    <row r="541" spans="6:6" x14ac:dyDescent="0.25">
      <c r="F541" s="45"/>
    </row>
    <row r="542" spans="6:6" x14ac:dyDescent="0.25">
      <c r="F542" s="45"/>
    </row>
    <row r="543" spans="6:6" x14ac:dyDescent="0.25">
      <c r="F543" s="45"/>
    </row>
    <row r="544" spans="6:6" x14ac:dyDescent="0.25">
      <c r="F544" s="45"/>
    </row>
    <row r="545" spans="6:6" x14ac:dyDescent="0.25">
      <c r="F545" s="45"/>
    </row>
    <row r="546" spans="6:6" x14ac:dyDescent="0.25">
      <c r="F546" s="45"/>
    </row>
    <row r="547" spans="6:6" x14ac:dyDescent="0.25">
      <c r="F547" s="45"/>
    </row>
    <row r="548" spans="6:6" x14ac:dyDescent="0.25">
      <c r="F548" s="45"/>
    </row>
    <row r="549" spans="6:6" x14ac:dyDescent="0.25">
      <c r="F549" s="45"/>
    </row>
    <row r="550" spans="6:6" x14ac:dyDescent="0.25">
      <c r="F550" s="45"/>
    </row>
    <row r="551" spans="6:6" x14ac:dyDescent="0.25">
      <c r="F551" s="45"/>
    </row>
    <row r="552" spans="6:6" x14ac:dyDescent="0.25">
      <c r="F552" s="45"/>
    </row>
    <row r="553" spans="6:6" x14ac:dyDescent="0.25">
      <c r="F553" s="45"/>
    </row>
    <row r="554" spans="6:6" x14ac:dyDescent="0.25">
      <c r="F554" s="45"/>
    </row>
    <row r="555" spans="6:6" x14ac:dyDescent="0.25">
      <c r="F555" s="45"/>
    </row>
    <row r="556" spans="6:6" x14ac:dyDescent="0.25">
      <c r="F556" s="45"/>
    </row>
    <row r="557" spans="6:6" x14ac:dyDescent="0.25">
      <c r="F557" s="45"/>
    </row>
    <row r="558" spans="6:6" x14ac:dyDescent="0.25">
      <c r="F558" s="45"/>
    </row>
    <row r="559" spans="6:6" x14ac:dyDescent="0.25">
      <c r="F559" s="45"/>
    </row>
    <row r="560" spans="6:6" x14ac:dyDescent="0.25">
      <c r="F560" s="45"/>
    </row>
    <row r="561" spans="6:6" x14ac:dyDescent="0.25">
      <c r="F561" s="45"/>
    </row>
    <row r="562" spans="6:6" x14ac:dyDescent="0.25">
      <c r="F562" s="45"/>
    </row>
    <row r="563" spans="6:6" x14ac:dyDescent="0.25">
      <c r="F563" s="45"/>
    </row>
    <row r="564" spans="6:6" x14ac:dyDescent="0.25">
      <c r="F564" s="45"/>
    </row>
    <row r="565" spans="6:6" x14ac:dyDescent="0.25">
      <c r="F565" s="45"/>
    </row>
    <row r="566" spans="6:6" x14ac:dyDescent="0.25">
      <c r="F566" s="45"/>
    </row>
    <row r="567" spans="6:6" x14ac:dyDescent="0.25">
      <c r="F567" s="45"/>
    </row>
    <row r="568" spans="6:6" x14ac:dyDescent="0.25">
      <c r="F568" s="45"/>
    </row>
    <row r="569" spans="6:6" x14ac:dyDescent="0.25">
      <c r="F569" s="45"/>
    </row>
    <row r="570" spans="6:6" x14ac:dyDescent="0.25">
      <c r="F570" s="45"/>
    </row>
    <row r="571" spans="6:6" x14ac:dyDescent="0.25">
      <c r="F571" s="45"/>
    </row>
    <row r="572" spans="6:6" x14ac:dyDescent="0.25">
      <c r="F572" s="45"/>
    </row>
    <row r="573" spans="6:6" x14ac:dyDescent="0.25">
      <c r="F573" s="45"/>
    </row>
    <row r="574" spans="6:6" x14ac:dyDescent="0.25">
      <c r="F574" s="45"/>
    </row>
    <row r="575" spans="6:6" x14ac:dyDescent="0.25">
      <c r="F575" s="45"/>
    </row>
    <row r="576" spans="6:6" x14ac:dyDescent="0.25">
      <c r="F576" s="45"/>
    </row>
    <row r="577" spans="6:6" x14ac:dyDescent="0.25">
      <c r="F577" s="45"/>
    </row>
    <row r="578" spans="6:6" x14ac:dyDescent="0.25">
      <c r="F578" s="45"/>
    </row>
    <row r="579" spans="6:6" x14ac:dyDescent="0.25">
      <c r="F579" s="45"/>
    </row>
    <row r="580" spans="6:6" x14ac:dyDescent="0.25">
      <c r="F580" s="45"/>
    </row>
    <row r="581" spans="6:6" x14ac:dyDescent="0.25">
      <c r="F581" s="45"/>
    </row>
    <row r="582" spans="6:6" x14ac:dyDescent="0.25">
      <c r="F582" s="45"/>
    </row>
    <row r="583" spans="6:6" x14ac:dyDescent="0.25">
      <c r="F583" s="45"/>
    </row>
    <row r="584" spans="6:6" x14ac:dyDescent="0.25">
      <c r="F584" s="45"/>
    </row>
    <row r="585" spans="6:6" x14ac:dyDescent="0.25">
      <c r="F585" s="45"/>
    </row>
    <row r="586" spans="6:6" x14ac:dyDescent="0.25">
      <c r="F586" s="45"/>
    </row>
    <row r="587" spans="6:6" x14ac:dyDescent="0.25">
      <c r="F587" s="45"/>
    </row>
    <row r="588" spans="6:6" x14ac:dyDescent="0.25">
      <c r="F588" s="45"/>
    </row>
    <row r="589" spans="6:6" x14ac:dyDescent="0.25">
      <c r="F589" s="45"/>
    </row>
    <row r="590" spans="6:6" x14ac:dyDescent="0.25">
      <c r="F590" s="45"/>
    </row>
    <row r="591" spans="6:6" x14ac:dyDescent="0.25">
      <c r="F591" s="45"/>
    </row>
    <row r="592" spans="6:6" x14ac:dyDescent="0.25">
      <c r="F592" s="45"/>
    </row>
    <row r="593" spans="6:6" x14ac:dyDescent="0.25">
      <c r="F593" s="45"/>
    </row>
    <row r="594" spans="6:6" x14ac:dyDescent="0.25">
      <c r="F594" s="45"/>
    </row>
    <row r="595" spans="6:6" x14ac:dyDescent="0.25">
      <c r="F595" s="45"/>
    </row>
    <row r="596" spans="6:6" x14ac:dyDescent="0.25">
      <c r="F596" s="45"/>
    </row>
    <row r="597" spans="6:6" x14ac:dyDescent="0.25">
      <c r="F597" s="45"/>
    </row>
    <row r="598" spans="6:6" x14ac:dyDescent="0.25">
      <c r="F598" s="45"/>
    </row>
    <row r="599" spans="6:6" x14ac:dyDescent="0.25">
      <c r="F599" s="45"/>
    </row>
    <row r="600" spans="6:6" x14ac:dyDescent="0.25">
      <c r="F600" s="45"/>
    </row>
    <row r="601" spans="6:6" x14ac:dyDescent="0.25">
      <c r="F601" s="45"/>
    </row>
    <row r="602" spans="6:6" x14ac:dyDescent="0.25">
      <c r="F602" s="45"/>
    </row>
    <row r="603" spans="6:6" x14ac:dyDescent="0.25">
      <c r="F603" s="45"/>
    </row>
    <row r="604" spans="6:6" x14ac:dyDescent="0.25">
      <c r="F604" s="45"/>
    </row>
    <row r="605" spans="6:6" x14ac:dyDescent="0.25">
      <c r="F605" s="45"/>
    </row>
    <row r="606" spans="6:6" x14ac:dyDescent="0.25">
      <c r="F606" s="45"/>
    </row>
    <row r="607" spans="6:6" x14ac:dyDescent="0.25">
      <c r="F607" s="45"/>
    </row>
    <row r="608" spans="6:6" x14ac:dyDescent="0.25">
      <c r="F608" s="45"/>
    </row>
    <row r="609" spans="6:6" x14ac:dyDescent="0.25">
      <c r="F609" s="45"/>
    </row>
    <row r="610" spans="6:6" x14ac:dyDescent="0.25">
      <c r="F610" s="45"/>
    </row>
    <row r="611" spans="6:6" x14ac:dyDescent="0.25">
      <c r="F611" s="45"/>
    </row>
    <row r="612" spans="6:6" x14ac:dyDescent="0.25">
      <c r="F612" s="45"/>
    </row>
    <row r="613" spans="6:6" x14ac:dyDescent="0.25">
      <c r="F613" s="45"/>
    </row>
    <row r="614" spans="6:6" x14ac:dyDescent="0.25">
      <c r="F614" s="45"/>
    </row>
    <row r="615" spans="6:6" x14ac:dyDescent="0.25">
      <c r="F615" s="45"/>
    </row>
    <row r="616" spans="6:6" x14ac:dyDescent="0.25">
      <c r="F616" s="45"/>
    </row>
    <row r="617" spans="6:6" x14ac:dyDescent="0.25">
      <c r="F617" s="45"/>
    </row>
    <row r="618" spans="6:6" x14ac:dyDescent="0.25">
      <c r="F618" s="45"/>
    </row>
    <row r="619" spans="6:6" x14ac:dyDescent="0.25">
      <c r="F619" s="45"/>
    </row>
    <row r="620" spans="6:6" x14ac:dyDescent="0.25">
      <c r="F620" s="45"/>
    </row>
    <row r="621" spans="6:6" x14ac:dyDescent="0.25">
      <c r="F621" s="45"/>
    </row>
    <row r="622" spans="6:6" x14ac:dyDescent="0.25">
      <c r="F622" s="45"/>
    </row>
    <row r="623" spans="6:6" x14ac:dyDescent="0.25">
      <c r="F623" s="45"/>
    </row>
    <row r="624" spans="6:6" x14ac:dyDescent="0.25">
      <c r="F624" s="45"/>
    </row>
    <row r="625" spans="6:6" x14ac:dyDescent="0.25">
      <c r="F625" s="45"/>
    </row>
    <row r="626" spans="6:6" x14ac:dyDescent="0.25">
      <c r="F626" s="45"/>
    </row>
    <row r="627" spans="6:6" x14ac:dyDescent="0.25">
      <c r="F627" s="45"/>
    </row>
    <row r="628" spans="6:6" x14ac:dyDescent="0.25">
      <c r="F628" s="45"/>
    </row>
    <row r="629" spans="6:6" x14ac:dyDescent="0.25">
      <c r="F629" s="45"/>
    </row>
    <row r="630" spans="6:6" x14ac:dyDescent="0.25">
      <c r="F630" s="45"/>
    </row>
    <row r="631" spans="6:6" x14ac:dyDescent="0.25">
      <c r="F631" s="45"/>
    </row>
    <row r="632" spans="6:6" x14ac:dyDescent="0.25">
      <c r="F632" s="45"/>
    </row>
    <row r="633" spans="6:6" x14ac:dyDescent="0.25">
      <c r="F633" s="45"/>
    </row>
    <row r="634" spans="6:6" x14ac:dyDescent="0.25">
      <c r="F634" s="45"/>
    </row>
    <row r="635" spans="6:6" x14ac:dyDescent="0.25">
      <c r="F635" s="45"/>
    </row>
    <row r="636" spans="6:6" x14ac:dyDescent="0.25">
      <c r="F636" s="45"/>
    </row>
    <row r="637" spans="6:6" x14ac:dyDescent="0.25">
      <c r="F637" s="45"/>
    </row>
    <row r="638" spans="6:6" x14ac:dyDescent="0.25">
      <c r="F638" s="45"/>
    </row>
    <row r="639" spans="6:6" x14ac:dyDescent="0.25">
      <c r="F639" s="45"/>
    </row>
    <row r="640" spans="6:6" x14ac:dyDescent="0.25">
      <c r="F640" s="45"/>
    </row>
    <row r="641" spans="6:6" x14ac:dyDescent="0.25">
      <c r="F641" s="45"/>
    </row>
    <row r="642" spans="6:6" x14ac:dyDescent="0.25">
      <c r="F642" s="45"/>
    </row>
    <row r="643" spans="6:6" x14ac:dyDescent="0.25">
      <c r="F643" s="45"/>
    </row>
    <row r="644" spans="6:6" x14ac:dyDescent="0.25">
      <c r="F644" s="45"/>
    </row>
    <row r="645" spans="6:6" x14ac:dyDescent="0.25">
      <c r="F645" s="45"/>
    </row>
    <row r="646" spans="6:6" x14ac:dyDescent="0.25">
      <c r="F646" s="45"/>
    </row>
    <row r="647" spans="6:6" x14ac:dyDescent="0.25">
      <c r="F647" s="45"/>
    </row>
    <row r="648" spans="6:6" x14ac:dyDescent="0.25">
      <c r="F648" s="45"/>
    </row>
    <row r="649" spans="6:6" x14ac:dyDescent="0.25">
      <c r="F649" s="45"/>
    </row>
    <row r="650" spans="6:6" x14ac:dyDescent="0.25">
      <c r="F650" s="45"/>
    </row>
    <row r="651" spans="6:6" x14ac:dyDescent="0.25">
      <c r="F651" s="45"/>
    </row>
    <row r="652" spans="6:6" x14ac:dyDescent="0.25">
      <c r="F652" s="45"/>
    </row>
    <row r="653" spans="6:6" x14ac:dyDescent="0.25">
      <c r="F653" s="45"/>
    </row>
    <row r="654" spans="6:6" x14ac:dyDescent="0.25">
      <c r="F654" s="45"/>
    </row>
    <row r="655" spans="6:6" x14ac:dyDescent="0.25">
      <c r="F655" s="45"/>
    </row>
    <row r="656" spans="6:6" x14ac:dyDescent="0.25">
      <c r="F656" s="45"/>
    </row>
    <row r="657" spans="6:6" x14ac:dyDescent="0.25">
      <c r="F657" s="45"/>
    </row>
    <row r="658" spans="6:6" x14ac:dyDescent="0.25">
      <c r="F658" s="45"/>
    </row>
    <row r="659" spans="6:6" x14ac:dyDescent="0.25">
      <c r="F659" s="45"/>
    </row>
    <row r="660" spans="6:6" x14ac:dyDescent="0.25">
      <c r="F660" s="45"/>
    </row>
    <row r="661" spans="6:6" x14ac:dyDescent="0.25">
      <c r="F661" s="45"/>
    </row>
    <row r="662" spans="6:6" x14ac:dyDescent="0.25">
      <c r="F662" s="45"/>
    </row>
    <row r="663" spans="6:6" x14ac:dyDescent="0.25">
      <c r="F663" s="45"/>
    </row>
    <row r="664" spans="6:6" x14ac:dyDescent="0.25">
      <c r="F664" s="45"/>
    </row>
    <row r="665" spans="6:6" x14ac:dyDescent="0.25">
      <c r="F665" s="45"/>
    </row>
    <row r="666" spans="6:6" x14ac:dyDescent="0.25">
      <c r="F666" s="45"/>
    </row>
    <row r="667" spans="6:6" x14ac:dyDescent="0.25">
      <c r="F667" s="45"/>
    </row>
    <row r="668" spans="6:6" x14ac:dyDescent="0.25">
      <c r="F668" s="45"/>
    </row>
    <row r="669" spans="6:6" x14ac:dyDescent="0.25">
      <c r="F669" s="45"/>
    </row>
    <row r="670" spans="6:6" x14ac:dyDescent="0.25">
      <c r="F670" s="45"/>
    </row>
    <row r="671" spans="6:6" x14ac:dyDescent="0.25">
      <c r="F671" s="45"/>
    </row>
    <row r="672" spans="6:6" x14ac:dyDescent="0.25">
      <c r="F672" s="45"/>
    </row>
    <row r="673" spans="6:6" x14ac:dyDescent="0.25">
      <c r="F673" s="45"/>
    </row>
    <row r="674" spans="6:6" x14ac:dyDescent="0.25">
      <c r="F674" s="45"/>
    </row>
    <row r="675" spans="6:6" x14ac:dyDescent="0.25">
      <c r="F675" s="45"/>
    </row>
    <row r="676" spans="6:6" x14ac:dyDescent="0.25">
      <c r="F676" s="45"/>
    </row>
    <row r="677" spans="6:6" x14ac:dyDescent="0.25">
      <c r="F677" s="45"/>
    </row>
    <row r="678" spans="6:6" x14ac:dyDescent="0.25">
      <c r="F678" s="45"/>
    </row>
    <row r="679" spans="6:6" x14ac:dyDescent="0.25">
      <c r="F679" s="45"/>
    </row>
    <row r="680" spans="6:6" x14ac:dyDescent="0.25">
      <c r="F680" s="45"/>
    </row>
    <row r="681" spans="6:6" x14ac:dyDescent="0.25">
      <c r="F681" s="45"/>
    </row>
    <row r="682" spans="6:6" x14ac:dyDescent="0.25">
      <c r="F682" s="45"/>
    </row>
    <row r="683" spans="6:6" x14ac:dyDescent="0.25">
      <c r="F683" s="45"/>
    </row>
    <row r="684" spans="6:6" x14ac:dyDescent="0.25">
      <c r="F684" s="45"/>
    </row>
    <row r="685" spans="6:6" x14ac:dyDescent="0.25">
      <c r="F685" s="45"/>
    </row>
    <row r="686" spans="6:6" x14ac:dyDescent="0.25">
      <c r="F686" s="45"/>
    </row>
    <row r="687" spans="6:6" x14ac:dyDescent="0.25">
      <c r="F687" s="45"/>
    </row>
    <row r="688" spans="6:6" x14ac:dyDescent="0.25">
      <c r="F688" s="45"/>
    </row>
    <row r="689" spans="6:6" x14ac:dyDescent="0.25">
      <c r="F689" s="45"/>
    </row>
    <row r="690" spans="6:6" x14ac:dyDescent="0.25">
      <c r="F690" s="45"/>
    </row>
    <row r="691" spans="6:6" x14ac:dyDescent="0.25">
      <c r="F691" s="45"/>
    </row>
    <row r="692" spans="6:6" x14ac:dyDescent="0.25">
      <c r="F692" s="45"/>
    </row>
    <row r="693" spans="6:6" x14ac:dyDescent="0.25">
      <c r="F693" s="45"/>
    </row>
    <row r="694" spans="6:6" x14ac:dyDescent="0.25">
      <c r="F694" s="45"/>
    </row>
    <row r="695" spans="6:6" x14ac:dyDescent="0.25">
      <c r="F695" s="45"/>
    </row>
    <row r="696" spans="6:6" x14ac:dyDescent="0.25">
      <c r="F696" s="45"/>
    </row>
    <row r="697" spans="6:6" x14ac:dyDescent="0.25">
      <c r="F697" s="45"/>
    </row>
    <row r="698" spans="6:6" x14ac:dyDescent="0.25">
      <c r="F698" s="45"/>
    </row>
    <row r="699" spans="6:6" x14ac:dyDescent="0.25">
      <c r="F699" s="45"/>
    </row>
    <row r="700" spans="6:6" x14ac:dyDescent="0.25">
      <c r="F700" s="45"/>
    </row>
    <row r="701" spans="6:6" x14ac:dyDescent="0.25">
      <c r="F701" s="45"/>
    </row>
    <row r="702" spans="6:6" x14ac:dyDescent="0.25">
      <c r="F702" s="45"/>
    </row>
    <row r="703" spans="6:6" x14ac:dyDescent="0.25">
      <c r="F703" s="45"/>
    </row>
    <row r="704" spans="6:6" x14ac:dyDescent="0.25">
      <c r="F704" s="45"/>
    </row>
    <row r="705" spans="6:6" x14ac:dyDescent="0.25">
      <c r="F705" s="45"/>
    </row>
    <row r="706" spans="6:6" x14ac:dyDescent="0.25">
      <c r="F706" s="45"/>
    </row>
    <row r="707" spans="6:6" x14ac:dyDescent="0.25">
      <c r="F707" s="45"/>
    </row>
    <row r="708" spans="6:6" x14ac:dyDescent="0.25">
      <c r="F708" s="45"/>
    </row>
    <row r="709" spans="6:6" x14ac:dyDescent="0.25">
      <c r="F709" s="45"/>
    </row>
    <row r="710" spans="6:6" x14ac:dyDescent="0.25">
      <c r="F710" s="45"/>
    </row>
    <row r="711" spans="6:6" x14ac:dyDescent="0.25">
      <c r="F711" s="45"/>
    </row>
    <row r="712" spans="6:6" x14ac:dyDescent="0.25">
      <c r="F712" s="45"/>
    </row>
    <row r="713" spans="6:6" x14ac:dyDescent="0.25">
      <c r="F713" s="45"/>
    </row>
    <row r="714" spans="6:6" x14ac:dyDescent="0.25">
      <c r="F714" s="45"/>
    </row>
    <row r="715" spans="6:6" x14ac:dyDescent="0.25">
      <c r="F715" s="45"/>
    </row>
    <row r="716" spans="6:6" x14ac:dyDescent="0.25">
      <c r="F716" s="45"/>
    </row>
    <row r="717" spans="6:6" x14ac:dyDescent="0.25">
      <c r="F717" s="45"/>
    </row>
    <row r="718" spans="6:6" x14ac:dyDescent="0.25">
      <c r="F718" s="45"/>
    </row>
    <row r="719" spans="6:6" x14ac:dyDescent="0.25">
      <c r="F719" s="45"/>
    </row>
    <row r="720" spans="6:6" x14ac:dyDescent="0.25">
      <c r="F720" s="45"/>
    </row>
    <row r="721" spans="6:6" x14ac:dyDescent="0.25">
      <c r="F721" s="45"/>
    </row>
    <row r="722" spans="6:6" x14ac:dyDescent="0.25">
      <c r="F722" s="45"/>
    </row>
    <row r="723" spans="6:6" x14ac:dyDescent="0.25">
      <c r="F723" s="45"/>
    </row>
    <row r="724" spans="6:6" x14ac:dyDescent="0.25">
      <c r="F724" s="45"/>
    </row>
    <row r="725" spans="6:6" x14ac:dyDescent="0.25">
      <c r="F725" s="45"/>
    </row>
    <row r="726" spans="6:6" x14ac:dyDescent="0.25">
      <c r="F726" s="45"/>
    </row>
    <row r="727" spans="6:6" x14ac:dyDescent="0.25">
      <c r="F727" s="45"/>
    </row>
    <row r="728" spans="6:6" x14ac:dyDescent="0.25">
      <c r="F728" s="45"/>
    </row>
    <row r="729" spans="6:6" x14ac:dyDescent="0.25">
      <c r="F729" s="45"/>
    </row>
    <row r="730" spans="6:6" x14ac:dyDescent="0.25">
      <c r="F730" s="45"/>
    </row>
    <row r="731" spans="6:6" x14ac:dyDescent="0.25">
      <c r="F731" s="45"/>
    </row>
    <row r="732" spans="6:6" x14ac:dyDescent="0.25">
      <c r="F732" s="45"/>
    </row>
    <row r="733" spans="6:6" x14ac:dyDescent="0.25">
      <c r="F733" s="45"/>
    </row>
    <row r="734" spans="6:6" x14ac:dyDescent="0.25">
      <c r="F734" s="45"/>
    </row>
    <row r="735" spans="6:6" x14ac:dyDescent="0.25">
      <c r="F735" s="45"/>
    </row>
    <row r="736" spans="6:6" x14ac:dyDescent="0.25">
      <c r="F736" s="45"/>
    </row>
    <row r="737" spans="6:6" x14ac:dyDescent="0.25">
      <c r="F737" s="45"/>
    </row>
    <row r="738" spans="6:6" x14ac:dyDescent="0.25">
      <c r="F738" s="45"/>
    </row>
    <row r="739" spans="6:6" x14ac:dyDescent="0.25">
      <c r="F739" s="45"/>
    </row>
    <row r="740" spans="6:6" x14ac:dyDescent="0.25">
      <c r="F740" s="45"/>
    </row>
    <row r="741" spans="6:6" x14ac:dyDescent="0.25">
      <c r="F741" s="45"/>
    </row>
    <row r="742" spans="6:6" x14ac:dyDescent="0.25">
      <c r="F742" s="45"/>
    </row>
    <row r="743" spans="6:6" x14ac:dyDescent="0.25">
      <c r="F743" s="45"/>
    </row>
    <row r="744" spans="6:6" x14ac:dyDescent="0.25">
      <c r="F744" s="45"/>
    </row>
    <row r="745" spans="6:6" x14ac:dyDescent="0.25">
      <c r="F745" s="45"/>
    </row>
    <row r="746" spans="6:6" x14ac:dyDescent="0.25">
      <c r="F746" s="45"/>
    </row>
    <row r="747" spans="6:6" x14ac:dyDescent="0.25">
      <c r="F747" s="45"/>
    </row>
    <row r="748" spans="6:6" x14ac:dyDescent="0.25">
      <c r="F748" s="45"/>
    </row>
    <row r="749" spans="6:6" x14ac:dyDescent="0.25">
      <c r="F749" s="45"/>
    </row>
    <row r="750" spans="6:6" x14ac:dyDescent="0.25">
      <c r="F750" s="45"/>
    </row>
    <row r="751" spans="6:6" x14ac:dyDescent="0.25">
      <c r="F751" s="45"/>
    </row>
    <row r="752" spans="6:6" x14ac:dyDescent="0.25">
      <c r="F752" s="45"/>
    </row>
    <row r="753" spans="6:6" x14ac:dyDescent="0.25">
      <c r="F753" s="45"/>
    </row>
    <row r="754" spans="6:6" x14ac:dyDescent="0.25">
      <c r="F754" s="45"/>
    </row>
    <row r="755" spans="6:6" x14ac:dyDescent="0.25">
      <c r="F755" s="45"/>
    </row>
    <row r="756" spans="6:6" x14ac:dyDescent="0.25">
      <c r="F756" s="45"/>
    </row>
    <row r="757" spans="6:6" x14ac:dyDescent="0.25">
      <c r="F757" s="45"/>
    </row>
    <row r="758" spans="6:6" x14ac:dyDescent="0.25">
      <c r="F758" s="45"/>
    </row>
    <row r="759" spans="6:6" x14ac:dyDescent="0.25">
      <c r="F759" s="45"/>
    </row>
    <row r="760" spans="6:6" x14ac:dyDescent="0.25">
      <c r="F760" s="45"/>
    </row>
    <row r="761" spans="6:6" x14ac:dyDescent="0.25">
      <c r="F761" s="45"/>
    </row>
    <row r="762" spans="6:6" x14ac:dyDescent="0.25">
      <c r="F762" s="45"/>
    </row>
    <row r="763" spans="6:6" x14ac:dyDescent="0.25">
      <c r="F763" s="45"/>
    </row>
    <row r="764" spans="6:6" x14ac:dyDescent="0.25">
      <c r="F764" s="45"/>
    </row>
    <row r="765" spans="6:6" x14ac:dyDescent="0.25">
      <c r="F765" s="45"/>
    </row>
    <row r="766" spans="6:6" x14ac:dyDescent="0.25">
      <c r="F766" s="45"/>
    </row>
    <row r="767" spans="6:6" x14ac:dyDescent="0.25">
      <c r="F767" s="45"/>
    </row>
    <row r="768" spans="6:6" x14ac:dyDescent="0.25">
      <c r="F768" s="45"/>
    </row>
    <row r="769" spans="6:6" x14ac:dyDescent="0.25">
      <c r="F769" s="45"/>
    </row>
    <row r="770" spans="6:6" x14ac:dyDescent="0.25">
      <c r="F770" s="45"/>
    </row>
    <row r="771" spans="6:6" x14ac:dyDescent="0.25">
      <c r="F771" s="45"/>
    </row>
    <row r="772" spans="6:6" x14ac:dyDescent="0.25">
      <c r="F772" s="45"/>
    </row>
    <row r="773" spans="6:6" x14ac:dyDescent="0.25">
      <c r="F773" s="45"/>
    </row>
    <row r="774" spans="6:6" x14ac:dyDescent="0.25">
      <c r="F774" s="45"/>
    </row>
    <row r="775" spans="6:6" x14ac:dyDescent="0.25">
      <c r="F775" s="45"/>
    </row>
    <row r="776" spans="6:6" x14ac:dyDescent="0.25">
      <c r="F776" s="45"/>
    </row>
    <row r="777" spans="6:6" x14ac:dyDescent="0.25">
      <c r="F777" s="45"/>
    </row>
    <row r="778" spans="6:6" x14ac:dyDescent="0.25">
      <c r="F778" s="45"/>
    </row>
    <row r="779" spans="6:6" x14ac:dyDescent="0.25">
      <c r="F779" s="45"/>
    </row>
    <row r="780" spans="6:6" x14ac:dyDescent="0.25">
      <c r="F780" s="45"/>
    </row>
    <row r="781" spans="6:6" x14ac:dyDescent="0.25">
      <c r="F781" s="45"/>
    </row>
    <row r="782" spans="6:6" x14ac:dyDescent="0.25">
      <c r="F782" s="45"/>
    </row>
    <row r="783" spans="6:6" x14ac:dyDescent="0.25">
      <c r="F783" s="45"/>
    </row>
    <row r="784" spans="6:6" x14ac:dyDescent="0.25">
      <c r="F784" s="45"/>
    </row>
    <row r="785" spans="6:6" x14ac:dyDescent="0.25">
      <c r="F785" s="45"/>
    </row>
    <row r="786" spans="6:6" x14ac:dyDescent="0.25">
      <c r="F786" s="45"/>
    </row>
    <row r="787" spans="6:6" x14ac:dyDescent="0.25">
      <c r="F787" s="45"/>
    </row>
    <row r="788" spans="6:6" x14ac:dyDescent="0.25">
      <c r="F788" s="45"/>
    </row>
    <row r="789" spans="6:6" x14ac:dyDescent="0.25">
      <c r="F789" s="45"/>
    </row>
    <row r="790" spans="6:6" x14ac:dyDescent="0.25">
      <c r="F790" s="45"/>
    </row>
    <row r="791" spans="6:6" x14ac:dyDescent="0.25">
      <c r="F791" s="45"/>
    </row>
    <row r="792" spans="6:6" x14ac:dyDescent="0.25">
      <c r="F792" s="45"/>
    </row>
    <row r="793" spans="6:6" x14ac:dyDescent="0.25">
      <c r="F793" s="45"/>
    </row>
    <row r="794" spans="6:6" x14ac:dyDescent="0.25">
      <c r="F794" s="45"/>
    </row>
    <row r="795" spans="6:6" x14ac:dyDescent="0.25">
      <c r="F795" s="45"/>
    </row>
    <row r="796" spans="6:6" x14ac:dyDescent="0.25">
      <c r="F796" s="45"/>
    </row>
    <row r="797" spans="6:6" x14ac:dyDescent="0.25">
      <c r="F797" s="45"/>
    </row>
    <row r="798" spans="6:6" x14ac:dyDescent="0.25">
      <c r="F798" s="45"/>
    </row>
  </sheetData>
  <printOptions horizontalCentered="1"/>
  <pageMargins left="0.5" right="0.5" top="0.9" bottom="0.5" header="0.3" footer="0.25"/>
  <pageSetup paperSize="5" scale="75" orientation="portrait" r:id="rId1"/>
  <headerFooter alignWithMargins="0">
    <oddHeader>&amp;C&amp;20FY2016-17 Charter School Funding (Debt Service &amp; Cap. Outlay)
Final Local Revenue Representation per Pupil</oddHeader>
  </headerFooter>
  <colBreaks count="1" manualBreakCount="1">
    <brk id="8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73"/>
  <sheetViews>
    <sheetView view="pageBreakPreview" zoomScale="80" zoomScaleNormal="100" zoomScaleSheetLayoutView="80" workbookViewId="0">
      <pane xSplit="2" ySplit="2" topLeftCell="C3" activePane="bottomRight" state="frozen"/>
      <selection activeCell="A3" sqref="A1:EH4"/>
      <selection pane="topRight" activeCell="A3" sqref="A1:EH4"/>
      <selection pane="bottomLeft" activeCell="A3" sqref="A1:EH4"/>
      <selection pane="bottomRight" activeCell="C3" sqref="C3"/>
    </sheetView>
  </sheetViews>
  <sheetFormatPr defaultColWidth="10" defaultRowHeight="13.2" x14ac:dyDescent="0.25"/>
  <cols>
    <col min="1" max="1" width="4.44140625" style="77" bestFit="1" customWidth="1"/>
    <col min="2" max="2" width="18.109375" style="77" customWidth="1"/>
    <col min="3" max="3" width="11.77734375" style="118" bestFit="1" customWidth="1"/>
    <col min="4" max="4" width="7" style="118" bestFit="1" customWidth="1"/>
    <col min="5" max="5" width="7.109375" style="118" bestFit="1" customWidth="1"/>
    <col min="6" max="6" width="7" style="118" bestFit="1" customWidth="1"/>
    <col min="7" max="7" width="11.77734375" style="118" bestFit="1" customWidth="1"/>
    <col min="8" max="8" width="8" style="118" bestFit="1" customWidth="1"/>
    <col min="9" max="9" width="6.6640625" style="118" bestFit="1" customWidth="1"/>
    <col min="10" max="10" width="11.77734375" style="118" bestFit="1" customWidth="1"/>
    <col min="11" max="11" width="11.77734375" style="77" bestFit="1" customWidth="1"/>
    <col min="12" max="12" width="7" style="77" bestFit="1" customWidth="1"/>
    <col min="13" max="13" width="7.109375" style="77" bestFit="1" customWidth="1"/>
    <col min="14" max="14" width="11.77734375" style="77" bestFit="1" customWidth="1"/>
    <col min="15" max="15" width="13.44140625" style="77" bestFit="1" customWidth="1"/>
    <col min="16" max="16" width="8" style="77" bestFit="1" customWidth="1"/>
    <col min="17" max="17" width="10.77734375" style="77" customWidth="1"/>
    <col min="18" max="18" width="13.44140625" style="77" bestFit="1" customWidth="1"/>
    <col min="19" max="19" width="7.33203125" style="77" bestFit="1" customWidth="1"/>
    <col min="20" max="20" width="7" style="77" bestFit="1" customWidth="1"/>
    <col min="21" max="21" width="7.109375" style="77" bestFit="1" customWidth="1"/>
    <col min="22" max="22" width="7" style="77" bestFit="1" customWidth="1"/>
    <col min="23" max="23" width="7.44140625" style="77" bestFit="1" customWidth="1"/>
    <col min="24" max="24" width="11.77734375" style="77" bestFit="1" customWidth="1"/>
    <col min="25" max="25" width="6.6640625" style="77" bestFit="1" customWidth="1"/>
    <col min="26" max="26" width="11.77734375" style="77" bestFit="1" customWidth="1"/>
    <col min="27" max="27" width="10.77734375" style="77" bestFit="1" customWidth="1"/>
    <col min="28" max="28" width="7" style="77" bestFit="1" customWidth="1"/>
    <col min="29" max="29" width="7.109375" style="77" bestFit="1" customWidth="1"/>
    <col min="30" max="30" width="7" style="77" bestFit="1" customWidth="1"/>
    <col min="31" max="31" width="10.77734375" style="77" bestFit="1" customWidth="1"/>
    <col min="32" max="32" width="8" style="77" bestFit="1" customWidth="1"/>
    <col min="33" max="33" width="6.6640625" style="77" bestFit="1" customWidth="1"/>
    <col min="34" max="34" width="10.77734375" style="77" bestFit="1" customWidth="1"/>
    <col min="35" max="35" width="7.33203125" style="77" bestFit="1" customWidth="1"/>
    <col min="36" max="36" width="7" style="77" bestFit="1" customWidth="1"/>
    <col min="37" max="37" width="7.109375" style="77" bestFit="1" customWidth="1"/>
    <col min="38" max="38" width="7" style="77" bestFit="1" customWidth="1"/>
    <col min="39" max="39" width="7.44140625" style="77" bestFit="1" customWidth="1"/>
    <col min="40" max="40" width="8" style="77" bestFit="1" customWidth="1"/>
    <col min="41" max="41" width="6.6640625" style="77" bestFit="1" customWidth="1"/>
    <col min="42" max="42" width="6.5546875" style="77" bestFit="1" customWidth="1"/>
    <col min="43" max="43" width="9.77734375" style="77" bestFit="1" customWidth="1"/>
    <col min="44" max="44" width="7" style="77" bestFit="1" customWidth="1"/>
    <col min="45" max="45" width="7.109375" style="77" bestFit="1" customWidth="1"/>
    <col min="46" max="46" width="7.21875" style="77" bestFit="1" customWidth="1"/>
    <col min="47" max="47" width="9.77734375" style="77" bestFit="1" customWidth="1"/>
    <col min="48" max="48" width="8.21875" style="77" bestFit="1" customWidth="1"/>
    <col min="49" max="49" width="6.6640625" style="77" bestFit="1" customWidth="1"/>
    <col min="50" max="50" width="9.77734375" style="77" bestFit="1" customWidth="1"/>
    <col min="51" max="51" width="7.33203125" style="77" bestFit="1" customWidth="1"/>
    <col min="52" max="52" width="7" style="77" bestFit="1" customWidth="1"/>
    <col min="53" max="53" width="7.109375" style="77" bestFit="1" customWidth="1"/>
    <col min="54" max="54" width="7" style="77" bestFit="1" customWidth="1"/>
    <col min="55" max="55" width="7.44140625" style="77" bestFit="1" customWidth="1"/>
    <col min="56" max="56" width="8" style="77" bestFit="1" customWidth="1"/>
    <col min="57" max="57" width="6.6640625" style="77" bestFit="1" customWidth="1"/>
    <col min="58" max="58" width="6.5546875" style="77" bestFit="1" customWidth="1"/>
    <col min="59" max="59" width="13.44140625" style="77" bestFit="1" customWidth="1"/>
    <col min="60" max="60" width="7" style="77" bestFit="1" customWidth="1"/>
    <col min="61" max="61" width="7.109375" style="77" bestFit="1" customWidth="1"/>
    <col min="62" max="62" width="11.77734375" style="77" bestFit="1" customWidth="1"/>
    <col min="63" max="63" width="13.44140625" style="77" bestFit="1" customWidth="1"/>
    <col min="64" max="65" width="10.77734375" style="77" bestFit="1" customWidth="1"/>
    <col min="66" max="66" width="13.44140625" style="77" bestFit="1" customWidth="1"/>
    <col min="67" max="67" width="9.77734375" style="77" bestFit="1" customWidth="1"/>
    <col min="68" max="68" width="7" style="77" bestFit="1" customWidth="1"/>
    <col min="69" max="69" width="7.109375" style="77" bestFit="1" customWidth="1"/>
    <col min="70" max="70" width="7" style="77" bestFit="1" customWidth="1"/>
    <col min="71" max="71" width="9.77734375" style="77" bestFit="1" customWidth="1"/>
    <col min="72" max="72" width="8" style="77" bestFit="1" customWidth="1"/>
    <col min="73" max="73" width="6.6640625" style="77" bestFit="1" customWidth="1"/>
    <col min="74" max="75" width="9.77734375" style="77" bestFit="1" customWidth="1"/>
    <col min="76" max="76" width="7" style="77" bestFit="1" customWidth="1"/>
    <col min="77" max="77" width="7.109375" style="77" bestFit="1" customWidth="1"/>
    <col min="78" max="78" width="8.21875" style="77" bestFit="1" customWidth="1"/>
    <col min="79" max="79" width="9.77734375" style="77" bestFit="1" customWidth="1"/>
    <col min="80" max="81" width="8.21875" style="77" bestFit="1" customWidth="1"/>
    <col min="82" max="83" width="9.77734375" style="77" bestFit="1" customWidth="1"/>
    <col min="84" max="84" width="7" style="77" bestFit="1" customWidth="1"/>
    <col min="85" max="85" width="7.109375" style="77" bestFit="1" customWidth="1"/>
    <col min="86" max="86" width="7" style="77" bestFit="1" customWidth="1"/>
    <col min="87" max="87" width="9.77734375" style="77" bestFit="1" customWidth="1"/>
    <col min="88" max="88" width="8" style="77" bestFit="1" customWidth="1"/>
    <col min="89" max="89" width="6.6640625" style="77" bestFit="1" customWidth="1"/>
    <col min="90" max="91" width="9.77734375" style="77" bestFit="1" customWidth="1"/>
    <col min="92" max="92" width="7" style="77" bestFit="1" customWidth="1"/>
    <col min="93" max="93" width="7.109375" style="77" bestFit="1" customWidth="1"/>
    <col min="94" max="94" width="7" style="77" bestFit="1" customWidth="1"/>
    <col min="95" max="95" width="9.77734375" style="77" bestFit="1" customWidth="1"/>
    <col min="96" max="96" width="8" style="77" bestFit="1" customWidth="1"/>
    <col min="97" max="97" width="6.6640625" style="77" bestFit="1" customWidth="1"/>
    <col min="98" max="99" width="9.77734375" style="77" bestFit="1" customWidth="1"/>
    <col min="100" max="100" width="7" style="77" bestFit="1" customWidth="1"/>
    <col min="101" max="101" width="7.109375" style="77" bestFit="1" customWidth="1"/>
    <col min="102" max="102" width="7" style="77" bestFit="1" customWidth="1"/>
    <col min="103" max="103" width="9.77734375" style="77" bestFit="1" customWidth="1"/>
    <col min="104" max="105" width="8.21875" style="77" bestFit="1" customWidth="1"/>
    <col min="106" max="107" width="9.77734375" style="77" bestFit="1" customWidth="1"/>
    <col min="108" max="108" width="7" style="77" bestFit="1" customWidth="1"/>
    <col min="109" max="109" width="7.109375" style="77" bestFit="1" customWidth="1"/>
    <col min="110" max="110" width="7.21875" style="77" bestFit="1" customWidth="1"/>
    <col min="111" max="111" width="9.77734375" style="77" bestFit="1" customWidth="1"/>
    <col min="112" max="113" width="8.21875" style="77" bestFit="1" customWidth="1"/>
    <col min="114" max="114" width="9.77734375" style="77" bestFit="1" customWidth="1"/>
    <col min="115" max="115" width="10.77734375" style="77" bestFit="1" customWidth="1"/>
    <col min="116" max="116" width="7" style="77" bestFit="1" customWidth="1"/>
    <col min="117" max="117" width="7.109375" style="77" bestFit="1" customWidth="1"/>
    <col min="118" max="118" width="9.77734375" style="77" bestFit="1" customWidth="1"/>
    <col min="119" max="119" width="10.77734375" style="77" bestFit="1" customWidth="1"/>
    <col min="120" max="121" width="9.77734375" style="77" bestFit="1" customWidth="1"/>
    <col min="122" max="123" width="10.77734375" style="77" bestFit="1" customWidth="1"/>
    <col min="124" max="124" width="7" style="77" bestFit="1" customWidth="1"/>
    <col min="125" max="125" width="7.109375" style="77" bestFit="1" customWidth="1"/>
    <col min="126" max="126" width="9.77734375" style="77" bestFit="1" customWidth="1"/>
    <col min="127" max="127" width="10.77734375" style="77" bestFit="1" customWidth="1"/>
    <col min="128" max="129" width="8.21875" style="77" bestFit="1" customWidth="1"/>
    <col min="130" max="130" width="10.77734375" style="77" bestFit="1" customWidth="1"/>
    <col min="131" max="131" width="8.21875" style="77" bestFit="1" customWidth="1"/>
    <col min="132" max="132" width="7" style="77" bestFit="1" customWidth="1"/>
    <col min="133" max="133" width="7.109375" style="77" bestFit="1" customWidth="1"/>
    <col min="134" max="134" width="7.21875" style="77" bestFit="1" customWidth="1"/>
    <col min="135" max="135" width="8.21875" style="77" bestFit="1" customWidth="1"/>
    <col min="136" max="136" width="8" style="77" bestFit="1" customWidth="1"/>
    <col min="137" max="137" width="6.6640625" style="77" bestFit="1" customWidth="1"/>
    <col min="138" max="138" width="8.21875" style="77" bestFit="1" customWidth="1"/>
    <col min="139" max="16384" width="10" style="77"/>
  </cols>
  <sheetData>
    <row r="1" spans="1:138" s="104" customFormat="1" x14ac:dyDescent="0.25">
      <c r="A1" s="196" t="s">
        <v>11</v>
      </c>
      <c r="B1" s="197" t="s">
        <v>14</v>
      </c>
      <c r="C1" s="208" t="s">
        <v>161</v>
      </c>
      <c r="D1" s="208"/>
      <c r="E1" s="208"/>
      <c r="F1" s="208"/>
      <c r="G1" s="208"/>
      <c r="H1" s="208"/>
      <c r="I1" s="208"/>
      <c r="J1" s="208"/>
      <c r="K1" s="201" t="s">
        <v>162</v>
      </c>
      <c r="L1" s="202"/>
      <c r="M1" s="202"/>
      <c r="N1" s="202"/>
      <c r="O1" s="202"/>
      <c r="P1" s="202"/>
      <c r="Q1" s="202"/>
      <c r="R1" s="202"/>
      <c r="S1" s="207" t="s">
        <v>163</v>
      </c>
      <c r="T1" s="207"/>
      <c r="U1" s="207"/>
      <c r="V1" s="207"/>
      <c r="W1" s="207"/>
      <c r="X1" s="207"/>
      <c r="Y1" s="207"/>
      <c r="Z1" s="207"/>
      <c r="AA1" s="203" t="s">
        <v>164</v>
      </c>
      <c r="AB1" s="203"/>
      <c r="AC1" s="203"/>
      <c r="AD1" s="203"/>
      <c r="AE1" s="203"/>
      <c r="AF1" s="203"/>
      <c r="AG1" s="203"/>
      <c r="AH1" s="203"/>
      <c r="AI1" s="204" t="s">
        <v>165</v>
      </c>
      <c r="AJ1" s="204"/>
      <c r="AK1" s="204"/>
      <c r="AL1" s="204"/>
      <c r="AM1" s="204"/>
      <c r="AN1" s="204"/>
      <c r="AO1" s="204"/>
      <c r="AP1" s="204"/>
      <c r="AQ1" s="205" t="s">
        <v>166</v>
      </c>
      <c r="AR1" s="205"/>
      <c r="AS1" s="205"/>
      <c r="AT1" s="205"/>
      <c r="AU1" s="205"/>
      <c r="AV1" s="205"/>
      <c r="AW1" s="205"/>
      <c r="AX1" s="205"/>
      <c r="AY1" s="206" t="s">
        <v>289</v>
      </c>
      <c r="AZ1" s="206"/>
      <c r="BA1" s="206"/>
      <c r="BB1" s="206"/>
      <c r="BC1" s="206"/>
      <c r="BD1" s="206"/>
      <c r="BE1" s="206"/>
      <c r="BF1" s="206"/>
      <c r="BG1" s="198" t="s">
        <v>167</v>
      </c>
      <c r="BH1" s="198"/>
      <c r="BI1" s="198"/>
      <c r="BJ1" s="198"/>
      <c r="BK1" s="198"/>
      <c r="BL1" s="198"/>
      <c r="BM1" s="198"/>
      <c r="BN1" s="198"/>
      <c r="BO1" s="199" t="s">
        <v>168</v>
      </c>
      <c r="BP1" s="199"/>
      <c r="BQ1" s="199"/>
      <c r="BR1" s="199"/>
      <c r="BS1" s="199"/>
      <c r="BT1" s="199"/>
      <c r="BU1" s="199"/>
      <c r="BV1" s="199"/>
      <c r="BW1" s="200" t="s">
        <v>169</v>
      </c>
      <c r="BX1" s="200"/>
      <c r="BY1" s="200"/>
      <c r="BZ1" s="200"/>
      <c r="CA1" s="200"/>
      <c r="CB1" s="200"/>
      <c r="CC1" s="200"/>
      <c r="CD1" s="200"/>
      <c r="CE1" s="211" t="s">
        <v>290</v>
      </c>
      <c r="CF1" s="211"/>
      <c r="CG1" s="211"/>
      <c r="CH1" s="211"/>
      <c r="CI1" s="211"/>
      <c r="CJ1" s="211"/>
      <c r="CK1" s="211"/>
      <c r="CL1" s="211"/>
      <c r="CM1" s="212" t="s">
        <v>170</v>
      </c>
      <c r="CN1" s="212"/>
      <c r="CO1" s="212"/>
      <c r="CP1" s="212"/>
      <c r="CQ1" s="212"/>
      <c r="CR1" s="212"/>
      <c r="CS1" s="212"/>
      <c r="CT1" s="212"/>
      <c r="CU1" s="208" t="s">
        <v>171</v>
      </c>
      <c r="CV1" s="208"/>
      <c r="CW1" s="208"/>
      <c r="CX1" s="208"/>
      <c r="CY1" s="208"/>
      <c r="CZ1" s="208"/>
      <c r="DA1" s="208"/>
      <c r="DB1" s="208"/>
      <c r="DC1" s="213" t="s">
        <v>172</v>
      </c>
      <c r="DD1" s="213"/>
      <c r="DE1" s="213"/>
      <c r="DF1" s="213"/>
      <c r="DG1" s="213"/>
      <c r="DH1" s="213"/>
      <c r="DI1" s="213"/>
      <c r="DJ1" s="213"/>
      <c r="DK1" s="209" t="s">
        <v>173</v>
      </c>
      <c r="DL1" s="209"/>
      <c r="DM1" s="209"/>
      <c r="DN1" s="209"/>
      <c r="DO1" s="209"/>
      <c r="DP1" s="209"/>
      <c r="DQ1" s="209"/>
      <c r="DR1" s="209"/>
      <c r="DS1" s="210" t="s">
        <v>174</v>
      </c>
      <c r="DT1" s="210"/>
      <c r="DU1" s="210"/>
      <c r="DV1" s="210"/>
      <c r="DW1" s="210"/>
      <c r="DX1" s="210"/>
      <c r="DY1" s="210"/>
      <c r="DZ1" s="210"/>
      <c r="EA1" s="207" t="s">
        <v>175</v>
      </c>
      <c r="EB1" s="207"/>
      <c r="EC1" s="207"/>
      <c r="ED1" s="207"/>
      <c r="EE1" s="207"/>
      <c r="EF1" s="207"/>
      <c r="EG1" s="207"/>
      <c r="EH1" s="207"/>
    </row>
    <row r="2" spans="1:138" s="108" customFormat="1" ht="27" customHeight="1" x14ac:dyDescent="0.25">
      <c r="A2" s="196"/>
      <c r="B2" s="197"/>
      <c r="C2" s="119" t="s">
        <v>264</v>
      </c>
      <c r="D2" s="119" t="s">
        <v>265</v>
      </c>
      <c r="E2" s="119" t="s">
        <v>266</v>
      </c>
      <c r="F2" s="119" t="s">
        <v>267</v>
      </c>
      <c r="G2" s="120" t="s">
        <v>268</v>
      </c>
      <c r="H2" s="119" t="s">
        <v>269</v>
      </c>
      <c r="I2" s="119" t="s">
        <v>270</v>
      </c>
      <c r="J2" s="120" t="s">
        <v>271</v>
      </c>
      <c r="K2" s="105" t="s">
        <v>264</v>
      </c>
      <c r="L2" s="106" t="s">
        <v>265</v>
      </c>
      <c r="M2" s="106" t="s">
        <v>266</v>
      </c>
      <c r="N2" s="106" t="s">
        <v>267</v>
      </c>
      <c r="O2" s="107" t="s">
        <v>268</v>
      </c>
      <c r="P2" s="106" t="s">
        <v>269</v>
      </c>
      <c r="Q2" s="106" t="s">
        <v>270</v>
      </c>
      <c r="R2" s="107" t="s">
        <v>271</v>
      </c>
      <c r="S2" s="105" t="s">
        <v>264</v>
      </c>
      <c r="T2" s="106" t="s">
        <v>265</v>
      </c>
      <c r="U2" s="106" t="s">
        <v>266</v>
      </c>
      <c r="V2" s="106" t="s">
        <v>267</v>
      </c>
      <c r="W2" s="107" t="s">
        <v>268</v>
      </c>
      <c r="X2" s="106" t="s">
        <v>269</v>
      </c>
      <c r="Y2" s="106" t="s">
        <v>270</v>
      </c>
      <c r="Z2" s="107" t="s">
        <v>271</v>
      </c>
      <c r="AA2" s="105" t="s">
        <v>264</v>
      </c>
      <c r="AB2" s="106" t="s">
        <v>265</v>
      </c>
      <c r="AC2" s="106" t="s">
        <v>266</v>
      </c>
      <c r="AD2" s="106" t="s">
        <v>267</v>
      </c>
      <c r="AE2" s="107" t="s">
        <v>268</v>
      </c>
      <c r="AF2" s="106" t="s">
        <v>269</v>
      </c>
      <c r="AG2" s="106" t="s">
        <v>270</v>
      </c>
      <c r="AH2" s="107" t="s">
        <v>271</v>
      </c>
      <c r="AI2" s="105" t="s">
        <v>264</v>
      </c>
      <c r="AJ2" s="106" t="s">
        <v>265</v>
      </c>
      <c r="AK2" s="106" t="s">
        <v>266</v>
      </c>
      <c r="AL2" s="106" t="s">
        <v>267</v>
      </c>
      <c r="AM2" s="107" t="s">
        <v>268</v>
      </c>
      <c r="AN2" s="106" t="s">
        <v>269</v>
      </c>
      <c r="AO2" s="106" t="s">
        <v>270</v>
      </c>
      <c r="AP2" s="107" t="s">
        <v>271</v>
      </c>
      <c r="AQ2" s="105" t="s">
        <v>264</v>
      </c>
      <c r="AR2" s="106" t="s">
        <v>265</v>
      </c>
      <c r="AS2" s="106" t="s">
        <v>266</v>
      </c>
      <c r="AT2" s="106" t="s">
        <v>267</v>
      </c>
      <c r="AU2" s="107" t="s">
        <v>268</v>
      </c>
      <c r="AV2" s="106" t="s">
        <v>269</v>
      </c>
      <c r="AW2" s="106" t="s">
        <v>270</v>
      </c>
      <c r="AX2" s="107" t="s">
        <v>271</v>
      </c>
      <c r="AY2" s="105" t="s">
        <v>264</v>
      </c>
      <c r="AZ2" s="106" t="s">
        <v>265</v>
      </c>
      <c r="BA2" s="106" t="s">
        <v>266</v>
      </c>
      <c r="BB2" s="106" t="s">
        <v>267</v>
      </c>
      <c r="BC2" s="107" t="s">
        <v>268</v>
      </c>
      <c r="BD2" s="106" t="s">
        <v>269</v>
      </c>
      <c r="BE2" s="106" t="s">
        <v>270</v>
      </c>
      <c r="BF2" s="107" t="s">
        <v>271</v>
      </c>
      <c r="BG2" s="105" t="s">
        <v>264</v>
      </c>
      <c r="BH2" s="106" t="s">
        <v>265</v>
      </c>
      <c r="BI2" s="106" t="s">
        <v>266</v>
      </c>
      <c r="BJ2" s="106" t="s">
        <v>267</v>
      </c>
      <c r="BK2" s="107" t="s">
        <v>268</v>
      </c>
      <c r="BL2" s="106" t="s">
        <v>269</v>
      </c>
      <c r="BM2" s="106" t="s">
        <v>270</v>
      </c>
      <c r="BN2" s="107" t="s">
        <v>271</v>
      </c>
      <c r="BO2" s="105" t="s">
        <v>264</v>
      </c>
      <c r="BP2" s="106" t="s">
        <v>265</v>
      </c>
      <c r="BQ2" s="106" t="s">
        <v>266</v>
      </c>
      <c r="BR2" s="106" t="s">
        <v>267</v>
      </c>
      <c r="BS2" s="107" t="s">
        <v>268</v>
      </c>
      <c r="BT2" s="106" t="s">
        <v>269</v>
      </c>
      <c r="BU2" s="106" t="s">
        <v>270</v>
      </c>
      <c r="BV2" s="107" t="s">
        <v>271</v>
      </c>
      <c r="BW2" s="105" t="s">
        <v>264</v>
      </c>
      <c r="BX2" s="106" t="s">
        <v>265</v>
      </c>
      <c r="BY2" s="106" t="s">
        <v>266</v>
      </c>
      <c r="BZ2" s="106" t="s">
        <v>267</v>
      </c>
      <c r="CA2" s="107" t="s">
        <v>268</v>
      </c>
      <c r="CB2" s="106" t="s">
        <v>269</v>
      </c>
      <c r="CC2" s="106" t="s">
        <v>270</v>
      </c>
      <c r="CD2" s="107" t="s">
        <v>271</v>
      </c>
      <c r="CE2" s="105" t="s">
        <v>264</v>
      </c>
      <c r="CF2" s="106" t="s">
        <v>265</v>
      </c>
      <c r="CG2" s="106" t="s">
        <v>266</v>
      </c>
      <c r="CH2" s="106" t="s">
        <v>267</v>
      </c>
      <c r="CI2" s="107" t="s">
        <v>268</v>
      </c>
      <c r="CJ2" s="106" t="s">
        <v>269</v>
      </c>
      <c r="CK2" s="106" t="s">
        <v>270</v>
      </c>
      <c r="CL2" s="107" t="s">
        <v>271</v>
      </c>
      <c r="CM2" s="105" t="s">
        <v>264</v>
      </c>
      <c r="CN2" s="106" t="s">
        <v>265</v>
      </c>
      <c r="CO2" s="106" t="s">
        <v>266</v>
      </c>
      <c r="CP2" s="106" t="s">
        <v>267</v>
      </c>
      <c r="CQ2" s="107" t="s">
        <v>268</v>
      </c>
      <c r="CR2" s="106" t="s">
        <v>269</v>
      </c>
      <c r="CS2" s="106" t="s">
        <v>270</v>
      </c>
      <c r="CT2" s="107" t="s">
        <v>271</v>
      </c>
      <c r="CU2" s="105" t="s">
        <v>264</v>
      </c>
      <c r="CV2" s="106" t="s">
        <v>265</v>
      </c>
      <c r="CW2" s="106" t="s">
        <v>266</v>
      </c>
      <c r="CX2" s="106" t="s">
        <v>267</v>
      </c>
      <c r="CY2" s="107" t="s">
        <v>268</v>
      </c>
      <c r="CZ2" s="106" t="s">
        <v>269</v>
      </c>
      <c r="DA2" s="106" t="s">
        <v>270</v>
      </c>
      <c r="DB2" s="107" t="s">
        <v>271</v>
      </c>
      <c r="DC2" s="105" t="s">
        <v>264</v>
      </c>
      <c r="DD2" s="106" t="s">
        <v>265</v>
      </c>
      <c r="DE2" s="106" t="s">
        <v>266</v>
      </c>
      <c r="DF2" s="106" t="s">
        <v>267</v>
      </c>
      <c r="DG2" s="107" t="s">
        <v>268</v>
      </c>
      <c r="DH2" s="106" t="s">
        <v>269</v>
      </c>
      <c r="DI2" s="106" t="s">
        <v>270</v>
      </c>
      <c r="DJ2" s="107" t="s">
        <v>271</v>
      </c>
      <c r="DK2" s="105" t="s">
        <v>264</v>
      </c>
      <c r="DL2" s="106" t="s">
        <v>265</v>
      </c>
      <c r="DM2" s="106" t="s">
        <v>266</v>
      </c>
      <c r="DN2" s="106" t="s">
        <v>267</v>
      </c>
      <c r="DO2" s="107" t="s">
        <v>268</v>
      </c>
      <c r="DP2" s="106" t="s">
        <v>269</v>
      </c>
      <c r="DQ2" s="106" t="s">
        <v>270</v>
      </c>
      <c r="DR2" s="107" t="s">
        <v>271</v>
      </c>
      <c r="DS2" s="105" t="s">
        <v>264</v>
      </c>
      <c r="DT2" s="106" t="s">
        <v>265</v>
      </c>
      <c r="DU2" s="106" t="s">
        <v>266</v>
      </c>
      <c r="DV2" s="106" t="s">
        <v>267</v>
      </c>
      <c r="DW2" s="107" t="s">
        <v>268</v>
      </c>
      <c r="DX2" s="106" t="s">
        <v>269</v>
      </c>
      <c r="DY2" s="106" t="s">
        <v>270</v>
      </c>
      <c r="DZ2" s="107" t="s">
        <v>271</v>
      </c>
      <c r="EA2" s="105" t="s">
        <v>264</v>
      </c>
      <c r="EB2" s="106" t="s">
        <v>265</v>
      </c>
      <c r="EC2" s="106" t="s">
        <v>266</v>
      </c>
      <c r="ED2" s="106" t="s">
        <v>267</v>
      </c>
      <c r="EE2" s="107" t="s">
        <v>268</v>
      </c>
      <c r="EF2" s="106" t="s">
        <v>269</v>
      </c>
      <c r="EG2" s="106" t="s">
        <v>270</v>
      </c>
      <c r="EH2" s="107" t="s">
        <v>271</v>
      </c>
    </row>
    <row r="3" spans="1:138" s="44" customFormat="1" x14ac:dyDescent="0.25">
      <c r="A3" s="109">
        <v>1</v>
      </c>
      <c r="B3" s="110" t="s">
        <v>250</v>
      </c>
      <c r="C3" s="154">
        <v>2067336</v>
      </c>
      <c r="D3" s="154">
        <v>0</v>
      </c>
      <c r="E3" s="154">
        <v>0</v>
      </c>
      <c r="F3" s="154">
        <v>0</v>
      </c>
      <c r="G3" s="36">
        <v>2067336</v>
      </c>
      <c r="H3" s="31">
        <v>0</v>
      </c>
      <c r="I3" s="31">
        <v>0</v>
      </c>
      <c r="J3" s="39">
        <v>2067336</v>
      </c>
      <c r="K3" s="31">
        <v>9182237</v>
      </c>
      <c r="L3" s="31">
        <v>0</v>
      </c>
      <c r="M3" s="31">
        <v>0</v>
      </c>
      <c r="N3" s="31">
        <v>0</v>
      </c>
      <c r="O3" s="36">
        <v>9182237</v>
      </c>
      <c r="P3" s="31">
        <v>0</v>
      </c>
      <c r="Q3" s="31">
        <v>0</v>
      </c>
      <c r="R3" s="39">
        <v>9182237</v>
      </c>
      <c r="S3" s="31">
        <v>0</v>
      </c>
      <c r="T3" s="31">
        <v>0</v>
      </c>
      <c r="U3" s="31">
        <v>0</v>
      </c>
      <c r="V3" s="31">
        <v>0</v>
      </c>
      <c r="W3" s="36">
        <v>0</v>
      </c>
      <c r="X3" s="31">
        <v>0</v>
      </c>
      <c r="Y3" s="31">
        <v>0</v>
      </c>
      <c r="Z3" s="39">
        <v>0</v>
      </c>
      <c r="AA3" s="31">
        <v>277315</v>
      </c>
      <c r="AB3" s="31">
        <v>0</v>
      </c>
      <c r="AC3" s="31">
        <v>0</v>
      </c>
      <c r="AD3" s="31">
        <v>0</v>
      </c>
      <c r="AE3" s="36">
        <v>277315</v>
      </c>
      <c r="AF3" s="31">
        <v>0</v>
      </c>
      <c r="AG3" s="31">
        <v>0</v>
      </c>
      <c r="AH3" s="39">
        <v>277315</v>
      </c>
      <c r="AI3" s="154">
        <v>0</v>
      </c>
      <c r="AJ3" s="154">
        <v>0</v>
      </c>
      <c r="AK3" s="154">
        <v>0</v>
      </c>
      <c r="AL3" s="154">
        <v>0</v>
      </c>
      <c r="AM3" s="36">
        <v>0</v>
      </c>
      <c r="AN3" s="31">
        <v>0</v>
      </c>
      <c r="AO3" s="31">
        <v>0</v>
      </c>
      <c r="AP3" s="39">
        <v>0</v>
      </c>
      <c r="AQ3" s="31">
        <v>16136</v>
      </c>
      <c r="AR3" s="31">
        <v>0</v>
      </c>
      <c r="AS3" s="31">
        <v>0</v>
      </c>
      <c r="AT3" s="31">
        <v>0</v>
      </c>
      <c r="AU3" s="36">
        <v>16136</v>
      </c>
      <c r="AV3" s="31">
        <v>0</v>
      </c>
      <c r="AW3" s="31">
        <v>0</v>
      </c>
      <c r="AX3" s="39">
        <v>16136</v>
      </c>
      <c r="AY3" s="31">
        <v>0</v>
      </c>
      <c r="AZ3" s="31">
        <v>0</v>
      </c>
      <c r="BA3" s="31">
        <v>0</v>
      </c>
      <c r="BB3" s="31">
        <v>0</v>
      </c>
      <c r="BC3" s="36">
        <v>0</v>
      </c>
      <c r="BD3" s="31">
        <v>0</v>
      </c>
      <c r="BE3" s="31">
        <v>0</v>
      </c>
      <c r="BF3" s="39">
        <v>0</v>
      </c>
      <c r="BG3" s="31">
        <v>11608974</v>
      </c>
      <c r="BH3" s="31">
        <v>0</v>
      </c>
      <c r="BI3" s="31">
        <v>0</v>
      </c>
      <c r="BJ3" s="31">
        <v>0</v>
      </c>
      <c r="BK3" s="36">
        <v>11608974</v>
      </c>
      <c r="BL3" s="31">
        <v>0</v>
      </c>
      <c r="BM3" s="31">
        <v>0</v>
      </c>
      <c r="BN3" s="39">
        <v>11608974</v>
      </c>
      <c r="BO3" s="154">
        <v>0</v>
      </c>
      <c r="BP3" s="154">
        <v>0</v>
      </c>
      <c r="BQ3" s="154">
        <v>0</v>
      </c>
      <c r="BR3" s="154">
        <v>0</v>
      </c>
      <c r="BS3" s="36">
        <v>0</v>
      </c>
      <c r="BT3" s="31">
        <v>0</v>
      </c>
      <c r="BU3" s="31">
        <v>0</v>
      </c>
      <c r="BV3" s="39">
        <v>0</v>
      </c>
      <c r="BW3" s="31">
        <v>70034</v>
      </c>
      <c r="BX3" s="31">
        <v>0</v>
      </c>
      <c r="BY3" s="31">
        <v>0</v>
      </c>
      <c r="BZ3" s="31">
        <v>0</v>
      </c>
      <c r="CA3" s="36">
        <v>70034</v>
      </c>
      <c r="CB3" s="31">
        <v>0</v>
      </c>
      <c r="CC3" s="31">
        <v>0</v>
      </c>
      <c r="CD3" s="39">
        <v>70034</v>
      </c>
      <c r="CE3" s="31">
        <v>0</v>
      </c>
      <c r="CF3" s="31">
        <v>0</v>
      </c>
      <c r="CG3" s="31">
        <v>0</v>
      </c>
      <c r="CH3" s="31">
        <v>0</v>
      </c>
      <c r="CI3" s="36">
        <v>0</v>
      </c>
      <c r="CJ3" s="31">
        <v>0</v>
      </c>
      <c r="CK3" s="31">
        <v>0</v>
      </c>
      <c r="CL3" s="39">
        <v>0</v>
      </c>
      <c r="CM3" s="31">
        <v>340258</v>
      </c>
      <c r="CN3" s="31">
        <v>0</v>
      </c>
      <c r="CO3" s="31">
        <v>0</v>
      </c>
      <c r="CP3" s="31">
        <v>0</v>
      </c>
      <c r="CQ3" s="36">
        <v>340258</v>
      </c>
      <c r="CR3" s="31">
        <v>0</v>
      </c>
      <c r="CS3" s="31">
        <v>0</v>
      </c>
      <c r="CT3" s="39">
        <v>340258</v>
      </c>
      <c r="CU3" s="154">
        <v>0</v>
      </c>
      <c r="CV3" s="154">
        <v>0</v>
      </c>
      <c r="CW3" s="154">
        <v>0</v>
      </c>
      <c r="CX3" s="154">
        <v>0</v>
      </c>
      <c r="CY3" s="36">
        <v>0</v>
      </c>
      <c r="CZ3" s="31">
        <v>0</v>
      </c>
      <c r="DA3" s="31">
        <v>0</v>
      </c>
      <c r="DB3" s="39">
        <v>0</v>
      </c>
      <c r="DC3" s="31">
        <v>0</v>
      </c>
      <c r="DD3" s="31">
        <v>0</v>
      </c>
      <c r="DE3" s="31">
        <v>0</v>
      </c>
      <c r="DF3" s="31">
        <v>0</v>
      </c>
      <c r="DG3" s="36">
        <v>0</v>
      </c>
      <c r="DH3" s="31">
        <v>0</v>
      </c>
      <c r="DI3" s="31">
        <v>0</v>
      </c>
      <c r="DJ3" s="39">
        <v>0</v>
      </c>
      <c r="DK3" s="31">
        <v>98118</v>
      </c>
      <c r="DL3" s="31">
        <v>0</v>
      </c>
      <c r="DM3" s="31">
        <v>0</v>
      </c>
      <c r="DN3" s="31">
        <v>0</v>
      </c>
      <c r="DO3" s="36">
        <v>98118</v>
      </c>
      <c r="DP3" s="31">
        <v>0</v>
      </c>
      <c r="DQ3" s="31">
        <v>0</v>
      </c>
      <c r="DR3" s="39">
        <v>98118</v>
      </c>
      <c r="DS3" s="31">
        <v>184392</v>
      </c>
      <c r="DT3" s="31">
        <v>0</v>
      </c>
      <c r="DU3" s="31">
        <v>0</v>
      </c>
      <c r="DV3" s="31">
        <v>0</v>
      </c>
      <c r="DW3" s="36">
        <v>184392</v>
      </c>
      <c r="DX3" s="31">
        <v>0</v>
      </c>
      <c r="DY3" s="31">
        <v>0</v>
      </c>
      <c r="DZ3" s="39">
        <v>184392</v>
      </c>
      <c r="EA3" s="31">
        <v>32992</v>
      </c>
      <c r="EB3" s="31">
        <v>0</v>
      </c>
      <c r="EC3" s="31">
        <v>0</v>
      </c>
      <c r="ED3" s="31">
        <v>0</v>
      </c>
      <c r="EE3" s="36">
        <v>32992</v>
      </c>
      <c r="EF3" s="31">
        <v>0</v>
      </c>
      <c r="EG3" s="31">
        <v>0</v>
      </c>
      <c r="EH3" s="39">
        <v>32992</v>
      </c>
    </row>
    <row r="4" spans="1:138" s="44" customFormat="1" x14ac:dyDescent="0.25">
      <c r="A4" s="111">
        <v>2</v>
      </c>
      <c r="B4" s="112" t="s">
        <v>186</v>
      </c>
      <c r="C4" s="155">
        <v>381976</v>
      </c>
      <c r="D4" s="155">
        <v>0</v>
      </c>
      <c r="E4" s="155">
        <v>0</v>
      </c>
      <c r="F4" s="155">
        <v>0</v>
      </c>
      <c r="G4" s="37">
        <v>381976</v>
      </c>
      <c r="H4" s="32">
        <v>0</v>
      </c>
      <c r="I4" s="32">
        <v>0</v>
      </c>
      <c r="J4" s="40">
        <v>381976</v>
      </c>
      <c r="K4" s="32">
        <v>459621</v>
      </c>
      <c r="L4" s="32">
        <v>0</v>
      </c>
      <c r="M4" s="32">
        <v>0</v>
      </c>
      <c r="N4" s="32">
        <v>1782379</v>
      </c>
      <c r="O4" s="37">
        <v>2242000</v>
      </c>
      <c r="P4" s="32">
        <v>0</v>
      </c>
      <c r="Q4" s="32">
        <v>0</v>
      </c>
      <c r="R4" s="40">
        <v>2242000</v>
      </c>
      <c r="S4" s="32">
        <v>0</v>
      </c>
      <c r="T4" s="32">
        <v>0</v>
      </c>
      <c r="U4" s="32">
        <v>0</v>
      </c>
      <c r="V4" s="32">
        <v>0</v>
      </c>
      <c r="W4" s="37">
        <v>0</v>
      </c>
      <c r="X4" s="32">
        <v>1735952</v>
      </c>
      <c r="Y4" s="32">
        <v>0</v>
      </c>
      <c r="Z4" s="40">
        <v>1735952</v>
      </c>
      <c r="AA4" s="32">
        <v>147883</v>
      </c>
      <c r="AB4" s="32">
        <v>0</v>
      </c>
      <c r="AC4" s="32">
        <v>0</v>
      </c>
      <c r="AD4" s="32">
        <v>0</v>
      </c>
      <c r="AE4" s="37">
        <v>147883</v>
      </c>
      <c r="AF4" s="32">
        <v>0</v>
      </c>
      <c r="AG4" s="32">
        <v>0</v>
      </c>
      <c r="AH4" s="40">
        <v>147883</v>
      </c>
      <c r="AI4" s="155">
        <v>0</v>
      </c>
      <c r="AJ4" s="155">
        <v>0</v>
      </c>
      <c r="AK4" s="155">
        <v>0</v>
      </c>
      <c r="AL4" s="155">
        <v>0</v>
      </c>
      <c r="AM4" s="37">
        <v>0</v>
      </c>
      <c r="AN4" s="32">
        <v>0</v>
      </c>
      <c r="AO4" s="32">
        <v>0</v>
      </c>
      <c r="AP4" s="40">
        <v>0</v>
      </c>
      <c r="AQ4" s="32">
        <v>2281</v>
      </c>
      <c r="AR4" s="32">
        <v>0</v>
      </c>
      <c r="AS4" s="32">
        <v>0</v>
      </c>
      <c r="AT4" s="32">
        <v>4374</v>
      </c>
      <c r="AU4" s="37">
        <v>6655</v>
      </c>
      <c r="AV4" s="32">
        <v>5080</v>
      </c>
      <c r="AW4" s="32">
        <v>0</v>
      </c>
      <c r="AX4" s="40">
        <v>11735</v>
      </c>
      <c r="AY4" s="32">
        <v>0</v>
      </c>
      <c r="AZ4" s="32">
        <v>0</v>
      </c>
      <c r="BA4" s="32">
        <v>0</v>
      </c>
      <c r="BB4" s="32">
        <v>0</v>
      </c>
      <c r="BC4" s="37">
        <v>0</v>
      </c>
      <c r="BD4" s="32">
        <v>0</v>
      </c>
      <c r="BE4" s="32">
        <v>0</v>
      </c>
      <c r="BF4" s="40">
        <v>0</v>
      </c>
      <c r="BG4" s="32">
        <v>7749625</v>
      </c>
      <c r="BH4" s="32">
        <v>0</v>
      </c>
      <c r="BI4" s="32">
        <v>0</v>
      </c>
      <c r="BJ4" s="32">
        <v>0</v>
      </c>
      <c r="BK4" s="37">
        <v>7749625</v>
      </c>
      <c r="BL4" s="32">
        <v>0</v>
      </c>
      <c r="BM4" s="32">
        <v>0</v>
      </c>
      <c r="BN4" s="40">
        <v>7749625</v>
      </c>
      <c r="BO4" s="155">
        <v>0</v>
      </c>
      <c r="BP4" s="155">
        <v>0</v>
      </c>
      <c r="BQ4" s="155">
        <v>0</v>
      </c>
      <c r="BR4" s="155">
        <v>0</v>
      </c>
      <c r="BS4" s="37">
        <v>0</v>
      </c>
      <c r="BT4" s="32">
        <v>0</v>
      </c>
      <c r="BU4" s="32">
        <v>0</v>
      </c>
      <c r="BV4" s="40">
        <v>0</v>
      </c>
      <c r="BW4" s="32">
        <v>0</v>
      </c>
      <c r="BX4" s="32">
        <v>0</v>
      </c>
      <c r="BY4" s="32">
        <v>0</v>
      </c>
      <c r="BZ4" s="32">
        <v>0</v>
      </c>
      <c r="CA4" s="37">
        <v>0</v>
      </c>
      <c r="CB4" s="32">
        <v>0</v>
      </c>
      <c r="CC4" s="32">
        <v>0</v>
      </c>
      <c r="CD4" s="40">
        <v>0</v>
      </c>
      <c r="CE4" s="32">
        <v>0</v>
      </c>
      <c r="CF4" s="32">
        <v>0</v>
      </c>
      <c r="CG4" s="32">
        <v>0</v>
      </c>
      <c r="CH4" s="32">
        <v>0</v>
      </c>
      <c r="CI4" s="37">
        <v>0</v>
      </c>
      <c r="CJ4" s="32">
        <v>0</v>
      </c>
      <c r="CK4" s="32">
        <v>0</v>
      </c>
      <c r="CL4" s="40">
        <v>0</v>
      </c>
      <c r="CM4" s="32">
        <v>1440</v>
      </c>
      <c r="CN4" s="32">
        <v>0</v>
      </c>
      <c r="CO4" s="32">
        <v>0</v>
      </c>
      <c r="CP4" s="32">
        <v>0</v>
      </c>
      <c r="CQ4" s="37">
        <v>1440</v>
      </c>
      <c r="CR4" s="32">
        <v>0</v>
      </c>
      <c r="CS4" s="32">
        <v>0</v>
      </c>
      <c r="CT4" s="40">
        <v>1440</v>
      </c>
      <c r="CU4" s="155">
        <v>0</v>
      </c>
      <c r="CV4" s="155">
        <v>0</v>
      </c>
      <c r="CW4" s="155">
        <v>0</v>
      </c>
      <c r="CX4" s="155">
        <v>0</v>
      </c>
      <c r="CY4" s="37">
        <v>0</v>
      </c>
      <c r="CZ4" s="32">
        <v>0</v>
      </c>
      <c r="DA4" s="32">
        <v>0</v>
      </c>
      <c r="DB4" s="40">
        <v>0</v>
      </c>
      <c r="DC4" s="32">
        <v>0</v>
      </c>
      <c r="DD4" s="32">
        <v>0</v>
      </c>
      <c r="DE4" s="32">
        <v>0</v>
      </c>
      <c r="DF4" s="32">
        <v>0</v>
      </c>
      <c r="DG4" s="37">
        <v>0</v>
      </c>
      <c r="DH4" s="32">
        <v>0</v>
      </c>
      <c r="DI4" s="32">
        <v>0</v>
      </c>
      <c r="DJ4" s="40">
        <v>0</v>
      </c>
      <c r="DK4" s="32">
        <v>27134</v>
      </c>
      <c r="DL4" s="32">
        <v>0</v>
      </c>
      <c r="DM4" s="32">
        <v>0</v>
      </c>
      <c r="DN4" s="32">
        <v>57561</v>
      </c>
      <c r="DO4" s="37">
        <v>84695</v>
      </c>
      <c r="DP4" s="32">
        <v>56053</v>
      </c>
      <c r="DQ4" s="32">
        <v>0</v>
      </c>
      <c r="DR4" s="40">
        <v>140748</v>
      </c>
      <c r="DS4" s="32">
        <v>0</v>
      </c>
      <c r="DT4" s="32">
        <v>0</v>
      </c>
      <c r="DU4" s="32">
        <v>0</v>
      </c>
      <c r="DV4" s="32">
        <v>0</v>
      </c>
      <c r="DW4" s="37">
        <v>0</v>
      </c>
      <c r="DX4" s="32">
        <v>0</v>
      </c>
      <c r="DY4" s="32">
        <v>0</v>
      </c>
      <c r="DZ4" s="40">
        <v>0</v>
      </c>
      <c r="EA4" s="32">
        <v>0</v>
      </c>
      <c r="EB4" s="32">
        <v>0</v>
      </c>
      <c r="EC4" s="32">
        <v>0</v>
      </c>
      <c r="ED4" s="32">
        <v>22312</v>
      </c>
      <c r="EE4" s="37">
        <v>22312</v>
      </c>
      <c r="EF4" s="32">
        <v>0</v>
      </c>
      <c r="EG4" s="32">
        <v>0</v>
      </c>
      <c r="EH4" s="40">
        <v>22312</v>
      </c>
    </row>
    <row r="5" spans="1:138" s="44" customFormat="1" x14ac:dyDescent="0.25">
      <c r="A5" s="111">
        <v>3</v>
      </c>
      <c r="B5" s="112" t="s">
        <v>187</v>
      </c>
      <c r="C5" s="155">
        <v>4185198</v>
      </c>
      <c r="D5" s="155">
        <v>0</v>
      </c>
      <c r="E5" s="155">
        <v>0</v>
      </c>
      <c r="F5" s="155">
        <v>0</v>
      </c>
      <c r="G5" s="37">
        <v>4185198</v>
      </c>
      <c r="H5" s="32">
        <v>0</v>
      </c>
      <c r="I5" s="32">
        <v>0</v>
      </c>
      <c r="J5" s="40">
        <v>4185198</v>
      </c>
      <c r="K5" s="32">
        <v>49737459</v>
      </c>
      <c r="L5" s="32">
        <v>0</v>
      </c>
      <c r="M5" s="32">
        <v>0</v>
      </c>
      <c r="N5" s="32">
        <v>0</v>
      </c>
      <c r="O5" s="37">
        <v>49737459</v>
      </c>
      <c r="P5" s="32">
        <v>0</v>
      </c>
      <c r="Q5" s="32">
        <v>0</v>
      </c>
      <c r="R5" s="40">
        <v>49737459</v>
      </c>
      <c r="S5" s="32">
        <v>0</v>
      </c>
      <c r="T5" s="32">
        <v>0</v>
      </c>
      <c r="U5" s="32">
        <v>0</v>
      </c>
      <c r="V5" s="32">
        <v>0</v>
      </c>
      <c r="W5" s="37">
        <v>0</v>
      </c>
      <c r="X5" s="32">
        <v>17495283</v>
      </c>
      <c r="Y5" s="32">
        <v>0</v>
      </c>
      <c r="Z5" s="40">
        <v>17495283</v>
      </c>
      <c r="AA5" s="32">
        <v>1263002</v>
      </c>
      <c r="AB5" s="32">
        <v>0</v>
      </c>
      <c r="AC5" s="32">
        <v>0</v>
      </c>
      <c r="AD5" s="32">
        <v>0</v>
      </c>
      <c r="AE5" s="37">
        <v>1263002</v>
      </c>
      <c r="AF5" s="32">
        <v>0</v>
      </c>
      <c r="AG5" s="32">
        <v>0</v>
      </c>
      <c r="AH5" s="40">
        <v>1263002</v>
      </c>
      <c r="AI5" s="155">
        <v>0</v>
      </c>
      <c r="AJ5" s="155">
        <v>0</v>
      </c>
      <c r="AK5" s="155">
        <v>0</v>
      </c>
      <c r="AL5" s="155">
        <v>0</v>
      </c>
      <c r="AM5" s="37">
        <v>0</v>
      </c>
      <c r="AN5" s="32">
        <v>0</v>
      </c>
      <c r="AO5" s="32">
        <v>0</v>
      </c>
      <c r="AP5" s="40">
        <v>0</v>
      </c>
      <c r="AQ5" s="32">
        <v>0</v>
      </c>
      <c r="AR5" s="32">
        <v>0</v>
      </c>
      <c r="AS5" s="32">
        <v>0</v>
      </c>
      <c r="AT5" s="32">
        <v>0</v>
      </c>
      <c r="AU5" s="37">
        <v>0</v>
      </c>
      <c r="AV5" s="32">
        <v>0</v>
      </c>
      <c r="AW5" s="32">
        <v>0</v>
      </c>
      <c r="AX5" s="40">
        <v>0</v>
      </c>
      <c r="AY5" s="32">
        <v>0</v>
      </c>
      <c r="AZ5" s="32">
        <v>0</v>
      </c>
      <c r="BA5" s="32">
        <v>0</v>
      </c>
      <c r="BB5" s="32">
        <v>0</v>
      </c>
      <c r="BC5" s="37">
        <v>0</v>
      </c>
      <c r="BD5" s="32">
        <v>0</v>
      </c>
      <c r="BE5" s="32">
        <v>0</v>
      </c>
      <c r="BF5" s="40">
        <v>0</v>
      </c>
      <c r="BG5" s="32">
        <v>72536482</v>
      </c>
      <c r="BH5" s="32">
        <v>0</v>
      </c>
      <c r="BI5" s="32">
        <v>0</v>
      </c>
      <c r="BJ5" s="32">
        <v>0</v>
      </c>
      <c r="BK5" s="37">
        <v>72536482</v>
      </c>
      <c r="BL5" s="32">
        <v>0</v>
      </c>
      <c r="BM5" s="32">
        <v>0</v>
      </c>
      <c r="BN5" s="40">
        <v>72536482</v>
      </c>
      <c r="BO5" s="155">
        <v>0</v>
      </c>
      <c r="BP5" s="155">
        <v>0</v>
      </c>
      <c r="BQ5" s="155">
        <v>0</v>
      </c>
      <c r="BR5" s="155">
        <v>0</v>
      </c>
      <c r="BS5" s="37">
        <v>0</v>
      </c>
      <c r="BT5" s="32">
        <v>0</v>
      </c>
      <c r="BU5" s="32">
        <v>0</v>
      </c>
      <c r="BV5" s="40">
        <v>0</v>
      </c>
      <c r="BW5" s="32">
        <v>0</v>
      </c>
      <c r="BX5" s="32">
        <v>0</v>
      </c>
      <c r="BY5" s="32">
        <v>0</v>
      </c>
      <c r="BZ5" s="32">
        <v>0</v>
      </c>
      <c r="CA5" s="37">
        <v>0</v>
      </c>
      <c r="CB5" s="32">
        <v>0</v>
      </c>
      <c r="CC5" s="32">
        <v>0</v>
      </c>
      <c r="CD5" s="40">
        <v>0</v>
      </c>
      <c r="CE5" s="32">
        <v>0</v>
      </c>
      <c r="CF5" s="32">
        <v>0</v>
      </c>
      <c r="CG5" s="32">
        <v>0</v>
      </c>
      <c r="CH5" s="32">
        <v>0</v>
      </c>
      <c r="CI5" s="37">
        <v>0</v>
      </c>
      <c r="CJ5" s="32">
        <v>0</v>
      </c>
      <c r="CK5" s="32">
        <v>0</v>
      </c>
      <c r="CL5" s="40">
        <v>0</v>
      </c>
      <c r="CM5" s="32">
        <v>0</v>
      </c>
      <c r="CN5" s="32">
        <v>0</v>
      </c>
      <c r="CO5" s="32">
        <v>0</v>
      </c>
      <c r="CP5" s="32">
        <v>0</v>
      </c>
      <c r="CQ5" s="37">
        <v>0</v>
      </c>
      <c r="CR5" s="32">
        <v>0</v>
      </c>
      <c r="CS5" s="32">
        <v>0</v>
      </c>
      <c r="CT5" s="40">
        <v>0</v>
      </c>
      <c r="CU5" s="155">
        <v>114000</v>
      </c>
      <c r="CV5" s="155">
        <v>0</v>
      </c>
      <c r="CW5" s="155">
        <v>0</v>
      </c>
      <c r="CX5" s="155">
        <v>0</v>
      </c>
      <c r="CY5" s="37">
        <v>114000</v>
      </c>
      <c r="CZ5" s="32">
        <v>0</v>
      </c>
      <c r="DA5" s="32">
        <v>0</v>
      </c>
      <c r="DB5" s="40">
        <v>114000</v>
      </c>
      <c r="DC5" s="32">
        <v>0</v>
      </c>
      <c r="DD5" s="32">
        <v>0</v>
      </c>
      <c r="DE5" s="32">
        <v>0</v>
      </c>
      <c r="DF5" s="32">
        <v>0</v>
      </c>
      <c r="DG5" s="37">
        <v>0</v>
      </c>
      <c r="DH5" s="32">
        <v>0</v>
      </c>
      <c r="DI5" s="32">
        <v>0</v>
      </c>
      <c r="DJ5" s="40">
        <v>0</v>
      </c>
      <c r="DK5" s="32">
        <v>1794343</v>
      </c>
      <c r="DL5" s="32">
        <v>0</v>
      </c>
      <c r="DM5" s="32">
        <v>0</v>
      </c>
      <c r="DN5" s="32">
        <v>0</v>
      </c>
      <c r="DO5" s="37">
        <v>1794343</v>
      </c>
      <c r="DP5" s="32">
        <v>581781</v>
      </c>
      <c r="DQ5" s="32">
        <v>0</v>
      </c>
      <c r="DR5" s="40">
        <v>2376124</v>
      </c>
      <c r="DS5" s="32">
        <v>600721</v>
      </c>
      <c r="DT5" s="32">
        <v>0</v>
      </c>
      <c r="DU5" s="32">
        <v>0</v>
      </c>
      <c r="DV5" s="32">
        <v>0</v>
      </c>
      <c r="DW5" s="37">
        <v>600721</v>
      </c>
      <c r="DX5" s="32">
        <v>0</v>
      </c>
      <c r="DY5" s="32">
        <v>0</v>
      </c>
      <c r="DZ5" s="40">
        <v>600721</v>
      </c>
      <c r="EA5" s="32">
        <v>77510</v>
      </c>
      <c r="EB5" s="32">
        <v>0</v>
      </c>
      <c r="EC5" s="32">
        <v>0</v>
      </c>
      <c r="ED5" s="32">
        <v>0</v>
      </c>
      <c r="EE5" s="37">
        <v>77510</v>
      </c>
      <c r="EF5" s="32">
        <v>0</v>
      </c>
      <c r="EG5" s="32">
        <v>0</v>
      </c>
      <c r="EH5" s="40">
        <v>77510</v>
      </c>
    </row>
    <row r="6" spans="1:138" s="44" customFormat="1" x14ac:dyDescent="0.25">
      <c r="A6" s="111">
        <v>4</v>
      </c>
      <c r="B6" s="112" t="s">
        <v>188</v>
      </c>
      <c r="C6" s="155">
        <v>1088375</v>
      </c>
      <c r="D6" s="155">
        <v>0</v>
      </c>
      <c r="E6" s="155">
        <v>0</v>
      </c>
      <c r="F6" s="155">
        <v>0</v>
      </c>
      <c r="G6" s="37">
        <v>1088375</v>
      </c>
      <c r="H6" s="32">
        <v>0</v>
      </c>
      <c r="I6" s="32">
        <v>0</v>
      </c>
      <c r="J6" s="40">
        <v>1088375</v>
      </c>
      <c r="K6" s="32">
        <v>6720592</v>
      </c>
      <c r="L6" s="32">
        <v>0</v>
      </c>
      <c r="M6" s="32">
        <v>0</v>
      </c>
      <c r="N6" s="32">
        <v>0</v>
      </c>
      <c r="O6" s="37">
        <v>6720592</v>
      </c>
      <c r="P6" s="32">
        <v>0</v>
      </c>
      <c r="Q6" s="32">
        <v>0</v>
      </c>
      <c r="R6" s="40">
        <v>6720592</v>
      </c>
      <c r="S6" s="32">
        <v>0</v>
      </c>
      <c r="T6" s="32">
        <v>0</v>
      </c>
      <c r="U6" s="32">
        <v>0</v>
      </c>
      <c r="V6" s="32">
        <v>0</v>
      </c>
      <c r="W6" s="37">
        <v>0</v>
      </c>
      <c r="X6" s="32">
        <v>0</v>
      </c>
      <c r="Y6" s="32">
        <v>0</v>
      </c>
      <c r="Z6" s="40">
        <v>0</v>
      </c>
      <c r="AA6" s="32">
        <v>179493</v>
      </c>
      <c r="AB6" s="32">
        <v>0</v>
      </c>
      <c r="AC6" s="32">
        <v>0</v>
      </c>
      <c r="AD6" s="32">
        <v>0</v>
      </c>
      <c r="AE6" s="37">
        <v>179493</v>
      </c>
      <c r="AF6" s="32">
        <v>0</v>
      </c>
      <c r="AG6" s="32">
        <v>0</v>
      </c>
      <c r="AH6" s="40">
        <v>179493</v>
      </c>
      <c r="AI6" s="155">
        <v>0</v>
      </c>
      <c r="AJ6" s="155">
        <v>0</v>
      </c>
      <c r="AK6" s="155">
        <v>0</v>
      </c>
      <c r="AL6" s="155">
        <v>0</v>
      </c>
      <c r="AM6" s="37">
        <v>0</v>
      </c>
      <c r="AN6" s="32">
        <v>0</v>
      </c>
      <c r="AO6" s="32">
        <v>0</v>
      </c>
      <c r="AP6" s="40">
        <v>0</v>
      </c>
      <c r="AQ6" s="32">
        <v>88236</v>
      </c>
      <c r="AR6" s="32">
        <v>0</v>
      </c>
      <c r="AS6" s="32">
        <v>0</v>
      </c>
      <c r="AT6" s="32">
        <v>0</v>
      </c>
      <c r="AU6" s="37">
        <v>88236</v>
      </c>
      <c r="AV6" s="32">
        <v>0</v>
      </c>
      <c r="AW6" s="32">
        <v>0</v>
      </c>
      <c r="AX6" s="40">
        <v>88236</v>
      </c>
      <c r="AY6" s="32">
        <v>0</v>
      </c>
      <c r="AZ6" s="32">
        <v>0</v>
      </c>
      <c r="BA6" s="32">
        <v>0</v>
      </c>
      <c r="BB6" s="32">
        <v>0</v>
      </c>
      <c r="BC6" s="37">
        <v>0</v>
      </c>
      <c r="BD6" s="32">
        <v>0</v>
      </c>
      <c r="BE6" s="32">
        <v>0</v>
      </c>
      <c r="BF6" s="40">
        <v>0</v>
      </c>
      <c r="BG6" s="32">
        <v>4991370</v>
      </c>
      <c r="BH6" s="32">
        <v>0</v>
      </c>
      <c r="BI6" s="32">
        <v>0</v>
      </c>
      <c r="BJ6" s="32">
        <v>871375</v>
      </c>
      <c r="BK6" s="37">
        <v>5862745</v>
      </c>
      <c r="BL6" s="32">
        <v>0</v>
      </c>
      <c r="BM6" s="32">
        <v>0</v>
      </c>
      <c r="BN6" s="40">
        <v>5862745</v>
      </c>
      <c r="BO6" s="155">
        <v>0</v>
      </c>
      <c r="BP6" s="155">
        <v>0</v>
      </c>
      <c r="BQ6" s="155">
        <v>0</v>
      </c>
      <c r="BR6" s="155">
        <v>0</v>
      </c>
      <c r="BS6" s="37">
        <v>0</v>
      </c>
      <c r="BT6" s="32">
        <v>0</v>
      </c>
      <c r="BU6" s="32">
        <v>0</v>
      </c>
      <c r="BV6" s="40">
        <v>0</v>
      </c>
      <c r="BW6" s="32">
        <v>494840</v>
      </c>
      <c r="BX6" s="32">
        <v>0</v>
      </c>
      <c r="BY6" s="32">
        <v>0</v>
      </c>
      <c r="BZ6" s="32">
        <v>130746</v>
      </c>
      <c r="CA6" s="37">
        <v>625586</v>
      </c>
      <c r="CB6" s="32">
        <v>0</v>
      </c>
      <c r="CC6" s="32">
        <v>0</v>
      </c>
      <c r="CD6" s="40">
        <v>625586</v>
      </c>
      <c r="CE6" s="32">
        <v>0</v>
      </c>
      <c r="CF6" s="32">
        <v>0</v>
      </c>
      <c r="CG6" s="32">
        <v>0</v>
      </c>
      <c r="CH6" s="32">
        <v>0</v>
      </c>
      <c r="CI6" s="37">
        <v>0</v>
      </c>
      <c r="CJ6" s="32">
        <v>0</v>
      </c>
      <c r="CK6" s="32">
        <v>0</v>
      </c>
      <c r="CL6" s="40">
        <v>0</v>
      </c>
      <c r="CM6" s="32">
        <v>4057</v>
      </c>
      <c r="CN6" s="32">
        <v>0</v>
      </c>
      <c r="CO6" s="32">
        <v>0</v>
      </c>
      <c r="CP6" s="32">
        <v>0</v>
      </c>
      <c r="CQ6" s="37">
        <v>4057</v>
      </c>
      <c r="CR6" s="32">
        <v>0</v>
      </c>
      <c r="CS6" s="32">
        <v>0</v>
      </c>
      <c r="CT6" s="40">
        <v>4057</v>
      </c>
      <c r="CU6" s="155">
        <v>0</v>
      </c>
      <c r="CV6" s="155">
        <v>0</v>
      </c>
      <c r="CW6" s="155">
        <v>0</v>
      </c>
      <c r="CX6" s="155">
        <v>0</v>
      </c>
      <c r="CY6" s="37">
        <v>0</v>
      </c>
      <c r="CZ6" s="32">
        <v>0</v>
      </c>
      <c r="DA6" s="32">
        <v>0</v>
      </c>
      <c r="DB6" s="40">
        <v>0</v>
      </c>
      <c r="DC6" s="32">
        <v>0</v>
      </c>
      <c r="DD6" s="32">
        <v>0</v>
      </c>
      <c r="DE6" s="32">
        <v>0</v>
      </c>
      <c r="DF6" s="32">
        <v>0</v>
      </c>
      <c r="DG6" s="37">
        <v>0</v>
      </c>
      <c r="DH6" s="32">
        <v>0</v>
      </c>
      <c r="DI6" s="32">
        <v>0</v>
      </c>
      <c r="DJ6" s="40">
        <v>0</v>
      </c>
      <c r="DK6" s="32">
        <v>234158</v>
      </c>
      <c r="DL6" s="32">
        <v>0</v>
      </c>
      <c r="DM6" s="32">
        <v>0</v>
      </c>
      <c r="DN6" s="32">
        <v>0</v>
      </c>
      <c r="DO6" s="37">
        <v>234158</v>
      </c>
      <c r="DP6" s="32">
        <v>0</v>
      </c>
      <c r="DQ6" s="32">
        <v>0</v>
      </c>
      <c r="DR6" s="40">
        <v>234158</v>
      </c>
      <c r="DS6" s="32">
        <v>0</v>
      </c>
      <c r="DT6" s="32">
        <v>0</v>
      </c>
      <c r="DU6" s="32">
        <v>0</v>
      </c>
      <c r="DV6" s="32">
        <v>0</v>
      </c>
      <c r="DW6" s="37">
        <v>0</v>
      </c>
      <c r="DX6" s="32">
        <v>0</v>
      </c>
      <c r="DY6" s="32">
        <v>0</v>
      </c>
      <c r="DZ6" s="40">
        <v>0</v>
      </c>
      <c r="EA6" s="32">
        <v>0</v>
      </c>
      <c r="EB6" s="32">
        <v>0</v>
      </c>
      <c r="EC6" s="32">
        <v>0</v>
      </c>
      <c r="ED6" s="32">
        <v>0</v>
      </c>
      <c r="EE6" s="37">
        <v>0</v>
      </c>
      <c r="EF6" s="32">
        <v>0</v>
      </c>
      <c r="EG6" s="32">
        <v>0</v>
      </c>
      <c r="EH6" s="40">
        <v>0</v>
      </c>
    </row>
    <row r="7" spans="1:138" s="44" customFormat="1" x14ac:dyDescent="0.25">
      <c r="A7" s="113">
        <v>5</v>
      </c>
      <c r="B7" s="114" t="s">
        <v>189</v>
      </c>
      <c r="C7" s="156">
        <v>481014</v>
      </c>
      <c r="D7" s="156">
        <v>0</v>
      </c>
      <c r="E7" s="156">
        <v>0</v>
      </c>
      <c r="F7" s="156">
        <v>0</v>
      </c>
      <c r="G7" s="38">
        <v>481014</v>
      </c>
      <c r="H7" s="33">
        <v>0</v>
      </c>
      <c r="I7" s="33">
        <v>0</v>
      </c>
      <c r="J7" s="41">
        <v>481014</v>
      </c>
      <c r="K7" s="33">
        <v>1993200</v>
      </c>
      <c r="L7" s="33">
        <v>0</v>
      </c>
      <c r="M7" s="33">
        <v>0</v>
      </c>
      <c r="N7" s="33">
        <v>664376</v>
      </c>
      <c r="O7" s="38">
        <v>2657576</v>
      </c>
      <c r="P7" s="33">
        <v>0</v>
      </c>
      <c r="Q7" s="33">
        <v>0</v>
      </c>
      <c r="R7" s="41">
        <v>2657576</v>
      </c>
      <c r="S7" s="156">
        <v>0</v>
      </c>
      <c r="T7" s="156">
        <v>0</v>
      </c>
      <c r="U7" s="156">
        <v>0</v>
      </c>
      <c r="V7" s="156">
        <v>0</v>
      </c>
      <c r="W7" s="38">
        <v>0</v>
      </c>
      <c r="X7" s="33">
        <v>0</v>
      </c>
      <c r="Y7" s="33">
        <v>0</v>
      </c>
      <c r="Z7" s="41">
        <v>0</v>
      </c>
      <c r="AA7" s="156">
        <v>94005</v>
      </c>
      <c r="AB7" s="156">
        <v>0</v>
      </c>
      <c r="AC7" s="156">
        <v>0</v>
      </c>
      <c r="AD7" s="156">
        <v>0</v>
      </c>
      <c r="AE7" s="38">
        <v>94005</v>
      </c>
      <c r="AF7" s="33">
        <v>0</v>
      </c>
      <c r="AG7" s="33">
        <v>0</v>
      </c>
      <c r="AH7" s="41">
        <v>94005</v>
      </c>
      <c r="AI7" s="156">
        <v>0</v>
      </c>
      <c r="AJ7" s="156">
        <v>0</v>
      </c>
      <c r="AK7" s="156">
        <v>0</v>
      </c>
      <c r="AL7" s="156">
        <v>0</v>
      </c>
      <c r="AM7" s="38">
        <v>0</v>
      </c>
      <c r="AN7" s="33">
        <v>0</v>
      </c>
      <c r="AO7" s="33">
        <v>0</v>
      </c>
      <c r="AP7" s="41">
        <v>0</v>
      </c>
      <c r="AQ7" s="33">
        <v>0</v>
      </c>
      <c r="AR7" s="33">
        <v>0</v>
      </c>
      <c r="AS7" s="33">
        <v>0</v>
      </c>
      <c r="AT7" s="33">
        <v>0</v>
      </c>
      <c r="AU7" s="38">
        <v>0</v>
      </c>
      <c r="AV7" s="33">
        <v>0</v>
      </c>
      <c r="AW7" s="33">
        <v>0</v>
      </c>
      <c r="AX7" s="41">
        <v>0</v>
      </c>
      <c r="AY7" s="156">
        <v>0</v>
      </c>
      <c r="AZ7" s="156">
        <v>0</v>
      </c>
      <c r="BA7" s="156">
        <v>0</v>
      </c>
      <c r="BB7" s="156">
        <v>0</v>
      </c>
      <c r="BC7" s="38">
        <v>0</v>
      </c>
      <c r="BD7" s="33">
        <v>0</v>
      </c>
      <c r="BE7" s="33">
        <v>0</v>
      </c>
      <c r="BF7" s="41">
        <v>0</v>
      </c>
      <c r="BG7" s="156">
        <v>5591460</v>
      </c>
      <c r="BH7" s="156">
        <v>0</v>
      </c>
      <c r="BI7" s="156">
        <v>0</v>
      </c>
      <c r="BJ7" s="156">
        <v>2158797</v>
      </c>
      <c r="BK7" s="38">
        <v>7750257</v>
      </c>
      <c r="BL7" s="33">
        <v>0</v>
      </c>
      <c r="BM7" s="33">
        <v>0</v>
      </c>
      <c r="BN7" s="41">
        <v>7750257</v>
      </c>
      <c r="BO7" s="156">
        <v>0</v>
      </c>
      <c r="BP7" s="156">
        <v>0</v>
      </c>
      <c r="BQ7" s="156">
        <v>0</v>
      </c>
      <c r="BR7" s="156">
        <v>0</v>
      </c>
      <c r="BS7" s="38">
        <v>0</v>
      </c>
      <c r="BT7" s="33">
        <v>0</v>
      </c>
      <c r="BU7" s="33">
        <v>0</v>
      </c>
      <c r="BV7" s="41">
        <v>0</v>
      </c>
      <c r="BW7" s="33">
        <v>0</v>
      </c>
      <c r="BX7" s="33">
        <v>0</v>
      </c>
      <c r="BY7" s="33">
        <v>0</v>
      </c>
      <c r="BZ7" s="33">
        <v>0</v>
      </c>
      <c r="CA7" s="38">
        <v>0</v>
      </c>
      <c r="CB7" s="33">
        <v>0</v>
      </c>
      <c r="CC7" s="33">
        <v>0</v>
      </c>
      <c r="CD7" s="41">
        <v>0</v>
      </c>
      <c r="CE7" s="156">
        <v>0</v>
      </c>
      <c r="CF7" s="156">
        <v>0</v>
      </c>
      <c r="CG7" s="156">
        <v>0</v>
      </c>
      <c r="CH7" s="156">
        <v>0</v>
      </c>
      <c r="CI7" s="38">
        <v>0</v>
      </c>
      <c r="CJ7" s="33">
        <v>0</v>
      </c>
      <c r="CK7" s="33">
        <v>0</v>
      </c>
      <c r="CL7" s="41">
        <v>0</v>
      </c>
      <c r="CM7" s="156">
        <v>185085</v>
      </c>
      <c r="CN7" s="156">
        <v>0</v>
      </c>
      <c r="CO7" s="156">
        <v>0</v>
      </c>
      <c r="CP7" s="156">
        <v>0</v>
      </c>
      <c r="CQ7" s="38">
        <v>185085</v>
      </c>
      <c r="CR7" s="33">
        <v>0</v>
      </c>
      <c r="CS7" s="33">
        <v>0</v>
      </c>
      <c r="CT7" s="41">
        <v>185085</v>
      </c>
      <c r="CU7" s="156">
        <v>0</v>
      </c>
      <c r="CV7" s="156">
        <v>0</v>
      </c>
      <c r="CW7" s="156">
        <v>0</v>
      </c>
      <c r="CX7" s="156">
        <v>0</v>
      </c>
      <c r="CY7" s="38">
        <v>0</v>
      </c>
      <c r="CZ7" s="33">
        <v>0</v>
      </c>
      <c r="DA7" s="33">
        <v>0</v>
      </c>
      <c r="DB7" s="41">
        <v>0</v>
      </c>
      <c r="DC7" s="33">
        <v>0</v>
      </c>
      <c r="DD7" s="33">
        <v>0</v>
      </c>
      <c r="DE7" s="33">
        <v>0</v>
      </c>
      <c r="DF7" s="33">
        <v>0</v>
      </c>
      <c r="DG7" s="38">
        <v>0</v>
      </c>
      <c r="DH7" s="33">
        <v>0</v>
      </c>
      <c r="DI7" s="33">
        <v>0</v>
      </c>
      <c r="DJ7" s="41">
        <v>0</v>
      </c>
      <c r="DK7" s="156">
        <v>17380</v>
      </c>
      <c r="DL7" s="156">
        <v>0</v>
      </c>
      <c r="DM7" s="156">
        <v>0</v>
      </c>
      <c r="DN7" s="156">
        <v>24006</v>
      </c>
      <c r="DO7" s="38">
        <v>41386</v>
      </c>
      <c r="DP7" s="33">
        <v>0</v>
      </c>
      <c r="DQ7" s="33">
        <v>0</v>
      </c>
      <c r="DR7" s="41">
        <v>41386</v>
      </c>
      <c r="DS7" s="156">
        <v>72018</v>
      </c>
      <c r="DT7" s="156">
        <v>0</v>
      </c>
      <c r="DU7" s="156">
        <v>0</v>
      </c>
      <c r="DV7" s="156">
        <v>0</v>
      </c>
      <c r="DW7" s="38">
        <v>72018</v>
      </c>
      <c r="DX7" s="33">
        <v>0</v>
      </c>
      <c r="DY7" s="33">
        <v>0</v>
      </c>
      <c r="DZ7" s="41">
        <v>72018</v>
      </c>
      <c r="EA7" s="33">
        <v>0</v>
      </c>
      <c r="EB7" s="33">
        <v>0</v>
      </c>
      <c r="EC7" s="33">
        <v>0</v>
      </c>
      <c r="ED7" s="33">
        <v>0</v>
      </c>
      <c r="EE7" s="38">
        <v>0</v>
      </c>
      <c r="EF7" s="33">
        <v>0</v>
      </c>
      <c r="EG7" s="33">
        <v>0</v>
      </c>
      <c r="EH7" s="41">
        <v>0</v>
      </c>
    </row>
    <row r="8" spans="1:138" s="44" customFormat="1" x14ac:dyDescent="0.25">
      <c r="A8" s="109">
        <v>6</v>
      </c>
      <c r="B8" s="110" t="s">
        <v>190</v>
      </c>
      <c r="C8" s="154">
        <v>1028382</v>
      </c>
      <c r="D8" s="154">
        <v>0</v>
      </c>
      <c r="E8" s="154">
        <v>0</v>
      </c>
      <c r="F8" s="154">
        <v>0</v>
      </c>
      <c r="G8" s="36">
        <v>1028382</v>
      </c>
      <c r="H8" s="154">
        <v>0</v>
      </c>
      <c r="I8" s="154">
        <v>0</v>
      </c>
      <c r="J8" s="39">
        <v>1028382</v>
      </c>
      <c r="K8" s="154">
        <v>6386105</v>
      </c>
      <c r="L8" s="154">
        <v>0</v>
      </c>
      <c r="M8" s="154">
        <v>0</v>
      </c>
      <c r="N8" s="154">
        <v>0</v>
      </c>
      <c r="O8" s="36">
        <v>6386105</v>
      </c>
      <c r="P8" s="154">
        <v>0</v>
      </c>
      <c r="Q8" s="154">
        <v>0</v>
      </c>
      <c r="R8" s="39">
        <v>6386105</v>
      </c>
      <c r="S8" s="154">
        <v>0</v>
      </c>
      <c r="T8" s="154">
        <v>0</v>
      </c>
      <c r="U8" s="154">
        <v>0</v>
      </c>
      <c r="V8" s="154">
        <v>0</v>
      </c>
      <c r="W8" s="36">
        <v>0</v>
      </c>
      <c r="X8" s="154">
        <v>3717167</v>
      </c>
      <c r="Y8" s="154">
        <v>0</v>
      </c>
      <c r="Z8" s="39">
        <v>3717167</v>
      </c>
      <c r="AA8" s="154">
        <v>259433</v>
      </c>
      <c r="AB8" s="154">
        <v>0</v>
      </c>
      <c r="AC8" s="154">
        <v>0</v>
      </c>
      <c r="AD8" s="154">
        <v>0</v>
      </c>
      <c r="AE8" s="36">
        <v>259433</v>
      </c>
      <c r="AF8" s="154">
        <v>0</v>
      </c>
      <c r="AG8" s="154">
        <v>0</v>
      </c>
      <c r="AH8" s="39">
        <v>259433</v>
      </c>
      <c r="AI8" s="154">
        <v>0</v>
      </c>
      <c r="AJ8" s="154">
        <v>0</v>
      </c>
      <c r="AK8" s="154">
        <v>0</v>
      </c>
      <c r="AL8" s="154">
        <v>0</v>
      </c>
      <c r="AM8" s="36">
        <v>0</v>
      </c>
      <c r="AN8" s="154">
        <v>0</v>
      </c>
      <c r="AO8" s="154">
        <v>0</v>
      </c>
      <c r="AP8" s="39">
        <v>0</v>
      </c>
      <c r="AQ8" s="154">
        <v>0</v>
      </c>
      <c r="AR8" s="154">
        <v>0</v>
      </c>
      <c r="AS8" s="154">
        <v>0</v>
      </c>
      <c r="AT8" s="154">
        <v>0</v>
      </c>
      <c r="AU8" s="36">
        <v>0</v>
      </c>
      <c r="AV8" s="154">
        <v>0</v>
      </c>
      <c r="AW8" s="154">
        <v>0</v>
      </c>
      <c r="AX8" s="39">
        <v>0</v>
      </c>
      <c r="AY8" s="154">
        <v>0</v>
      </c>
      <c r="AZ8" s="154">
        <v>0</v>
      </c>
      <c r="BA8" s="154">
        <v>0</v>
      </c>
      <c r="BB8" s="154">
        <v>0</v>
      </c>
      <c r="BC8" s="36">
        <v>0</v>
      </c>
      <c r="BD8" s="154">
        <v>0</v>
      </c>
      <c r="BE8" s="154">
        <v>0</v>
      </c>
      <c r="BF8" s="39">
        <v>0</v>
      </c>
      <c r="BG8" s="154">
        <v>11452497</v>
      </c>
      <c r="BH8" s="154">
        <v>0</v>
      </c>
      <c r="BI8" s="154">
        <v>0</v>
      </c>
      <c r="BJ8" s="154">
        <v>0</v>
      </c>
      <c r="BK8" s="36">
        <v>11452497</v>
      </c>
      <c r="BL8" s="154">
        <v>0</v>
      </c>
      <c r="BM8" s="154">
        <v>0</v>
      </c>
      <c r="BN8" s="39">
        <v>11452497</v>
      </c>
      <c r="BO8" s="154">
        <v>0</v>
      </c>
      <c r="BP8" s="154">
        <v>0</v>
      </c>
      <c r="BQ8" s="154">
        <v>0</v>
      </c>
      <c r="BR8" s="154">
        <v>0</v>
      </c>
      <c r="BS8" s="36">
        <v>0</v>
      </c>
      <c r="BT8" s="154">
        <v>0</v>
      </c>
      <c r="BU8" s="154">
        <v>0</v>
      </c>
      <c r="BV8" s="39">
        <v>0</v>
      </c>
      <c r="BW8" s="154">
        <v>0</v>
      </c>
      <c r="BX8" s="154">
        <v>0</v>
      </c>
      <c r="BY8" s="154">
        <v>0</v>
      </c>
      <c r="BZ8" s="154">
        <v>0</v>
      </c>
      <c r="CA8" s="36">
        <v>0</v>
      </c>
      <c r="CB8" s="154">
        <v>0</v>
      </c>
      <c r="CC8" s="154">
        <v>0</v>
      </c>
      <c r="CD8" s="39">
        <v>0</v>
      </c>
      <c r="CE8" s="154">
        <v>0</v>
      </c>
      <c r="CF8" s="154">
        <v>0</v>
      </c>
      <c r="CG8" s="154">
        <v>0</v>
      </c>
      <c r="CH8" s="154">
        <v>0</v>
      </c>
      <c r="CI8" s="36">
        <v>0</v>
      </c>
      <c r="CJ8" s="154">
        <v>0</v>
      </c>
      <c r="CK8" s="154">
        <v>0</v>
      </c>
      <c r="CL8" s="39">
        <v>0</v>
      </c>
      <c r="CM8" s="154">
        <v>13</v>
      </c>
      <c r="CN8" s="154">
        <v>0</v>
      </c>
      <c r="CO8" s="154">
        <v>0</v>
      </c>
      <c r="CP8" s="154">
        <v>0</v>
      </c>
      <c r="CQ8" s="36">
        <v>13</v>
      </c>
      <c r="CR8" s="154">
        <v>0</v>
      </c>
      <c r="CS8" s="154">
        <v>0</v>
      </c>
      <c r="CT8" s="39">
        <v>13</v>
      </c>
      <c r="CU8" s="154">
        <v>0</v>
      </c>
      <c r="CV8" s="154">
        <v>0</v>
      </c>
      <c r="CW8" s="154">
        <v>0</v>
      </c>
      <c r="CX8" s="154">
        <v>0</v>
      </c>
      <c r="CY8" s="36">
        <v>0</v>
      </c>
      <c r="CZ8" s="154">
        <v>0</v>
      </c>
      <c r="DA8" s="154">
        <v>0</v>
      </c>
      <c r="DB8" s="39">
        <v>0</v>
      </c>
      <c r="DC8" s="154">
        <v>0</v>
      </c>
      <c r="DD8" s="154">
        <v>0</v>
      </c>
      <c r="DE8" s="154">
        <v>0</v>
      </c>
      <c r="DF8" s="154">
        <v>0</v>
      </c>
      <c r="DG8" s="36">
        <v>0</v>
      </c>
      <c r="DH8" s="154">
        <v>0</v>
      </c>
      <c r="DI8" s="154">
        <v>0</v>
      </c>
      <c r="DJ8" s="39">
        <v>0</v>
      </c>
      <c r="DK8" s="154">
        <v>0</v>
      </c>
      <c r="DL8" s="154">
        <v>0</v>
      </c>
      <c r="DM8" s="154">
        <v>0</v>
      </c>
      <c r="DN8" s="154">
        <v>0</v>
      </c>
      <c r="DO8" s="36">
        <v>0</v>
      </c>
      <c r="DP8" s="154">
        <v>0</v>
      </c>
      <c r="DQ8" s="154">
        <v>0</v>
      </c>
      <c r="DR8" s="39">
        <v>0</v>
      </c>
      <c r="DS8" s="154">
        <v>213989</v>
      </c>
      <c r="DT8" s="154">
        <v>0</v>
      </c>
      <c r="DU8" s="154">
        <v>0</v>
      </c>
      <c r="DV8" s="154">
        <v>0</v>
      </c>
      <c r="DW8" s="36">
        <v>213989</v>
      </c>
      <c r="DX8" s="154">
        <v>0</v>
      </c>
      <c r="DY8" s="154">
        <v>0</v>
      </c>
      <c r="DZ8" s="39">
        <v>213989</v>
      </c>
      <c r="EA8" s="154">
        <v>0</v>
      </c>
      <c r="EB8" s="154">
        <v>0</v>
      </c>
      <c r="EC8" s="154">
        <v>0</v>
      </c>
      <c r="ED8" s="154">
        <v>0</v>
      </c>
      <c r="EE8" s="36">
        <v>0</v>
      </c>
      <c r="EF8" s="154">
        <v>0</v>
      </c>
      <c r="EG8" s="154">
        <v>0</v>
      </c>
      <c r="EH8" s="39">
        <v>0</v>
      </c>
    </row>
    <row r="9" spans="1:138" s="44" customFormat="1" x14ac:dyDescent="0.25">
      <c r="A9" s="111">
        <v>7</v>
      </c>
      <c r="B9" s="112" t="s">
        <v>191</v>
      </c>
      <c r="C9" s="155">
        <v>2019555</v>
      </c>
      <c r="D9" s="155">
        <v>0</v>
      </c>
      <c r="E9" s="155">
        <v>0</v>
      </c>
      <c r="F9" s="155">
        <v>0</v>
      </c>
      <c r="G9" s="37">
        <v>2019555</v>
      </c>
      <c r="H9" s="155">
        <v>0</v>
      </c>
      <c r="I9" s="155">
        <v>0</v>
      </c>
      <c r="J9" s="40">
        <v>2019555</v>
      </c>
      <c r="K9" s="155">
        <v>2678026</v>
      </c>
      <c r="L9" s="155">
        <v>0</v>
      </c>
      <c r="M9" s="155">
        <v>0</v>
      </c>
      <c r="N9" s="155">
        <v>15556829</v>
      </c>
      <c r="O9" s="37">
        <v>18234855</v>
      </c>
      <c r="P9" s="155">
        <v>0</v>
      </c>
      <c r="Q9" s="155">
        <v>0</v>
      </c>
      <c r="R9" s="40">
        <v>18234855</v>
      </c>
      <c r="S9" s="32">
        <v>0</v>
      </c>
      <c r="T9" s="32">
        <v>0</v>
      </c>
      <c r="U9" s="32">
        <v>0</v>
      </c>
      <c r="V9" s="32">
        <v>0</v>
      </c>
      <c r="W9" s="37">
        <v>0</v>
      </c>
      <c r="X9" s="155">
        <v>1137870</v>
      </c>
      <c r="Y9" s="155">
        <v>0</v>
      </c>
      <c r="Z9" s="40">
        <v>1137870</v>
      </c>
      <c r="AA9" s="32">
        <v>394282</v>
      </c>
      <c r="AB9" s="32">
        <v>0</v>
      </c>
      <c r="AC9" s="32">
        <v>0</v>
      </c>
      <c r="AD9" s="32">
        <v>0</v>
      </c>
      <c r="AE9" s="37">
        <v>394282</v>
      </c>
      <c r="AF9" s="155">
        <v>0</v>
      </c>
      <c r="AG9" s="155">
        <v>0</v>
      </c>
      <c r="AH9" s="40">
        <v>394282</v>
      </c>
      <c r="AI9" s="155">
        <v>0</v>
      </c>
      <c r="AJ9" s="155">
        <v>0</v>
      </c>
      <c r="AK9" s="155">
        <v>0</v>
      </c>
      <c r="AL9" s="155">
        <v>0</v>
      </c>
      <c r="AM9" s="37">
        <v>0</v>
      </c>
      <c r="AN9" s="155">
        <v>0</v>
      </c>
      <c r="AO9" s="155">
        <v>0</v>
      </c>
      <c r="AP9" s="40">
        <v>0</v>
      </c>
      <c r="AQ9" s="155">
        <v>0</v>
      </c>
      <c r="AR9" s="155">
        <v>0</v>
      </c>
      <c r="AS9" s="155">
        <v>0</v>
      </c>
      <c r="AT9" s="155">
        <v>0</v>
      </c>
      <c r="AU9" s="37">
        <v>0</v>
      </c>
      <c r="AV9" s="155">
        <v>0</v>
      </c>
      <c r="AW9" s="155">
        <v>0</v>
      </c>
      <c r="AX9" s="40">
        <v>0</v>
      </c>
      <c r="AY9" s="32">
        <v>0</v>
      </c>
      <c r="AZ9" s="32">
        <v>0</v>
      </c>
      <c r="BA9" s="32">
        <v>0</v>
      </c>
      <c r="BB9" s="32">
        <v>0</v>
      </c>
      <c r="BC9" s="37">
        <v>0</v>
      </c>
      <c r="BD9" s="155">
        <v>0</v>
      </c>
      <c r="BE9" s="155">
        <v>0</v>
      </c>
      <c r="BF9" s="40">
        <v>0</v>
      </c>
      <c r="BG9" s="32">
        <v>1790950</v>
      </c>
      <c r="BH9" s="32">
        <v>0</v>
      </c>
      <c r="BI9" s="32">
        <v>0</v>
      </c>
      <c r="BJ9" s="32">
        <v>1790534</v>
      </c>
      <c r="BK9" s="37">
        <v>3581484</v>
      </c>
      <c r="BL9" s="155">
        <v>0</v>
      </c>
      <c r="BM9" s="155">
        <v>0</v>
      </c>
      <c r="BN9" s="40">
        <v>3581484</v>
      </c>
      <c r="BO9" s="155">
        <v>0</v>
      </c>
      <c r="BP9" s="155">
        <v>0</v>
      </c>
      <c r="BQ9" s="155">
        <v>0</v>
      </c>
      <c r="BR9" s="155">
        <v>0</v>
      </c>
      <c r="BS9" s="37">
        <v>0</v>
      </c>
      <c r="BT9" s="155">
        <v>0</v>
      </c>
      <c r="BU9" s="155">
        <v>0</v>
      </c>
      <c r="BV9" s="40">
        <v>0</v>
      </c>
      <c r="BW9" s="155">
        <v>0</v>
      </c>
      <c r="BX9" s="155">
        <v>0</v>
      </c>
      <c r="BY9" s="155">
        <v>0</v>
      </c>
      <c r="BZ9" s="155">
        <v>0</v>
      </c>
      <c r="CA9" s="37">
        <v>0</v>
      </c>
      <c r="CB9" s="155">
        <v>0</v>
      </c>
      <c r="CC9" s="155">
        <v>0</v>
      </c>
      <c r="CD9" s="40">
        <v>0</v>
      </c>
      <c r="CE9" s="32">
        <v>0</v>
      </c>
      <c r="CF9" s="32">
        <v>0</v>
      </c>
      <c r="CG9" s="32">
        <v>0</v>
      </c>
      <c r="CH9" s="32">
        <v>0</v>
      </c>
      <c r="CI9" s="37">
        <v>0</v>
      </c>
      <c r="CJ9" s="155">
        <v>0</v>
      </c>
      <c r="CK9" s="155">
        <v>0</v>
      </c>
      <c r="CL9" s="40">
        <v>0</v>
      </c>
      <c r="CM9" s="32">
        <v>0</v>
      </c>
      <c r="CN9" s="32">
        <v>0</v>
      </c>
      <c r="CO9" s="32">
        <v>0</v>
      </c>
      <c r="CP9" s="32">
        <v>0</v>
      </c>
      <c r="CQ9" s="37">
        <v>0</v>
      </c>
      <c r="CR9" s="155">
        <v>0</v>
      </c>
      <c r="CS9" s="155">
        <v>0</v>
      </c>
      <c r="CT9" s="40">
        <v>0</v>
      </c>
      <c r="CU9" s="155">
        <v>0</v>
      </c>
      <c r="CV9" s="155">
        <v>0</v>
      </c>
      <c r="CW9" s="155">
        <v>0</v>
      </c>
      <c r="CX9" s="155">
        <v>0</v>
      </c>
      <c r="CY9" s="37">
        <v>0</v>
      </c>
      <c r="CZ9" s="155">
        <v>0</v>
      </c>
      <c r="DA9" s="155">
        <v>0</v>
      </c>
      <c r="DB9" s="40">
        <v>0</v>
      </c>
      <c r="DC9" s="155">
        <v>0</v>
      </c>
      <c r="DD9" s="155">
        <v>0</v>
      </c>
      <c r="DE9" s="155">
        <v>0</v>
      </c>
      <c r="DF9" s="155">
        <v>0</v>
      </c>
      <c r="DG9" s="37">
        <v>0</v>
      </c>
      <c r="DH9" s="155">
        <v>0</v>
      </c>
      <c r="DI9" s="155">
        <v>0</v>
      </c>
      <c r="DJ9" s="40">
        <v>0</v>
      </c>
      <c r="DK9" s="32">
        <v>143680</v>
      </c>
      <c r="DL9" s="32">
        <v>0</v>
      </c>
      <c r="DM9" s="32">
        <v>0</v>
      </c>
      <c r="DN9" s="32">
        <v>475820</v>
      </c>
      <c r="DO9" s="37">
        <v>619500</v>
      </c>
      <c r="DP9" s="155">
        <v>35215</v>
      </c>
      <c r="DQ9" s="155">
        <v>0</v>
      </c>
      <c r="DR9" s="40">
        <v>654715</v>
      </c>
      <c r="DS9" s="32">
        <v>26636</v>
      </c>
      <c r="DT9" s="32">
        <v>0</v>
      </c>
      <c r="DU9" s="32">
        <v>0</v>
      </c>
      <c r="DV9" s="32">
        <v>26630</v>
      </c>
      <c r="DW9" s="37">
        <v>53266</v>
      </c>
      <c r="DX9" s="155">
        <v>0</v>
      </c>
      <c r="DY9" s="155">
        <v>0</v>
      </c>
      <c r="DZ9" s="40">
        <v>53266</v>
      </c>
      <c r="EA9" s="32">
        <v>0</v>
      </c>
      <c r="EB9" s="32">
        <v>0</v>
      </c>
      <c r="EC9" s="32">
        <v>0</v>
      </c>
      <c r="ED9" s="32">
        <v>0</v>
      </c>
      <c r="EE9" s="37">
        <v>0</v>
      </c>
      <c r="EF9" s="32">
        <v>0</v>
      </c>
      <c r="EG9" s="32">
        <v>0</v>
      </c>
      <c r="EH9" s="40">
        <v>0</v>
      </c>
    </row>
    <row r="10" spans="1:138" s="44" customFormat="1" x14ac:dyDescent="0.25">
      <c r="A10" s="111">
        <v>8</v>
      </c>
      <c r="B10" s="112" t="s">
        <v>192</v>
      </c>
      <c r="C10" s="155">
        <v>3226277</v>
      </c>
      <c r="D10" s="155">
        <v>0</v>
      </c>
      <c r="E10" s="155">
        <v>0</v>
      </c>
      <c r="F10" s="155">
        <v>0</v>
      </c>
      <c r="G10" s="37">
        <v>3226277</v>
      </c>
      <c r="H10" s="155">
        <v>0</v>
      </c>
      <c r="I10" s="155">
        <v>0</v>
      </c>
      <c r="J10" s="40">
        <v>3226277</v>
      </c>
      <c r="K10" s="155">
        <v>9723030</v>
      </c>
      <c r="L10" s="155">
        <v>0</v>
      </c>
      <c r="M10" s="155">
        <v>0</v>
      </c>
      <c r="N10" s="155">
        <v>29987122</v>
      </c>
      <c r="O10" s="37">
        <v>39710152</v>
      </c>
      <c r="P10" s="155">
        <v>0</v>
      </c>
      <c r="Q10" s="155">
        <v>0</v>
      </c>
      <c r="R10" s="40">
        <v>39710152</v>
      </c>
      <c r="S10" s="32">
        <v>0</v>
      </c>
      <c r="T10" s="32">
        <v>0</v>
      </c>
      <c r="U10" s="32">
        <v>0</v>
      </c>
      <c r="V10" s="32">
        <v>0</v>
      </c>
      <c r="W10" s="37">
        <v>0</v>
      </c>
      <c r="X10" s="155">
        <v>13205349</v>
      </c>
      <c r="Y10" s="155">
        <v>0</v>
      </c>
      <c r="Z10" s="40">
        <v>13205349</v>
      </c>
      <c r="AA10" s="32">
        <v>1053164</v>
      </c>
      <c r="AB10" s="32">
        <v>0</v>
      </c>
      <c r="AC10" s="32">
        <v>0</v>
      </c>
      <c r="AD10" s="32">
        <v>0</v>
      </c>
      <c r="AE10" s="37">
        <v>1053164</v>
      </c>
      <c r="AF10" s="155">
        <v>0</v>
      </c>
      <c r="AG10" s="155">
        <v>0</v>
      </c>
      <c r="AH10" s="40">
        <v>1053164</v>
      </c>
      <c r="AI10" s="155">
        <v>0</v>
      </c>
      <c r="AJ10" s="155">
        <v>0</v>
      </c>
      <c r="AK10" s="155">
        <v>0</v>
      </c>
      <c r="AL10" s="155">
        <v>0</v>
      </c>
      <c r="AM10" s="37">
        <v>0</v>
      </c>
      <c r="AN10" s="155">
        <v>0</v>
      </c>
      <c r="AO10" s="155">
        <v>0</v>
      </c>
      <c r="AP10" s="40">
        <v>0</v>
      </c>
      <c r="AQ10" s="155">
        <v>0</v>
      </c>
      <c r="AR10" s="155">
        <v>0</v>
      </c>
      <c r="AS10" s="155">
        <v>0</v>
      </c>
      <c r="AT10" s="155">
        <v>0</v>
      </c>
      <c r="AU10" s="37">
        <v>0</v>
      </c>
      <c r="AV10" s="155">
        <v>0</v>
      </c>
      <c r="AW10" s="155">
        <v>0</v>
      </c>
      <c r="AX10" s="40">
        <v>0</v>
      </c>
      <c r="AY10" s="32">
        <v>0</v>
      </c>
      <c r="AZ10" s="32">
        <v>0</v>
      </c>
      <c r="BA10" s="32">
        <v>0</v>
      </c>
      <c r="BB10" s="32">
        <v>0</v>
      </c>
      <c r="BC10" s="37">
        <v>0</v>
      </c>
      <c r="BD10" s="155">
        <v>0</v>
      </c>
      <c r="BE10" s="155">
        <v>0</v>
      </c>
      <c r="BF10" s="40">
        <v>0</v>
      </c>
      <c r="BG10" s="32">
        <v>0</v>
      </c>
      <c r="BH10" s="32">
        <v>0</v>
      </c>
      <c r="BI10" s="32">
        <v>0</v>
      </c>
      <c r="BJ10" s="32">
        <v>42845850</v>
      </c>
      <c r="BK10" s="37">
        <v>42845850</v>
      </c>
      <c r="BL10" s="155">
        <v>0</v>
      </c>
      <c r="BM10" s="155">
        <v>0</v>
      </c>
      <c r="BN10" s="40">
        <v>42845850</v>
      </c>
      <c r="BO10" s="155">
        <v>0</v>
      </c>
      <c r="BP10" s="155">
        <v>0</v>
      </c>
      <c r="BQ10" s="155">
        <v>0</v>
      </c>
      <c r="BR10" s="155">
        <v>0</v>
      </c>
      <c r="BS10" s="37">
        <v>0</v>
      </c>
      <c r="BT10" s="155">
        <v>0</v>
      </c>
      <c r="BU10" s="155">
        <v>0</v>
      </c>
      <c r="BV10" s="40">
        <v>0</v>
      </c>
      <c r="BW10" s="155">
        <v>0</v>
      </c>
      <c r="BX10" s="155">
        <v>0</v>
      </c>
      <c r="BY10" s="155">
        <v>0</v>
      </c>
      <c r="BZ10" s="155">
        <v>215323</v>
      </c>
      <c r="CA10" s="37">
        <v>215323</v>
      </c>
      <c r="CB10" s="155">
        <v>0</v>
      </c>
      <c r="CC10" s="155">
        <v>0</v>
      </c>
      <c r="CD10" s="40">
        <v>215323</v>
      </c>
      <c r="CE10" s="32">
        <v>0</v>
      </c>
      <c r="CF10" s="32">
        <v>0</v>
      </c>
      <c r="CG10" s="32">
        <v>0</v>
      </c>
      <c r="CH10" s="32">
        <v>0</v>
      </c>
      <c r="CI10" s="37">
        <v>0</v>
      </c>
      <c r="CJ10" s="155">
        <v>0</v>
      </c>
      <c r="CK10" s="155">
        <v>0</v>
      </c>
      <c r="CL10" s="40">
        <v>0</v>
      </c>
      <c r="CM10" s="32">
        <v>10198</v>
      </c>
      <c r="CN10" s="32">
        <v>0</v>
      </c>
      <c r="CO10" s="32">
        <v>0</v>
      </c>
      <c r="CP10" s="32">
        <v>0</v>
      </c>
      <c r="CQ10" s="37">
        <v>10198</v>
      </c>
      <c r="CR10" s="155">
        <v>0</v>
      </c>
      <c r="CS10" s="155">
        <v>0</v>
      </c>
      <c r="CT10" s="40">
        <v>10198</v>
      </c>
      <c r="CU10" s="155">
        <v>0</v>
      </c>
      <c r="CV10" s="155">
        <v>0</v>
      </c>
      <c r="CW10" s="155">
        <v>0</v>
      </c>
      <c r="CX10" s="155">
        <v>0</v>
      </c>
      <c r="CY10" s="37">
        <v>0</v>
      </c>
      <c r="CZ10" s="155">
        <v>0</v>
      </c>
      <c r="DA10" s="155">
        <v>0</v>
      </c>
      <c r="DB10" s="40">
        <v>0</v>
      </c>
      <c r="DC10" s="155">
        <v>0</v>
      </c>
      <c r="DD10" s="155">
        <v>0</v>
      </c>
      <c r="DE10" s="155">
        <v>0</v>
      </c>
      <c r="DF10" s="155">
        <v>0</v>
      </c>
      <c r="DG10" s="37">
        <v>0</v>
      </c>
      <c r="DH10" s="155">
        <v>0</v>
      </c>
      <c r="DI10" s="155">
        <v>0</v>
      </c>
      <c r="DJ10" s="40">
        <v>0</v>
      </c>
      <c r="DK10" s="32">
        <v>408700</v>
      </c>
      <c r="DL10" s="32">
        <v>0</v>
      </c>
      <c r="DM10" s="32">
        <v>0</v>
      </c>
      <c r="DN10" s="32">
        <v>945444</v>
      </c>
      <c r="DO10" s="37">
        <v>1354144</v>
      </c>
      <c r="DP10" s="155">
        <v>416071</v>
      </c>
      <c r="DQ10" s="155">
        <v>0</v>
      </c>
      <c r="DR10" s="40">
        <v>1770215</v>
      </c>
      <c r="DS10" s="32">
        <v>0</v>
      </c>
      <c r="DT10" s="32">
        <v>0</v>
      </c>
      <c r="DU10" s="32">
        <v>0</v>
      </c>
      <c r="DV10" s="32">
        <v>396067</v>
      </c>
      <c r="DW10" s="37">
        <v>396067</v>
      </c>
      <c r="DX10" s="155">
        <v>0</v>
      </c>
      <c r="DY10" s="155">
        <v>0</v>
      </c>
      <c r="DZ10" s="40">
        <v>396067</v>
      </c>
      <c r="EA10" s="32">
        <v>0</v>
      </c>
      <c r="EB10" s="32">
        <v>0</v>
      </c>
      <c r="EC10" s="32">
        <v>0</v>
      </c>
      <c r="ED10" s="32">
        <v>0</v>
      </c>
      <c r="EE10" s="37">
        <v>0</v>
      </c>
      <c r="EF10" s="32">
        <v>0</v>
      </c>
      <c r="EG10" s="32">
        <v>0</v>
      </c>
      <c r="EH10" s="40">
        <v>0</v>
      </c>
    </row>
    <row r="11" spans="1:138" s="44" customFormat="1" x14ac:dyDescent="0.25">
      <c r="A11" s="111">
        <v>9</v>
      </c>
      <c r="B11" s="112" t="s">
        <v>183</v>
      </c>
      <c r="C11" s="155">
        <v>13617500</v>
      </c>
      <c r="D11" s="155">
        <v>0</v>
      </c>
      <c r="E11" s="155">
        <v>0</v>
      </c>
      <c r="F11" s="155">
        <v>0</v>
      </c>
      <c r="G11" s="37">
        <v>13617500</v>
      </c>
      <c r="H11" s="155">
        <v>0</v>
      </c>
      <c r="I11" s="155">
        <v>0</v>
      </c>
      <c r="J11" s="40">
        <v>13617500</v>
      </c>
      <c r="K11" s="155">
        <v>86388726</v>
      </c>
      <c r="L11" s="155">
        <v>0</v>
      </c>
      <c r="M11" s="155">
        <v>0</v>
      </c>
      <c r="N11" s="155">
        <v>0</v>
      </c>
      <c r="O11" s="37">
        <v>86388726</v>
      </c>
      <c r="P11" s="155">
        <v>0</v>
      </c>
      <c r="Q11" s="155">
        <v>20833893</v>
      </c>
      <c r="R11" s="40">
        <v>107222619</v>
      </c>
      <c r="S11" s="32">
        <v>0</v>
      </c>
      <c r="T11" s="32">
        <v>0</v>
      </c>
      <c r="U11" s="32">
        <v>0</v>
      </c>
      <c r="V11" s="32">
        <v>0</v>
      </c>
      <c r="W11" s="37">
        <v>0</v>
      </c>
      <c r="X11" s="155">
        <v>8683304</v>
      </c>
      <c r="Y11" s="155">
        <v>0</v>
      </c>
      <c r="Z11" s="40">
        <v>8683304</v>
      </c>
      <c r="AA11" s="32">
        <v>2445105</v>
      </c>
      <c r="AB11" s="32">
        <v>0</v>
      </c>
      <c r="AC11" s="32">
        <v>0</v>
      </c>
      <c r="AD11" s="32">
        <v>0</v>
      </c>
      <c r="AE11" s="37">
        <v>2445105</v>
      </c>
      <c r="AF11" s="155">
        <v>0</v>
      </c>
      <c r="AG11" s="155">
        <v>0</v>
      </c>
      <c r="AH11" s="40">
        <v>2445105</v>
      </c>
      <c r="AI11" s="155">
        <v>0</v>
      </c>
      <c r="AJ11" s="155">
        <v>0</v>
      </c>
      <c r="AK11" s="155">
        <v>0</v>
      </c>
      <c r="AL11" s="155">
        <v>0</v>
      </c>
      <c r="AM11" s="37">
        <v>0</v>
      </c>
      <c r="AN11" s="155">
        <v>0</v>
      </c>
      <c r="AO11" s="155">
        <v>0</v>
      </c>
      <c r="AP11" s="40">
        <v>0</v>
      </c>
      <c r="AQ11" s="155">
        <v>0</v>
      </c>
      <c r="AR11" s="155">
        <v>0</v>
      </c>
      <c r="AS11" s="155">
        <v>0</v>
      </c>
      <c r="AT11" s="155">
        <v>0</v>
      </c>
      <c r="AU11" s="37">
        <v>0</v>
      </c>
      <c r="AV11" s="155">
        <v>0</v>
      </c>
      <c r="AW11" s="155">
        <v>0</v>
      </c>
      <c r="AX11" s="40">
        <v>0</v>
      </c>
      <c r="AY11" s="32">
        <v>0</v>
      </c>
      <c r="AZ11" s="32">
        <v>0</v>
      </c>
      <c r="BA11" s="32">
        <v>0</v>
      </c>
      <c r="BB11" s="32">
        <v>0</v>
      </c>
      <c r="BC11" s="37">
        <v>0</v>
      </c>
      <c r="BD11" s="155">
        <v>0</v>
      </c>
      <c r="BE11" s="155">
        <v>0</v>
      </c>
      <c r="BF11" s="40">
        <v>0</v>
      </c>
      <c r="BG11" s="32">
        <v>73777428</v>
      </c>
      <c r="BH11" s="32">
        <v>0</v>
      </c>
      <c r="BI11" s="32">
        <v>0</v>
      </c>
      <c r="BJ11" s="32">
        <v>0</v>
      </c>
      <c r="BK11" s="37">
        <v>73777428</v>
      </c>
      <c r="BL11" s="155">
        <v>0</v>
      </c>
      <c r="BM11" s="155">
        <v>0</v>
      </c>
      <c r="BN11" s="40">
        <v>73777428</v>
      </c>
      <c r="BO11" s="155">
        <v>0</v>
      </c>
      <c r="BP11" s="155">
        <v>0</v>
      </c>
      <c r="BQ11" s="155">
        <v>0</v>
      </c>
      <c r="BR11" s="155">
        <v>0</v>
      </c>
      <c r="BS11" s="37">
        <v>0</v>
      </c>
      <c r="BT11" s="155">
        <v>0</v>
      </c>
      <c r="BU11" s="155">
        <v>0</v>
      </c>
      <c r="BV11" s="40">
        <v>0</v>
      </c>
      <c r="BW11" s="155">
        <v>0</v>
      </c>
      <c r="BX11" s="155">
        <v>0</v>
      </c>
      <c r="BY11" s="155">
        <v>0</v>
      </c>
      <c r="BZ11" s="155">
        <v>0</v>
      </c>
      <c r="CA11" s="37">
        <v>0</v>
      </c>
      <c r="CB11" s="155">
        <v>0</v>
      </c>
      <c r="CC11" s="155">
        <v>0</v>
      </c>
      <c r="CD11" s="40">
        <v>0</v>
      </c>
      <c r="CE11" s="32">
        <v>0</v>
      </c>
      <c r="CF11" s="32">
        <v>0</v>
      </c>
      <c r="CG11" s="32">
        <v>0</v>
      </c>
      <c r="CH11" s="32">
        <v>0</v>
      </c>
      <c r="CI11" s="37">
        <v>0</v>
      </c>
      <c r="CJ11" s="155">
        <v>0</v>
      </c>
      <c r="CK11" s="155">
        <v>0</v>
      </c>
      <c r="CL11" s="40">
        <v>0</v>
      </c>
      <c r="CM11" s="32">
        <v>0</v>
      </c>
      <c r="CN11" s="32">
        <v>0</v>
      </c>
      <c r="CO11" s="32">
        <v>0</v>
      </c>
      <c r="CP11" s="32">
        <v>0</v>
      </c>
      <c r="CQ11" s="37">
        <v>0</v>
      </c>
      <c r="CR11" s="155">
        <v>0</v>
      </c>
      <c r="CS11" s="155">
        <v>0</v>
      </c>
      <c r="CT11" s="40">
        <v>0</v>
      </c>
      <c r="CU11" s="155">
        <v>0</v>
      </c>
      <c r="CV11" s="155">
        <v>0</v>
      </c>
      <c r="CW11" s="155">
        <v>0</v>
      </c>
      <c r="CX11" s="155">
        <v>0</v>
      </c>
      <c r="CY11" s="37">
        <v>0</v>
      </c>
      <c r="CZ11" s="155">
        <v>0</v>
      </c>
      <c r="DA11" s="155">
        <v>0</v>
      </c>
      <c r="DB11" s="40">
        <v>0</v>
      </c>
      <c r="DC11" s="155">
        <v>12573</v>
      </c>
      <c r="DD11" s="155">
        <v>0</v>
      </c>
      <c r="DE11" s="155">
        <v>0</v>
      </c>
      <c r="DF11" s="155">
        <v>0</v>
      </c>
      <c r="DG11" s="37">
        <v>12573</v>
      </c>
      <c r="DH11" s="155">
        <v>1303</v>
      </c>
      <c r="DI11" s="155">
        <v>2623</v>
      </c>
      <c r="DJ11" s="40">
        <v>16499</v>
      </c>
      <c r="DK11" s="32">
        <v>2991259</v>
      </c>
      <c r="DL11" s="32">
        <v>0</v>
      </c>
      <c r="DM11" s="32">
        <v>0</v>
      </c>
      <c r="DN11" s="32">
        <v>0</v>
      </c>
      <c r="DO11" s="37">
        <v>2991259</v>
      </c>
      <c r="DP11" s="155">
        <v>259433</v>
      </c>
      <c r="DQ11" s="155">
        <v>623157</v>
      </c>
      <c r="DR11" s="40">
        <v>3873849</v>
      </c>
      <c r="DS11" s="32">
        <v>255999</v>
      </c>
      <c r="DT11" s="32">
        <v>0</v>
      </c>
      <c r="DU11" s="32">
        <v>0</v>
      </c>
      <c r="DV11" s="32">
        <v>0</v>
      </c>
      <c r="DW11" s="37">
        <v>255999</v>
      </c>
      <c r="DX11" s="155">
        <v>0</v>
      </c>
      <c r="DY11" s="155">
        <v>0</v>
      </c>
      <c r="DZ11" s="40">
        <v>255999</v>
      </c>
      <c r="EA11" s="32">
        <v>140233</v>
      </c>
      <c r="EB11" s="32">
        <v>0</v>
      </c>
      <c r="EC11" s="32">
        <v>0</v>
      </c>
      <c r="ED11" s="32">
        <v>0</v>
      </c>
      <c r="EE11" s="37">
        <v>140233</v>
      </c>
      <c r="EF11" s="32">
        <v>0</v>
      </c>
      <c r="EG11" s="32">
        <v>0</v>
      </c>
      <c r="EH11" s="40">
        <v>140233</v>
      </c>
    </row>
    <row r="12" spans="1:138" s="44" customFormat="1" x14ac:dyDescent="0.25">
      <c r="A12" s="113">
        <v>10</v>
      </c>
      <c r="B12" s="114" t="s">
        <v>193</v>
      </c>
      <c r="C12" s="156">
        <v>10089720</v>
      </c>
      <c r="D12" s="156">
        <v>0</v>
      </c>
      <c r="E12" s="156">
        <v>0</v>
      </c>
      <c r="F12" s="156">
        <v>0</v>
      </c>
      <c r="G12" s="38">
        <v>10089720</v>
      </c>
      <c r="H12" s="156">
        <v>0</v>
      </c>
      <c r="I12" s="156">
        <v>0</v>
      </c>
      <c r="J12" s="41">
        <v>10089720</v>
      </c>
      <c r="K12" s="156">
        <v>23805701</v>
      </c>
      <c r="L12" s="156">
        <v>0</v>
      </c>
      <c r="M12" s="156">
        <v>0</v>
      </c>
      <c r="N12" s="156">
        <v>0</v>
      </c>
      <c r="O12" s="38">
        <v>23805701</v>
      </c>
      <c r="P12" s="156">
        <v>0</v>
      </c>
      <c r="Q12" s="156">
        <v>194020</v>
      </c>
      <c r="R12" s="41">
        <v>23999721</v>
      </c>
      <c r="S12" s="33">
        <v>0</v>
      </c>
      <c r="T12" s="33">
        <v>0</v>
      </c>
      <c r="U12" s="33">
        <v>0</v>
      </c>
      <c r="V12" s="33">
        <v>0</v>
      </c>
      <c r="W12" s="38">
        <v>0</v>
      </c>
      <c r="X12" s="156">
        <v>22136401</v>
      </c>
      <c r="Y12" s="156">
        <v>0</v>
      </c>
      <c r="Z12" s="41">
        <v>22136401</v>
      </c>
      <c r="AA12" s="33">
        <v>2010638</v>
      </c>
      <c r="AB12" s="33">
        <v>0</v>
      </c>
      <c r="AC12" s="33">
        <v>0</v>
      </c>
      <c r="AD12" s="33">
        <v>0</v>
      </c>
      <c r="AE12" s="38">
        <v>2010638</v>
      </c>
      <c r="AF12" s="156">
        <v>0</v>
      </c>
      <c r="AG12" s="156">
        <v>0</v>
      </c>
      <c r="AH12" s="41">
        <v>2010638</v>
      </c>
      <c r="AI12" s="156">
        <v>0</v>
      </c>
      <c r="AJ12" s="156">
        <v>0</v>
      </c>
      <c r="AK12" s="156">
        <v>0</v>
      </c>
      <c r="AL12" s="156">
        <v>0</v>
      </c>
      <c r="AM12" s="38">
        <v>0</v>
      </c>
      <c r="AN12" s="156">
        <v>0</v>
      </c>
      <c r="AO12" s="156">
        <v>0</v>
      </c>
      <c r="AP12" s="41">
        <v>0</v>
      </c>
      <c r="AQ12" s="156">
        <v>30013</v>
      </c>
      <c r="AR12" s="156">
        <v>0</v>
      </c>
      <c r="AS12" s="156">
        <v>0</v>
      </c>
      <c r="AT12" s="156">
        <v>0</v>
      </c>
      <c r="AU12" s="38">
        <v>30013</v>
      </c>
      <c r="AV12" s="156">
        <v>25486</v>
      </c>
      <c r="AW12" s="156">
        <v>203</v>
      </c>
      <c r="AX12" s="41">
        <v>55702</v>
      </c>
      <c r="AY12" s="33">
        <v>0</v>
      </c>
      <c r="AZ12" s="33">
        <v>0</v>
      </c>
      <c r="BA12" s="33">
        <v>0</v>
      </c>
      <c r="BB12" s="33">
        <v>0</v>
      </c>
      <c r="BC12" s="38">
        <v>0</v>
      </c>
      <c r="BD12" s="156">
        <v>0</v>
      </c>
      <c r="BE12" s="156">
        <v>0</v>
      </c>
      <c r="BF12" s="41">
        <v>0</v>
      </c>
      <c r="BG12" s="33">
        <v>149335049</v>
      </c>
      <c r="BH12" s="33">
        <v>0</v>
      </c>
      <c r="BI12" s="33">
        <v>0</v>
      </c>
      <c r="BJ12" s="33">
        <v>0</v>
      </c>
      <c r="BK12" s="38">
        <v>149335049</v>
      </c>
      <c r="BL12" s="156">
        <v>0</v>
      </c>
      <c r="BM12" s="156">
        <v>3633590</v>
      </c>
      <c r="BN12" s="41">
        <v>152968639</v>
      </c>
      <c r="BO12" s="156">
        <v>0</v>
      </c>
      <c r="BP12" s="156">
        <v>0</v>
      </c>
      <c r="BQ12" s="156">
        <v>0</v>
      </c>
      <c r="BR12" s="156">
        <v>0</v>
      </c>
      <c r="BS12" s="38">
        <v>0</v>
      </c>
      <c r="BT12" s="156">
        <v>0</v>
      </c>
      <c r="BU12" s="156">
        <v>0</v>
      </c>
      <c r="BV12" s="41">
        <v>0</v>
      </c>
      <c r="BW12" s="156">
        <v>800381</v>
      </c>
      <c r="BX12" s="156">
        <v>0</v>
      </c>
      <c r="BY12" s="156">
        <v>0</v>
      </c>
      <c r="BZ12" s="156">
        <v>0</v>
      </c>
      <c r="CA12" s="38">
        <v>800381</v>
      </c>
      <c r="CB12" s="156">
        <v>0</v>
      </c>
      <c r="CC12" s="156">
        <v>329</v>
      </c>
      <c r="CD12" s="41">
        <v>800710</v>
      </c>
      <c r="CE12" s="33">
        <v>0</v>
      </c>
      <c r="CF12" s="33">
        <v>0</v>
      </c>
      <c r="CG12" s="33">
        <v>0</v>
      </c>
      <c r="CH12" s="33">
        <v>0</v>
      </c>
      <c r="CI12" s="38">
        <v>0</v>
      </c>
      <c r="CJ12" s="156">
        <v>0</v>
      </c>
      <c r="CK12" s="156">
        <v>0</v>
      </c>
      <c r="CL12" s="41">
        <v>0</v>
      </c>
      <c r="CM12" s="33">
        <v>79487</v>
      </c>
      <c r="CN12" s="33">
        <v>0</v>
      </c>
      <c r="CO12" s="33">
        <v>0</v>
      </c>
      <c r="CP12" s="33">
        <v>0</v>
      </c>
      <c r="CQ12" s="38">
        <v>79487</v>
      </c>
      <c r="CR12" s="156">
        <v>0</v>
      </c>
      <c r="CS12" s="156">
        <v>0</v>
      </c>
      <c r="CT12" s="41">
        <v>79487</v>
      </c>
      <c r="CU12" s="156">
        <v>0</v>
      </c>
      <c r="CV12" s="156">
        <v>0</v>
      </c>
      <c r="CW12" s="156">
        <v>0</v>
      </c>
      <c r="CX12" s="156">
        <v>0</v>
      </c>
      <c r="CY12" s="38">
        <v>0</v>
      </c>
      <c r="CZ12" s="156">
        <v>0</v>
      </c>
      <c r="DA12" s="156">
        <v>0</v>
      </c>
      <c r="DB12" s="41">
        <v>0</v>
      </c>
      <c r="DC12" s="156">
        <v>0</v>
      </c>
      <c r="DD12" s="156">
        <v>0</v>
      </c>
      <c r="DE12" s="156">
        <v>0</v>
      </c>
      <c r="DF12" s="156">
        <v>0</v>
      </c>
      <c r="DG12" s="38">
        <v>0</v>
      </c>
      <c r="DH12" s="156">
        <v>0</v>
      </c>
      <c r="DI12" s="156">
        <v>0</v>
      </c>
      <c r="DJ12" s="41">
        <v>0</v>
      </c>
      <c r="DK12" s="33">
        <v>1075922</v>
      </c>
      <c r="DL12" s="33">
        <v>0</v>
      </c>
      <c r="DM12" s="33">
        <v>0</v>
      </c>
      <c r="DN12" s="33">
        <v>0</v>
      </c>
      <c r="DO12" s="38">
        <v>1075922</v>
      </c>
      <c r="DP12" s="156">
        <v>695250</v>
      </c>
      <c r="DQ12" s="156">
        <v>14712</v>
      </c>
      <c r="DR12" s="41">
        <v>1785884</v>
      </c>
      <c r="DS12" s="33">
        <v>0</v>
      </c>
      <c r="DT12" s="33">
        <v>0</v>
      </c>
      <c r="DU12" s="33">
        <v>0</v>
      </c>
      <c r="DV12" s="33">
        <v>0</v>
      </c>
      <c r="DW12" s="38">
        <v>0</v>
      </c>
      <c r="DX12" s="156">
        <v>0</v>
      </c>
      <c r="DY12" s="156">
        <v>0</v>
      </c>
      <c r="DZ12" s="41">
        <v>0</v>
      </c>
      <c r="EA12" s="33">
        <v>215</v>
      </c>
      <c r="EB12" s="33">
        <v>0</v>
      </c>
      <c r="EC12" s="33">
        <v>0</v>
      </c>
      <c r="ED12" s="33">
        <v>0</v>
      </c>
      <c r="EE12" s="38">
        <v>215</v>
      </c>
      <c r="EF12" s="33">
        <v>0</v>
      </c>
      <c r="EG12" s="33">
        <v>0</v>
      </c>
      <c r="EH12" s="41">
        <v>215</v>
      </c>
    </row>
    <row r="13" spans="1:138" s="44" customFormat="1" x14ac:dyDescent="0.25">
      <c r="A13" s="109">
        <v>11</v>
      </c>
      <c r="B13" s="110" t="s">
        <v>194</v>
      </c>
      <c r="C13" s="154">
        <v>332000</v>
      </c>
      <c r="D13" s="154">
        <v>0</v>
      </c>
      <c r="E13" s="154">
        <v>0</v>
      </c>
      <c r="F13" s="154">
        <v>0</v>
      </c>
      <c r="G13" s="36">
        <v>332000</v>
      </c>
      <c r="H13" s="154">
        <v>0</v>
      </c>
      <c r="I13" s="154">
        <v>0</v>
      </c>
      <c r="J13" s="39">
        <v>332000</v>
      </c>
      <c r="K13" s="154">
        <v>1403382</v>
      </c>
      <c r="L13" s="154">
        <v>0</v>
      </c>
      <c r="M13" s="154">
        <v>0</v>
      </c>
      <c r="N13" s="154">
        <v>593228</v>
      </c>
      <c r="O13" s="36">
        <v>1996610</v>
      </c>
      <c r="P13" s="31">
        <v>0</v>
      </c>
      <c r="Q13" s="31">
        <v>0</v>
      </c>
      <c r="R13" s="39">
        <v>1996610</v>
      </c>
      <c r="S13" s="31">
        <v>0</v>
      </c>
      <c r="T13" s="31">
        <v>0</v>
      </c>
      <c r="U13" s="31">
        <v>0</v>
      </c>
      <c r="V13" s="31">
        <v>0</v>
      </c>
      <c r="W13" s="36">
        <v>0</v>
      </c>
      <c r="X13" s="154">
        <v>1210318</v>
      </c>
      <c r="Y13" s="154">
        <v>0</v>
      </c>
      <c r="Z13" s="39">
        <v>1210318</v>
      </c>
      <c r="AA13" s="31">
        <v>82230</v>
      </c>
      <c r="AB13" s="31">
        <v>0</v>
      </c>
      <c r="AC13" s="31">
        <v>0</v>
      </c>
      <c r="AD13" s="31">
        <v>0</v>
      </c>
      <c r="AE13" s="36">
        <v>82230</v>
      </c>
      <c r="AF13" s="154">
        <v>0</v>
      </c>
      <c r="AG13" s="154">
        <v>0</v>
      </c>
      <c r="AH13" s="39">
        <v>82230</v>
      </c>
      <c r="AI13" s="154">
        <v>0</v>
      </c>
      <c r="AJ13" s="154">
        <v>0</v>
      </c>
      <c r="AK13" s="154">
        <v>0</v>
      </c>
      <c r="AL13" s="154">
        <v>0</v>
      </c>
      <c r="AM13" s="36">
        <v>0</v>
      </c>
      <c r="AN13" s="154">
        <v>0</v>
      </c>
      <c r="AO13" s="154">
        <v>0</v>
      </c>
      <c r="AP13" s="39">
        <v>0</v>
      </c>
      <c r="AQ13" s="154">
        <v>0</v>
      </c>
      <c r="AR13" s="154">
        <v>0</v>
      </c>
      <c r="AS13" s="154">
        <v>0</v>
      </c>
      <c r="AT13" s="154">
        <v>0</v>
      </c>
      <c r="AU13" s="36">
        <v>0</v>
      </c>
      <c r="AV13" s="31">
        <v>0</v>
      </c>
      <c r="AW13" s="31">
        <v>0</v>
      </c>
      <c r="AX13" s="39">
        <v>0</v>
      </c>
      <c r="AY13" s="31">
        <v>0</v>
      </c>
      <c r="AZ13" s="31">
        <v>0</v>
      </c>
      <c r="BA13" s="31">
        <v>0</v>
      </c>
      <c r="BB13" s="31">
        <v>0</v>
      </c>
      <c r="BC13" s="36">
        <v>0</v>
      </c>
      <c r="BD13" s="154">
        <v>0</v>
      </c>
      <c r="BE13" s="154">
        <v>0</v>
      </c>
      <c r="BF13" s="39">
        <v>0</v>
      </c>
      <c r="BG13" s="31">
        <v>0</v>
      </c>
      <c r="BH13" s="31">
        <v>0</v>
      </c>
      <c r="BI13" s="31">
        <v>0</v>
      </c>
      <c r="BJ13" s="31">
        <v>2221557</v>
      </c>
      <c r="BK13" s="36">
        <v>2221557</v>
      </c>
      <c r="BL13" s="154">
        <v>0</v>
      </c>
      <c r="BM13" s="154">
        <v>0</v>
      </c>
      <c r="BN13" s="39">
        <v>2221557</v>
      </c>
      <c r="BO13" s="154">
        <v>0</v>
      </c>
      <c r="BP13" s="154">
        <v>0</v>
      </c>
      <c r="BQ13" s="154">
        <v>0</v>
      </c>
      <c r="BR13" s="154">
        <v>0</v>
      </c>
      <c r="BS13" s="36">
        <v>0</v>
      </c>
      <c r="BT13" s="154">
        <v>0</v>
      </c>
      <c r="BU13" s="154">
        <v>0</v>
      </c>
      <c r="BV13" s="39">
        <v>0</v>
      </c>
      <c r="BW13" s="154">
        <v>0</v>
      </c>
      <c r="BX13" s="154">
        <v>0</v>
      </c>
      <c r="BY13" s="154">
        <v>0</v>
      </c>
      <c r="BZ13" s="154">
        <v>0</v>
      </c>
      <c r="CA13" s="36">
        <v>0</v>
      </c>
      <c r="CB13" s="31">
        <v>0</v>
      </c>
      <c r="CC13" s="31">
        <v>0</v>
      </c>
      <c r="CD13" s="39">
        <v>0</v>
      </c>
      <c r="CE13" s="31">
        <v>0</v>
      </c>
      <c r="CF13" s="31">
        <v>0</v>
      </c>
      <c r="CG13" s="31">
        <v>0</v>
      </c>
      <c r="CH13" s="31">
        <v>0</v>
      </c>
      <c r="CI13" s="36">
        <v>0</v>
      </c>
      <c r="CJ13" s="154">
        <v>0</v>
      </c>
      <c r="CK13" s="154">
        <v>0</v>
      </c>
      <c r="CL13" s="39">
        <v>0</v>
      </c>
      <c r="CM13" s="31">
        <v>17259</v>
      </c>
      <c r="CN13" s="31">
        <v>0</v>
      </c>
      <c r="CO13" s="31">
        <v>0</v>
      </c>
      <c r="CP13" s="31">
        <v>0</v>
      </c>
      <c r="CQ13" s="36">
        <v>17259</v>
      </c>
      <c r="CR13" s="154">
        <v>0</v>
      </c>
      <c r="CS13" s="154">
        <v>0</v>
      </c>
      <c r="CT13" s="39">
        <v>17259</v>
      </c>
      <c r="CU13" s="154">
        <v>0</v>
      </c>
      <c r="CV13" s="154">
        <v>0</v>
      </c>
      <c r="CW13" s="154">
        <v>0</v>
      </c>
      <c r="CX13" s="154">
        <v>0</v>
      </c>
      <c r="CY13" s="36">
        <v>0</v>
      </c>
      <c r="CZ13" s="154">
        <v>0</v>
      </c>
      <c r="DA13" s="154">
        <v>0</v>
      </c>
      <c r="DB13" s="39">
        <v>0</v>
      </c>
      <c r="DC13" s="154">
        <v>0</v>
      </c>
      <c r="DD13" s="154">
        <v>0</v>
      </c>
      <c r="DE13" s="154">
        <v>0</v>
      </c>
      <c r="DF13" s="154">
        <v>0</v>
      </c>
      <c r="DG13" s="36">
        <v>0</v>
      </c>
      <c r="DH13" s="31">
        <v>0</v>
      </c>
      <c r="DI13" s="31">
        <v>0</v>
      </c>
      <c r="DJ13" s="39">
        <v>0</v>
      </c>
      <c r="DK13" s="31">
        <v>58236</v>
      </c>
      <c r="DL13" s="31">
        <v>0</v>
      </c>
      <c r="DM13" s="31">
        <v>0</v>
      </c>
      <c r="DN13" s="31">
        <v>20046</v>
      </c>
      <c r="DO13" s="36">
        <v>78282</v>
      </c>
      <c r="DP13" s="154">
        <v>40052</v>
      </c>
      <c r="DQ13" s="154">
        <v>0</v>
      </c>
      <c r="DR13" s="39">
        <v>118334</v>
      </c>
      <c r="DS13" s="31">
        <v>0</v>
      </c>
      <c r="DT13" s="31">
        <v>0</v>
      </c>
      <c r="DU13" s="31">
        <v>0</v>
      </c>
      <c r="DV13" s="31">
        <v>38618</v>
      </c>
      <c r="DW13" s="36">
        <v>38618</v>
      </c>
      <c r="DX13" s="154">
        <v>0</v>
      </c>
      <c r="DY13" s="154">
        <v>0</v>
      </c>
      <c r="DZ13" s="39">
        <v>38618</v>
      </c>
      <c r="EA13" s="31">
        <v>20917</v>
      </c>
      <c r="EB13" s="31">
        <v>0</v>
      </c>
      <c r="EC13" s="31">
        <v>0</v>
      </c>
      <c r="ED13" s="31">
        <v>0</v>
      </c>
      <c r="EE13" s="36">
        <v>20917</v>
      </c>
      <c r="EF13" s="31">
        <v>0</v>
      </c>
      <c r="EG13" s="31">
        <v>0</v>
      </c>
      <c r="EH13" s="39">
        <v>20917</v>
      </c>
    </row>
    <row r="14" spans="1:138" s="44" customFormat="1" x14ac:dyDescent="0.25">
      <c r="A14" s="111">
        <v>12</v>
      </c>
      <c r="B14" s="112" t="s">
        <v>195</v>
      </c>
      <c r="C14" s="155">
        <v>1330108</v>
      </c>
      <c r="D14" s="155">
        <v>0</v>
      </c>
      <c r="E14" s="155">
        <v>0</v>
      </c>
      <c r="F14" s="155">
        <v>0</v>
      </c>
      <c r="G14" s="37">
        <v>1330108</v>
      </c>
      <c r="H14" s="155">
        <v>0</v>
      </c>
      <c r="I14" s="155">
        <v>0</v>
      </c>
      <c r="J14" s="40">
        <v>1330108</v>
      </c>
      <c r="K14" s="155">
        <v>8424523</v>
      </c>
      <c r="L14" s="155">
        <v>0</v>
      </c>
      <c r="M14" s="155">
        <v>0</v>
      </c>
      <c r="N14" s="155">
        <v>0</v>
      </c>
      <c r="O14" s="37">
        <v>8424523</v>
      </c>
      <c r="P14" s="32">
        <v>0</v>
      </c>
      <c r="Q14" s="32">
        <v>0</v>
      </c>
      <c r="R14" s="40">
        <v>8424523</v>
      </c>
      <c r="S14" s="32">
        <v>0</v>
      </c>
      <c r="T14" s="32">
        <v>0</v>
      </c>
      <c r="U14" s="32">
        <v>0</v>
      </c>
      <c r="V14" s="32">
        <v>0</v>
      </c>
      <c r="W14" s="37">
        <v>0</v>
      </c>
      <c r="X14" s="155">
        <v>384195</v>
      </c>
      <c r="Y14" s="155">
        <v>0</v>
      </c>
      <c r="Z14" s="40">
        <v>384195</v>
      </c>
      <c r="AA14" s="32">
        <v>383403</v>
      </c>
      <c r="AB14" s="32">
        <v>0</v>
      </c>
      <c r="AC14" s="32">
        <v>0</v>
      </c>
      <c r="AD14" s="32">
        <v>0</v>
      </c>
      <c r="AE14" s="37">
        <v>383403</v>
      </c>
      <c r="AF14" s="155">
        <v>0</v>
      </c>
      <c r="AG14" s="155">
        <v>0</v>
      </c>
      <c r="AH14" s="40">
        <v>383403</v>
      </c>
      <c r="AI14" s="155">
        <v>0</v>
      </c>
      <c r="AJ14" s="155">
        <v>0</v>
      </c>
      <c r="AK14" s="155">
        <v>0</v>
      </c>
      <c r="AL14" s="155">
        <v>0</v>
      </c>
      <c r="AM14" s="37">
        <v>0</v>
      </c>
      <c r="AN14" s="155">
        <v>0</v>
      </c>
      <c r="AO14" s="155">
        <v>0</v>
      </c>
      <c r="AP14" s="40">
        <v>0</v>
      </c>
      <c r="AQ14" s="155">
        <v>0</v>
      </c>
      <c r="AR14" s="155">
        <v>0</v>
      </c>
      <c r="AS14" s="155">
        <v>0</v>
      </c>
      <c r="AT14" s="155">
        <v>0</v>
      </c>
      <c r="AU14" s="37">
        <v>0</v>
      </c>
      <c r="AV14" s="32">
        <v>0</v>
      </c>
      <c r="AW14" s="32">
        <v>0</v>
      </c>
      <c r="AX14" s="40">
        <v>0</v>
      </c>
      <c r="AY14" s="32">
        <v>0</v>
      </c>
      <c r="AZ14" s="32">
        <v>0</v>
      </c>
      <c r="BA14" s="32">
        <v>0</v>
      </c>
      <c r="BB14" s="32">
        <v>0</v>
      </c>
      <c r="BC14" s="37">
        <v>0</v>
      </c>
      <c r="BD14" s="155">
        <v>0</v>
      </c>
      <c r="BE14" s="155">
        <v>0</v>
      </c>
      <c r="BF14" s="40">
        <v>0</v>
      </c>
      <c r="BG14" s="32">
        <v>0</v>
      </c>
      <c r="BH14" s="32">
        <v>0</v>
      </c>
      <c r="BI14" s="32">
        <v>0</v>
      </c>
      <c r="BJ14" s="32">
        <v>0</v>
      </c>
      <c r="BK14" s="37">
        <v>0</v>
      </c>
      <c r="BL14" s="155">
        <v>0</v>
      </c>
      <c r="BM14" s="155">
        <v>0</v>
      </c>
      <c r="BN14" s="40">
        <v>0</v>
      </c>
      <c r="BO14" s="155">
        <v>0</v>
      </c>
      <c r="BP14" s="155">
        <v>0</v>
      </c>
      <c r="BQ14" s="155">
        <v>0</v>
      </c>
      <c r="BR14" s="155">
        <v>0</v>
      </c>
      <c r="BS14" s="37">
        <v>0</v>
      </c>
      <c r="BT14" s="155">
        <v>0</v>
      </c>
      <c r="BU14" s="155">
        <v>0</v>
      </c>
      <c r="BV14" s="40">
        <v>0</v>
      </c>
      <c r="BW14" s="155">
        <v>0</v>
      </c>
      <c r="BX14" s="155">
        <v>0</v>
      </c>
      <c r="BY14" s="155">
        <v>0</v>
      </c>
      <c r="BZ14" s="155">
        <v>0</v>
      </c>
      <c r="CA14" s="37">
        <v>0</v>
      </c>
      <c r="CB14" s="32">
        <v>0</v>
      </c>
      <c r="CC14" s="32">
        <v>0</v>
      </c>
      <c r="CD14" s="40">
        <v>0</v>
      </c>
      <c r="CE14" s="32">
        <v>0</v>
      </c>
      <c r="CF14" s="32">
        <v>0</v>
      </c>
      <c r="CG14" s="32">
        <v>0</v>
      </c>
      <c r="CH14" s="32">
        <v>0</v>
      </c>
      <c r="CI14" s="37">
        <v>0</v>
      </c>
      <c r="CJ14" s="155">
        <v>0</v>
      </c>
      <c r="CK14" s="155">
        <v>0</v>
      </c>
      <c r="CL14" s="40">
        <v>0</v>
      </c>
      <c r="CM14" s="32">
        <v>827911</v>
      </c>
      <c r="CN14" s="32">
        <v>0</v>
      </c>
      <c r="CO14" s="32">
        <v>0</v>
      </c>
      <c r="CP14" s="32">
        <v>0</v>
      </c>
      <c r="CQ14" s="37">
        <v>827911</v>
      </c>
      <c r="CR14" s="155">
        <v>0</v>
      </c>
      <c r="CS14" s="155">
        <v>0</v>
      </c>
      <c r="CT14" s="40">
        <v>827911</v>
      </c>
      <c r="CU14" s="155">
        <v>0</v>
      </c>
      <c r="CV14" s="155">
        <v>0</v>
      </c>
      <c r="CW14" s="155">
        <v>0</v>
      </c>
      <c r="CX14" s="155">
        <v>0</v>
      </c>
      <c r="CY14" s="37">
        <v>0</v>
      </c>
      <c r="CZ14" s="155">
        <v>0</v>
      </c>
      <c r="DA14" s="155">
        <v>0</v>
      </c>
      <c r="DB14" s="40">
        <v>0</v>
      </c>
      <c r="DC14" s="155">
        <v>0</v>
      </c>
      <c r="DD14" s="155">
        <v>0</v>
      </c>
      <c r="DE14" s="155">
        <v>0</v>
      </c>
      <c r="DF14" s="155">
        <v>0</v>
      </c>
      <c r="DG14" s="37">
        <v>0</v>
      </c>
      <c r="DH14" s="32">
        <v>0</v>
      </c>
      <c r="DI14" s="32">
        <v>0</v>
      </c>
      <c r="DJ14" s="40">
        <v>0</v>
      </c>
      <c r="DK14" s="32">
        <v>314384</v>
      </c>
      <c r="DL14" s="32">
        <v>0</v>
      </c>
      <c r="DM14" s="32">
        <v>0</v>
      </c>
      <c r="DN14" s="32">
        <v>0</v>
      </c>
      <c r="DO14" s="37">
        <v>314384</v>
      </c>
      <c r="DP14" s="155">
        <v>15335</v>
      </c>
      <c r="DQ14" s="155">
        <v>0</v>
      </c>
      <c r="DR14" s="40">
        <v>329719</v>
      </c>
      <c r="DS14" s="32">
        <v>0</v>
      </c>
      <c r="DT14" s="32">
        <v>0</v>
      </c>
      <c r="DU14" s="32">
        <v>0</v>
      </c>
      <c r="DV14" s="32">
        <v>0</v>
      </c>
      <c r="DW14" s="37">
        <v>0</v>
      </c>
      <c r="DX14" s="155">
        <v>0</v>
      </c>
      <c r="DY14" s="155">
        <v>0</v>
      </c>
      <c r="DZ14" s="40">
        <v>0</v>
      </c>
      <c r="EA14" s="32">
        <v>16528</v>
      </c>
      <c r="EB14" s="32">
        <v>0</v>
      </c>
      <c r="EC14" s="32">
        <v>0</v>
      </c>
      <c r="ED14" s="32">
        <v>0</v>
      </c>
      <c r="EE14" s="37">
        <v>16528</v>
      </c>
      <c r="EF14" s="32">
        <v>0</v>
      </c>
      <c r="EG14" s="32">
        <v>0</v>
      </c>
      <c r="EH14" s="40">
        <v>16528</v>
      </c>
    </row>
    <row r="15" spans="1:138" s="44" customFormat="1" x14ac:dyDescent="0.25">
      <c r="A15" s="111">
        <v>13</v>
      </c>
      <c r="B15" s="112" t="s">
        <v>196</v>
      </c>
      <c r="C15" s="155">
        <v>153545</v>
      </c>
      <c r="D15" s="155">
        <v>0</v>
      </c>
      <c r="E15" s="155">
        <v>0</v>
      </c>
      <c r="F15" s="155">
        <v>0</v>
      </c>
      <c r="G15" s="37">
        <v>153545</v>
      </c>
      <c r="H15" s="155">
        <v>0</v>
      </c>
      <c r="I15" s="155">
        <v>0</v>
      </c>
      <c r="J15" s="40">
        <v>153545</v>
      </c>
      <c r="K15" s="155">
        <v>215921</v>
      </c>
      <c r="L15" s="155">
        <v>0</v>
      </c>
      <c r="M15" s="155">
        <v>0</v>
      </c>
      <c r="N15" s="155">
        <v>435989</v>
      </c>
      <c r="O15" s="37">
        <v>651910</v>
      </c>
      <c r="P15" s="32">
        <v>0</v>
      </c>
      <c r="Q15" s="32">
        <v>0</v>
      </c>
      <c r="R15" s="40">
        <v>651910</v>
      </c>
      <c r="S15" s="32">
        <v>0</v>
      </c>
      <c r="T15" s="32">
        <v>0</v>
      </c>
      <c r="U15" s="32">
        <v>0</v>
      </c>
      <c r="V15" s="32">
        <v>0</v>
      </c>
      <c r="W15" s="37">
        <v>0</v>
      </c>
      <c r="X15" s="155">
        <v>69003</v>
      </c>
      <c r="Y15" s="155">
        <v>0</v>
      </c>
      <c r="Z15" s="40">
        <v>69003</v>
      </c>
      <c r="AA15" s="32">
        <v>35253</v>
      </c>
      <c r="AB15" s="32">
        <v>0</v>
      </c>
      <c r="AC15" s="32">
        <v>0</v>
      </c>
      <c r="AD15" s="32">
        <v>0</v>
      </c>
      <c r="AE15" s="37">
        <v>35253</v>
      </c>
      <c r="AF15" s="155">
        <v>0</v>
      </c>
      <c r="AG15" s="155">
        <v>0</v>
      </c>
      <c r="AH15" s="40">
        <v>35253</v>
      </c>
      <c r="AI15" s="155">
        <v>0</v>
      </c>
      <c r="AJ15" s="155">
        <v>0</v>
      </c>
      <c r="AK15" s="155">
        <v>0</v>
      </c>
      <c r="AL15" s="155">
        <v>0</v>
      </c>
      <c r="AM15" s="37">
        <v>0</v>
      </c>
      <c r="AN15" s="155">
        <v>0</v>
      </c>
      <c r="AO15" s="155">
        <v>0</v>
      </c>
      <c r="AP15" s="40">
        <v>0</v>
      </c>
      <c r="AQ15" s="155">
        <v>645</v>
      </c>
      <c r="AR15" s="155">
        <v>0</v>
      </c>
      <c r="AS15" s="155">
        <v>0</v>
      </c>
      <c r="AT15" s="155">
        <v>786</v>
      </c>
      <c r="AU15" s="37">
        <v>1431</v>
      </c>
      <c r="AV15" s="32">
        <v>66</v>
      </c>
      <c r="AW15" s="32">
        <v>0</v>
      </c>
      <c r="AX15" s="40">
        <v>1497</v>
      </c>
      <c r="AY15" s="32">
        <v>0</v>
      </c>
      <c r="AZ15" s="32">
        <v>0</v>
      </c>
      <c r="BA15" s="32">
        <v>0</v>
      </c>
      <c r="BB15" s="32">
        <v>0</v>
      </c>
      <c r="BC15" s="37">
        <v>0</v>
      </c>
      <c r="BD15" s="155">
        <v>0</v>
      </c>
      <c r="BE15" s="155">
        <v>0</v>
      </c>
      <c r="BF15" s="40">
        <v>0</v>
      </c>
      <c r="BG15" s="32">
        <v>2803202</v>
      </c>
      <c r="BH15" s="32">
        <v>0</v>
      </c>
      <c r="BI15" s="32">
        <v>0</v>
      </c>
      <c r="BJ15" s="32">
        <v>0</v>
      </c>
      <c r="BK15" s="37">
        <v>2803202</v>
      </c>
      <c r="BL15" s="155">
        <v>0</v>
      </c>
      <c r="BM15" s="155">
        <v>0</v>
      </c>
      <c r="BN15" s="40">
        <v>2803202</v>
      </c>
      <c r="BO15" s="155">
        <v>0</v>
      </c>
      <c r="BP15" s="155">
        <v>0</v>
      </c>
      <c r="BQ15" s="155">
        <v>0</v>
      </c>
      <c r="BR15" s="155">
        <v>0</v>
      </c>
      <c r="BS15" s="37">
        <v>0</v>
      </c>
      <c r="BT15" s="155">
        <v>0</v>
      </c>
      <c r="BU15" s="155">
        <v>0</v>
      </c>
      <c r="BV15" s="40">
        <v>0</v>
      </c>
      <c r="BW15" s="155">
        <v>7807</v>
      </c>
      <c r="BX15" s="155">
        <v>0</v>
      </c>
      <c r="BY15" s="155">
        <v>0</v>
      </c>
      <c r="BZ15" s="155">
        <v>0</v>
      </c>
      <c r="CA15" s="37">
        <v>7807</v>
      </c>
      <c r="CB15" s="32">
        <v>0</v>
      </c>
      <c r="CC15" s="32">
        <v>0</v>
      </c>
      <c r="CD15" s="40">
        <v>7807</v>
      </c>
      <c r="CE15" s="32">
        <v>0</v>
      </c>
      <c r="CF15" s="32">
        <v>0</v>
      </c>
      <c r="CG15" s="32">
        <v>0</v>
      </c>
      <c r="CH15" s="32">
        <v>0</v>
      </c>
      <c r="CI15" s="37">
        <v>0</v>
      </c>
      <c r="CJ15" s="155">
        <v>0</v>
      </c>
      <c r="CK15" s="155">
        <v>0</v>
      </c>
      <c r="CL15" s="40">
        <v>0</v>
      </c>
      <c r="CM15" s="32">
        <v>135908</v>
      </c>
      <c r="CN15" s="32">
        <v>0</v>
      </c>
      <c r="CO15" s="32">
        <v>0</v>
      </c>
      <c r="CP15" s="32">
        <v>0</v>
      </c>
      <c r="CQ15" s="37">
        <v>135908</v>
      </c>
      <c r="CR15" s="155">
        <v>0</v>
      </c>
      <c r="CS15" s="155">
        <v>0</v>
      </c>
      <c r="CT15" s="40">
        <v>135908</v>
      </c>
      <c r="CU15" s="155">
        <v>0</v>
      </c>
      <c r="CV15" s="155">
        <v>0</v>
      </c>
      <c r="CW15" s="155">
        <v>0</v>
      </c>
      <c r="CX15" s="155">
        <v>0</v>
      </c>
      <c r="CY15" s="37">
        <v>0</v>
      </c>
      <c r="CZ15" s="155">
        <v>0</v>
      </c>
      <c r="DA15" s="155">
        <v>0</v>
      </c>
      <c r="DB15" s="40">
        <v>0</v>
      </c>
      <c r="DC15" s="155">
        <v>0</v>
      </c>
      <c r="DD15" s="155">
        <v>0</v>
      </c>
      <c r="DE15" s="155">
        <v>0</v>
      </c>
      <c r="DF15" s="155">
        <v>0</v>
      </c>
      <c r="DG15" s="37">
        <v>0</v>
      </c>
      <c r="DH15" s="32">
        <v>0</v>
      </c>
      <c r="DI15" s="32">
        <v>0</v>
      </c>
      <c r="DJ15" s="40">
        <v>0</v>
      </c>
      <c r="DK15" s="32">
        <v>13673</v>
      </c>
      <c r="DL15" s="32">
        <v>0</v>
      </c>
      <c r="DM15" s="32">
        <v>0</v>
      </c>
      <c r="DN15" s="32">
        <v>16126</v>
      </c>
      <c r="DO15" s="37">
        <v>29799</v>
      </c>
      <c r="DP15" s="155">
        <v>2488</v>
      </c>
      <c r="DQ15" s="155">
        <v>0</v>
      </c>
      <c r="DR15" s="40">
        <v>32287</v>
      </c>
      <c r="DS15" s="32">
        <v>35840</v>
      </c>
      <c r="DT15" s="32">
        <v>0</v>
      </c>
      <c r="DU15" s="32">
        <v>0</v>
      </c>
      <c r="DV15" s="32">
        <v>0</v>
      </c>
      <c r="DW15" s="37">
        <v>35840</v>
      </c>
      <c r="DX15" s="155">
        <v>0</v>
      </c>
      <c r="DY15" s="155">
        <v>0</v>
      </c>
      <c r="DZ15" s="40">
        <v>35840</v>
      </c>
      <c r="EA15" s="32">
        <v>28576</v>
      </c>
      <c r="EB15" s="32">
        <v>0</v>
      </c>
      <c r="EC15" s="32">
        <v>0</v>
      </c>
      <c r="ED15" s="32">
        <v>0</v>
      </c>
      <c r="EE15" s="37">
        <v>28576</v>
      </c>
      <c r="EF15" s="32">
        <v>0</v>
      </c>
      <c r="EG15" s="32">
        <v>0</v>
      </c>
      <c r="EH15" s="40">
        <v>28576</v>
      </c>
    </row>
    <row r="16" spans="1:138" s="44" customFormat="1" x14ac:dyDescent="0.25">
      <c r="A16" s="111">
        <v>14</v>
      </c>
      <c r="B16" s="112" t="s">
        <v>197</v>
      </c>
      <c r="C16" s="155">
        <v>737151</v>
      </c>
      <c r="D16" s="155">
        <v>0</v>
      </c>
      <c r="E16" s="155">
        <v>0</v>
      </c>
      <c r="F16" s="155">
        <v>0</v>
      </c>
      <c r="G16" s="37">
        <v>737151</v>
      </c>
      <c r="H16" s="155">
        <v>0</v>
      </c>
      <c r="I16" s="155">
        <v>0</v>
      </c>
      <c r="J16" s="40">
        <v>737151</v>
      </c>
      <c r="K16" s="155">
        <v>717605</v>
      </c>
      <c r="L16" s="155">
        <v>0</v>
      </c>
      <c r="M16" s="155">
        <v>0</v>
      </c>
      <c r="N16" s="155">
        <v>1295149</v>
      </c>
      <c r="O16" s="37">
        <v>2012754</v>
      </c>
      <c r="P16" s="32">
        <v>0</v>
      </c>
      <c r="Q16" s="32">
        <v>0</v>
      </c>
      <c r="R16" s="40">
        <v>2012754</v>
      </c>
      <c r="S16" s="32">
        <v>0</v>
      </c>
      <c r="T16" s="32">
        <v>0</v>
      </c>
      <c r="U16" s="32">
        <v>0</v>
      </c>
      <c r="V16" s="32">
        <v>0</v>
      </c>
      <c r="W16" s="37">
        <v>0</v>
      </c>
      <c r="X16" s="155">
        <v>1000115</v>
      </c>
      <c r="Y16" s="155">
        <v>0</v>
      </c>
      <c r="Z16" s="40">
        <v>1000115</v>
      </c>
      <c r="AA16" s="32">
        <v>108891</v>
      </c>
      <c r="AB16" s="32">
        <v>0</v>
      </c>
      <c r="AC16" s="32">
        <v>0</v>
      </c>
      <c r="AD16" s="32">
        <v>0</v>
      </c>
      <c r="AE16" s="37">
        <v>108891</v>
      </c>
      <c r="AF16" s="155">
        <v>0</v>
      </c>
      <c r="AG16" s="155">
        <v>0</v>
      </c>
      <c r="AH16" s="40">
        <v>108891</v>
      </c>
      <c r="AI16" s="155">
        <v>0</v>
      </c>
      <c r="AJ16" s="155">
        <v>0</v>
      </c>
      <c r="AK16" s="155">
        <v>0</v>
      </c>
      <c r="AL16" s="155">
        <v>0</v>
      </c>
      <c r="AM16" s="37">
        <v>0</v>
      </c>
      <c r="AN16" s="155">
        <v>0</v>
      </c>
      <c r="AO16" s="155">
        <v>0</v>
      </c>
      <c r="AP16" s="40">
        <v>0</v>
      </c>
      <c r="AQ16" s="155">
        <v>132</v>
      </c>
      <c r="AR16" s="155">
        <v>0</v>
      </c>
      <c r="AS16" s="155">
        <v>0</v>
      </c>
      <c r="AT16" s="155">
        <v>116</v>
      </c>
      <c r="AU16" s="37">
        <v>248</v>
      </c>
      <c r="AV16" s="32">
        <v>85</v>
      </c>
      <c r="AW16" s="32">
        <v>0</v>
      </c>
      <c r="AX16" s="40">
        <v>333</v>
      </c>
      <c r="AY16" s="32">
        <v>0</v>
      </c>
      <c r="AZ16" s="32">
        <v>0</v>
      </c>
      <c r="BA16" s="32">
        <v>0</v>
      </c>
      <c r="BB16" s="32">
        <v>0</v>
      </c>
      <c r="BC16" s="37">
        <v>0</v>
      </c>
      <c r="BD16" s="155">
        <v>0</v>
      </c>
      <c r="BE16" s="155">
        <v>0</v>
      </c>
      <c r="BF16" s="40">
        <v>0</v>
      </c>
      <c r="BG16" s="32">
        <v>0</v>
      </c>
      <c r="BH16" s="32">
        <v>0</v>
      </c>
      <c r="BI16" s="32">
        <v>0</v>
      </c>
      <c r="BJ16" s="32">
        <v>2716277</v>
      </c>
      <c r="BK16" s="37">
        <v>2716277</v>
      </c>
      <c r="BL16" s="155">
        <v>0</v>
      </c>
      <c r="BM16" s="155">
        <v>0</v>
      </c>
      <c r="BN16" s="40">
        <v>2716277</v>
      </c>
      <c r="BO16" s="155">
        <v>0</v>
      </c>
      <c r="BP16" s="155">
        <v>0</v>
      </c>
      <c r="BQ16" s="155">
        <v>0</v>
      </c>
      <c r="BR16" s="155">
        <v>0</v>
      </c>
      <c r="BS16" s="37">
        <v>0</v>
      </c>
      <c r="BT16" s="155">
        <v>0</v>
      </c>
      <c r="BU16" s="155">
        <v>0</v>
      </c>
      <c r="BV16" s="40">
        <v>0</v>
      </c>
      <c r="BW16" s="155">
        <v>0</v>
      </c>
      <c r="BX16" s="155">
        <v>0</v>
      </c>
      <c r="BY16" s="155">
        <v>0</v>
      </c>
      <c r="BZ16" s="155">
        <v>0</v>
      </c>
      <c r="CA16" s="37">
        <v>0</v>
      </c>
      <c r="CB16" s="32">
        <v>0</v>
      </c>
      <c r="CC16" s="32">
        <v>0</v>
      </c>
      <c r="CD16" s="40">
        <v>0</v>
      </c>
      <c r="CE16" s="32">
        <v>0</v>
      </c>
      <c r="CF16" s="32">
        <v>0</v>
      </c>
      <c r="CG16" s="32">
        <v>0</v>
      </c>
      <c r="CH16" s="32">
        <v>0</v>
      </c>
      <c r="CI16" s="37">
        <v>0</v>
      </c>
      <c r="CJ16" s="155">
        <v>0</v>
      </c>
      <c r="CK16" s="155">
        <v>0</v>
      </c>
      <c r="CL16" s="40">
        <v>0</v>
      </c>
      <c r="CM16" s="32">
        <v>0</v>
      </c>
      <c r="CN16" s="32">
        <v>0</v>
      </c>
      <c r="CO16" s="32">
        <v>0</v>
      </c>
      <c r="CP16" s="32">
        <v>0</v>
      </c>
      <c r="CQ16" s="37">
        <v>0</v>
      </c>
      <c r="CR16" s="155">
        <v>0</v>
      </c>
      <c r="CS16" s="155">
        <v>0</v>
      </c>
      <c r="CT16" s="40">
        <v>0</v>
      </c>
      <c r="CU16" s="155">
        <v>0</v>
      </c>
      <c r="CV16" s="155">
        <v>0</v>
      </c>
      <c r="CW16" s="155">
        <v>0</v>
      </c>
      <c r="CX16" s="155">
        <v>0</v>
      </c>
      <c r="CY16" s="37">
        <v>0</v>
      </c>
      <c r="CZ16" s="155">
        <v>0</v>
      </c>
      <c r="DA16" s="155">
        <v>0</v>
      </c>
      <c r="DB16" s="40">
        <v>0</v>
      </c>
      <c r="DC16" s="155">
        <v>0</v>
      </c>
      <c r="DD16" s="155">
        <v>0</v>
      </c>
      <c r="DE16" s="155">
        <v>0</v>
      </c>
      <c r="DF16" s="155">
        <v>0</v>
      </c>
      <c r="DG16" s="37">
        <v>0</v>
      </c>
      <c r="DH16" s="32">
        <v>0</v>
      </c>
      <c r="DI16" s="32">
        <v>0</v>
      </c>
      <c r="DJ16" s="40">
        <v>0</v>
      </c>
      <c r="DK16" s="32">
        <v>53260</v>
      </c>
      <c r="DL16" s="32">
        <v>0</v>
      </c>
      <c r="DM16" s="32">
        <v>0</v>
      </c>
      <c r="DN16" s="32">
        <v>47481</v>
      </c>
      <c r="DO16" s="37">
        <v>100741</v>
      </c>
      <c r="DP16" s="155">
        <v>37308</v>
      </c>
      <c r="DQ16" s="155">
        <v>0</v>
      </c>
      <c r="DR16" s="40">
        <v>138049</v>
      </c>
      <c r="DS16" s="32">
        <v>0</v>
      </c>
      <c r="DT16" s="32">
        <v>0</v>
      </c>
      <c r="DU16" s="32">
        <v>0</v>
      </c>
      <c r="DV16" s="32">
        <v>0</v>
      </c>
      <c r="DW16" s="37">
        <v>0</v>
      </c>
      <c r="DX16" s="155">
        <v>0</v>
      </c>
      <c r="DY16" s="155">
        <v>0</v>
      </c>
      <c r="DZ16" s="40">
        <v>0</v>
      </c>
      <c r="EA16" s="32">
        <v>0</v>
      </c>
      <c r="EB16" s="32">
        <v>0</v>
      </c>
      <c r="EC16" s="32">
        <v>0</v>
      </c>
      <c r="ED16" s="32">
        <v>0</v>
      </c>
      <c r="EE16" s="37">
        <v>0</v>
      </c>
      <c r="EF16" s="32">
        <v>0</v>
      </c>
      <c r="EG16" s="32">
        <v>0</v>
      </c>
      <c r="EH16" s="40">
        <v>0</v>
      </c>
    </row>
    <row r="17" spans="1:138" s="44" customFormat="1" x14ac:dyDescent="0.25">
      <c r="A17" s="113">
        <v>15</v>
      </c>
      <c r="B17" s="114" t="s">
        <v>198</v>
      </c>
      <c r="C17" s="156">
        <v>383795</v>
      </c>
      <c r="D17" s="156">
        <v>0</v>
      </c>
      <c r="E17" s="156">
        <v>0</v>
      </c>
      <c r="F17" s="156">
        <v>0</v>
      </c>
      <c r="G17" s="38">
        <v>383795</v>
      </c>
      <c r="H17" s="156">
        <v>0</v>
      </c>
      <c r="I17" s="156">
        <v>0</v>
      </c>
      <c r="J17" s="41">
        <v>383795</v>
      </c>
      <c r="K17" s="156">
        <v>5135048</v>
      </c>
      <c r="L17" s="156">
        <v>0</v>
      </c>
      <c r="M17" s="156">
        <v>0</v>
      </c>
      <c r="N17" s="156">
        <v>0</v>
      </c>
      <c r="O17" s="38">
        <v>5135048</v>
      </c>
      <c r="P17" s="33">
        <v>0</v>
      </c>
      <c r="Q17" s="33">
        <v>0</v>
      </c>
      <c r="R17" s="41">
        <v>5135048</v>
      </c>
      <c r="S17" s="33">
        <v>0</v>
      </c>
      <c r="T17" s="33">
        <v>0</v>
      </c>
      <c r="U17" s="33">
        <v>0</v>
      </c>
      <c r="V17" s="33">
        <v>0</v>
      </c>
      <c r="W17" s="38">
        <v>0</v>
      </c>
      <c r="X17" s="156">
        <v>0</v>
      </c>
      <c r="Y17" s="156">
        <v>0</v>
      </c>
      <c r="Z17" s="41">
        <v>0</v>
      </c>
      <c r="AA17" s="33">
        <v>145131</v>
      </c>
      <c r="AB17" s="33">
        <v>0</v>
      </c>
      <c r="AC17" s="33">
        <v>0</v>
      </c>
      <c r="AD17" s="33">
        <v>0</v>
      </c>
      <c r="AE17" s="38">
        <v>145131</v>
      </c>
      <c r="AF17" s="156">
        <v>0</v>
      </c>
      <c r="AG17" s="156">
        <v>0</v>
      </c>
      <c r="AH17" s="41">
        <v>145131</v>
      </c>
      <c r="AI17" s="156">
        <v>0</v>
      </c>
      <c r="AJ17" s="156">
        <v>0</v>
      </c>
      <c r="AK17" s="156">
        <v>0</v>
      </c>
      <c r="AL17" s="156">
        <v>0</v>
      </c>
      <c r="AM17" s="38">
        <v>0</v>
      </c>
      <c r="AN17" s="156">
        <v>0</v>
      </c>
      <c r="AO17" s="156">
        <v>0</v>
      </c>
      <c r="AP17" s="41">
        <v>0</v>
      </c>
      <c r="AQ17" s="156">
        <v>9097</v>
      </c>
      <c r="AR17" s="156">
        <v>0</v>
      </c>
      <c r="AS17" s="156">
        <v>0</v>
      </c>
      <c r="AT17" s="156">
        <v>0</v>
      </c>
      <c r="AU17" s="38">
        <v>9097</v>
      </c>
      <c r="AV17" s="33">
        <v>0</v>
      </c>
      <c r="AW17" s="33">
        <v>0</v>
      </c>
      <c r="AX17" s="41">
        <v>9097</v>
      </c>
      <c r="AY17" s="33">
        <v>0</v>
      </c>
      <c r="AZ17" s="33">
        <v>0</v>
      </c>
      <c r="BA17" s="33">
        <v>0</v>
      </c>
      <c r="BB17" s="33">
        <v>0</v>
      </c>
      <c r="BC17" s="38">
        <v>0</v>
      </c>
      <c r="BD17" s="156">
        <v>0</v>
      </c>
      <c r="BE17" s="156">
        <v>0</v>
      </c>
      <c r="BF17" s="41">
        <v>0</v>
      </c>
      <c r="BG17" s="33">
        <v>0</v>
      </c>
      <c r="BH17" s="33">
        <v>0</v>
      </c>
      <c r="BI17" s="33">
        <v>0</v>
      </c>
      <c r="BJ17" s="33">
        <v>5084177</v>
      </c>
      <c r="BK17" s="38">
        <v>5084177</v>
      </c>
      <c r="BL17" s="156">
        <v>0</v>
      </c>
      <c r="BM17" s="156">
        <v>0</v>
      </c>
      <c r="BN17" s="41">
        <v>5084177</v>
      </c>
      <c r="BO17" s="156">
        <v>0</v>
      </c>
      <c r="BP17" s="156">
        <v>0</v>
      </c>
      <c r="BQ17" s="156">
        <v>0</v>
      </c>
      <c r="BR17" s="156">
        <v>0</v>
      </c>
      <c r="BS17" s="38">
        <v>0</v>
      </c>
      <c r="BT17" s="156">
        <v>0</v>
      </c>
      <c r="BU17" s="156">
        <v>0</v>
      </c>
      <c r="BV17" s="41">
        <v>0</v>
      </c>
      <c r="BW17" s="156">
        <v>0</v>
      </c>
      <c r="BX17" s="156">
        <v>0</v>
      </c>
      <c r="BY17" s="156">
        <v>0</v>
      </c>
      <c r="BZ17" s="156">
        <v>0</v>
      </c>
      <c r="CA17" s="38">
        <v>0</v>
      </c>
      <c r="CB17" s="33">
        <v>0</v>
      </c>
      <c r="CC17" s="33">
        <v>0</v>
      </c>
      <c r="CD17" s="41">
        <v>0</v>
      </c>
      <c r="CE17" s="33">
        <v>0</v>
      </c>
      <c r="CF17" s="33">
        <v>0</v>
      </c>
      <c r="CG17" s="33">
        <v>0</v>
      </c>
      <c r="CH17" s="33">
        <v>0</v>
      </c>
      <c r="CI17" s="38">
        <v>0</v>
      </c>
      <c r="CJ17" s="156">
        <v>0</v>
      </c>
      <c r="CK17" s="156">
        <v>0</v>
      </c>
      <c r="CL17" s="41">
        <v>0</v>
      </c>
      <c r="CM17" s="33">
        <v>93401</v>
      </c>
      <c r="CN17" s="33">
        <v>0</v>
      </c>
      <c r="CO17" s="33">
        <v>0</v>
      </c>
      <c r="CP17" s="33">
        <v>0</v>
      </c>
      <c r="CQ17" s="38">
        <v>93401</v>
      </c>
      <c r="CR17" s="156">
        <v>0</v>
      </c>
      <c r="CS17" s="156">
        <v>0</v>
      </c>
      <c r="CT17" s="41">
        <v>93401</v>
      </c>
      <c r="CU17" s="156">
        <v>0</v>
      </c>
      <c r="CV17" s="156">
        <v>0</v>
      </c>
      <c r="CW17" s="156">
        <v>0</v>
      </c>
      <c r="CX17" s="156">
        <v>0</v>
      </c>
      <c r="CY17" s="38">
        <v>0</v>
      </c>
      <c r="CZ17" s="156">
        <v>0</v>
      </c>
      <c r="DA17" s="156">
        <v>0</v>
      </c>
      <c r="DB17" s="41">
        <v>0</v>
      </c>
      <c r="DC17" s="156">
        <v>0</v>
      </c>
      <c r="DD17" s="156">
        <v>0</v>
      </c>
      <c r="DE17" s="156">
        <v>0</v>
      </c>
      <c r="DF17" s="156">
        <v>0</v>
      </c>
      <c r="DG17" s="38">
        <v>0</v>
      </c>
      <c r="DH17" s="33">
        <v>0</v>
      </c>
      <c r="DI17" s="33">
        <v>0</v>
      </c>
      <c r="DJ17" s="41">
        <v>0</v>
      </c>
      <c r="DK17" s="33">
        <v>177066</v>
      </c>
      <c r="DL17" s="33">
        <v>0</v>
      </c>
      <c r="DM17" s="33">
        <v>0</v>
      </c>
      <c r="DN17" s="33">
        <v>0</v>
      </c>
      <c r="DO17" s="38">
        <v>177066</v>
      </c>
      <c r="DP17" s="156">
        <v>0</v>
      </c>
      <c r="DQ17" s="156">
        <v>0</v>
      </c>
      <c r="DR17" s="41">
        <v>177066</v>
      </c>
      <c r="DS17" s="33">
        <v>0</v>
      </c>
      <c r="DT17" s="33">
        <v>0</v>
      </c>
      <c r="DU17" s="33">
        <v>0</v>
      </c>
      <c r="DV17" s="33">
        <v>0</v>
      </c>
      <c r="DW17" s="38">
        <v>0</v>
      </c>
      <c r="DX17" s="156">
        <v>0</v>
      </c>
      <c r="DY17" s="156">
        <v>0</v>
      </c>
      <c r="DZ17" s="41">
        <v>0</v>
      </c>
      <c r="EA17" s="33">
        <v>0</v>
      </c>
      <c r="EB17" s="33">
        <v>0</v>
      </c>
      <c r="EC17" s="33">
        <v>0</v>
      </c>
      <c r="ED17" s="33">
        <v>0</v>
      </c>
      <c r="EE17" s="38">
        <v>0</v>
      </c>
      <c r="EF17" s="33">
        <v>0</v>
      </c>
      <c r="EG17" s="33">
        <v>0</v>
      </c>
      <c r="EH17" s="41">
        <v>0</v>
      </c>
    </row>
    <row r="18" spans="1:138" s="44" customFormat="1" x14ac:dyDescent="0.25">
      <c r="A18" s="109">
        <v>16</v>
      </c>
      <c r="B18" s="110" t="s">
        <v>199</v>
      </c>
      <c r="C18" s="154">
        <v>3744638</v>
      </c>
      <c r="D18" s="154">
        <v>0</v>
      </c>
      <c r="E18" s="154">
        <v>0</v>
      </c>
      <c r="F18" s="154">
        <v>0</v>
      </c>
      <c r="G18" s="36">
        <v>3744638</v>
      </c>
      <c r="H18" s="154">
        <v>0</v>
      </c>
      <c r="I18" s="154">
        <v>0</v>
      </c>
      <c r="J18" s="39">
        <v>3744638</v>
      </c>
      <c r="K18" s="154">
        <v>30386446</v>
      </c>
      <c r="L18" s="154">
        <v>0</v>
      </c>
      <c r="M18" s="154">
        <v>0</v>
      </c>
      <c r="N18" s="154">
        <v>5750711</v>
      </c>
      <c r="O18" s="36">
        <v>36137157</v>
      </c>
      <c r="P18" s="31">
        <v>0</v>
      </c>
      <c r="Q18" s="31">
        <v>0</v>
      </c>
      <c r="R18" s="39">
        <v>36137157</v>
      </c>
      <c r="S18" s="31">
        <v>0</v>
      </c>
      <c r="T18" s="31">
        <v>0</v>
      </c>
      <c r="U18" s="31">
        <v>0</v>
      </c>
      <c r="V18" s="31">
        <v>0</v>
      </c>
      <c r="W18" s="36">
        <v>0</v>
      </c>
      <c r="X18" s="154">
        <v>1669200</v>
      </c>
      <c r="Y18" s="154">
        <v>0</v>
      </c>
      <c r="Z18" s="39">
        <v>1669200</v>
      </c>
      <c r="AA18" s="31">
        <v>804027</v>
      </c>
      <c r="AB18" s="31">
        <v>0</v>
      </c>
      <c r="AC18" s="31">
        <v>0</v>
      </c>
      <c r="AD18" s="31">
        <v>0</v>
      </c>
      <c r="AE18" s="36">
        <v>804027</v>
      </c>
      <c r="AF18" s="154">
        <v>0</v>
      </c>
      <c r="AG18" s="154">
        <v>0</v>
      </c>
      <c r="AH18" s="39">
        <v>804027</v>
      </c>
      <c r="AI18" s="154">
        <v>0</v>
      </c>
      <c r="AJ18" s="154">
        <v>0</v>
      </c>
      <c r="AK18" s="154">
        <v>0</v>
      </c>
      <c r="AL18" s="154">
        <v>0</v>
      </c>
      <c r="AM18" s="36">
        <v>0</v>
      </c>
      <c r="AN18" s="154">
        <v>0</v>
      </c>
      <c r="AO18" s="154">
        <v>0</v>
      </c>
      <c r="AP18" s="39">
        <v>0</v>
      </c>
      <c r="AQ18" s="154">
        <v>19232</v>
      </c>
      <c r="AR18" s="154">
        <v>0</v>
      </c>
      <c r="AS18" s="154">
        <v>0</v>
      </c>
      <c r="AT18" s="154">
        <v>3219</v>
      </c>
      <c r="AU18" s="36">
        <v>22451</v>
      </c>
      <c r="AV18" s="31">
        <v>814</v>
      </c>
      <c r="AW18" s="31">
        <v>0</v>
      </c>
      <c r="AX18" s="39">
        <v>23265</v>
      </c>
      <c r="AY18" s="31">
        <v>0</v>
      </c>
      <c r="AZ18" s="31">
        <v>0</v>
      </c>
      <c r="BA18" s="31">
        <v>0</v>
      </c>
      <c r="BB18" s="31">
        <v>0</v>
      </c>
      <c r="BC18" s="36">
        <v>0</v>
      </c>
      <c r="BD18" s="154">
        <v>0</v>
      </c>
      <c r="BE18" s="154">
        <v>0</v>
      </c>
      <c r="BF18" s="39">
        <v>0</v>
      </c>
      <c r="BG18" s="31">
        <v>11371342</v>
      </c>
      <c r="BH18" s="31">
        <v>0</v>
      </c>
      <c r="BI18" s="31">
        <v>0</v>
      </c>
      <c r="BJ18" s="31">
        <v>1696079</v>
      </c>
      <c r="BK18" s="36">
        <v>13067421</v>
      </c>
      <c r="BL18" s="154">
        <v>2176198</v>
      </c>
      <c r="BM18" s="154">
        <v>1805364</v>
      </c>
      <c r="BN18" s="39">
        <v>17048983</v>
      </c>
      <c r="BO18" s="154">
        <v>0</v>
      </c>
      <c r="BP18" s="154">
        <v>0</v>
      </c>
      <c r="BQ18" s="154">
        <v>0</v>
      </c>
      <c r="BR18" s="154">
        <v>0</v>
      </c>
      <c r="BS18" s="36">
        <v>0</v>
      </c>
      <c r="BT18" s="154">
        <v>0</v>
      </c>
      <c r="BU18" s="154">
        <v>0</v>
      </c>
      <c r="BV18" s="39">
        <v>0</v>
      </c>
      <c r="BW18" s="154">
        <v>259577</v>
      </c>
      <c r="BX18" s="154">
        <v>0</v>
      </c>
      <c r="BY18" s="154">
        <v>0</v>
      </c>
      <c r="BZ18" s="154">
        <v>41921</v>
      </c>
      <c r="CA18" s="36">
        <v>301498</v>
      </c>
      <c r="CB18" s="31">
        <v>58478</v>
      </c>
      <c r="CC18" s="31">
        <v>26866</v>
      </c>
      <c r="CD18" s="39">
        <v>386842</v>
      </c>
      <c r="CE18" s="31">
        <v>0</v>
      </c>
      <c r="CF18" s="31">
        <v>0</v>
      </c>
      <c r="CG18" s="31">
        <v>0</v>
      </c>
      <c r="CH18" s="31">
        <v>0</v>
      </c>
      <c r="CI18" s="36">
        <v>0</v>
      </c>
      <c r="CJ18" s="154">
        <v>0</v>
      </c>
      <c r="CK18" s="154">
        <v>0</v>
      </c>
      <c r="CL18" s="39">
        <v>0</v>
      </c>
      <c r="CM18" s="31">
        <v>600898</v>
      </c>
      <c r="CN18" s="31">
        <v>0</v>
      </c>
      <c r="CO18" s="31">
        <v>0</v>
      </c>
      <c r="CP18" s="31">
        <v>0</v>
      </c>
      <c r="CQ18" s="36">
        <v>600898</v>
      </c>
      <c r="CR18" s="154">
        <v>0</v>
      </c>
      <c r="CS18" s="154">
        <v>0</v>
      </c>
      <c r="CT18" s="39">
        <v>600898</v>
      </c>
      <c r="CU18" s="154">
        <v>0</v>
      </c>
      <c r="CV18" s="154">
        <v>0</v>
      </c>
      <c r="CW18" s="154">
        <v>0</v>
      </c>
      <c r="CX18" s="154">
        <v>0</v>
      </c>
      <c r="CY18" s="36">
        <v>0</v>
      </c>
      <c r="CZ18" s="154">
        <v>0</v>
      </c>
      <c r="DA18" s="154">
        <v>0</v>
      </c>
      <c r="DB18" s="39">
        <v>0</v>
      </c>
      <c r="DC18" s="154">
        <v>0</v>
      </c>
      <c r="DD18" s="154">
        <v>0</v>
      </c>
      <c r="DE18" s="154">
        <v>0</v>
      </c>
      <c r="DF18" s="154">
        <v>0</v>
      </c>
      <c r="DG18" s="36">
        <v>0</v>
      </c>
      <c r="DH18" s="31">
        <v>0</v>
      </c>
      <c r="DI18" s="31">
        <v>0</v>
      </c>
      <c r="DJ18" s="39">
        <v>0</v>
      </c>
      <c r="DK18" s="31">
        <v>1423690</v>
      </c>
      <c r="DL18" s="31">
        <v>0</v>
      </c>
      <c r="DM18" s="31">
        <v>0</v>
      </c>
      <c r="DN18" s="31">
        <v>239875</v>
      </c>
      <c r="DO18" s="36">
        <v>1663565</v>
      </c>
      <c r="DP18" s="154">
        <v>69390</v>
      </c>
      <c r="DQ18" s="154">
        <v>0</v>
      </c>
      <c r="DR18" s="39">
        <v>1732955</v>
      </c>
      <c r="DS18" s="31">
        <v>222013</v>
      </c>
      <c r="DT18" s="31">
        <v>0</v>
      </c>
      <c r="DU18" s="31">
        <v>0</v>
      </c>
      <c r="DV18" s="31">
        <v>0</v>
      </c>
      <c r="DW18" s="36">
        <v>222013</v>
      </c>
      <c r="DX18" s="154">
        <v>43326</v>
      </c>
      <c r="DY18" s="154">
        <v>35524</v>
      </c>
      <c r="DZ18" s="39">
        <v>300863</v>
      </c>
      <c r="EA18" s="31">
        <v>0</v>
      </c>
      <c r="EB18" s="31">
        <v>0</v>
      </c>
      <c r="EC18" s="31">
        <v>0</v>
      </c>
      <c r="ED18" s="31">
        <v>0</v>
      </c>
      <c r="EE18" s="36">
        <v>0</v>
      </c>
      <c r="EF18" s="31">
        <v>0</v>
      </c>
      <c r="EG18" s="31">
        <v>0</v>
      </c>
      <c r="EH18" s="39">
        <v>0</v>
      </c>
    </row>
    <row r="19" spans="1:138" s="44" customFormat="1" x14ac:dyDescent="0.25">
      <c r="A19" s="111">
        <v>17</v>
      </c>
      <c r="B19" s="112" t="s">
        <v>184</v>
      </c>
      <c r="C19" s="155">
        <v>18184993</v>
      </c>
      <c r="D19" s="155">
        <v>0</v>
      </c>
      <c r="E19" s="155">
        <v>0</v>
      </c>
      <c r="F19" s="155">
        <v>0</v>
      </c>
      <c r="G19" s="37">
        <v>18184993</v>
      </c>
      <c r="H19" s="155">
        <v>0</v>
      </c>
      <c r="I19" s="155">
        <v>0</v>
      </c>
      <c r="J19" s="40">
        <v>18184993</v>
      </c>
      <c r="K19" s="155">
        <v>129822071</v>
      </c>
      <c r="L19" s="155">
        <v>0</v>
      </c>
      <c r="M19" s="155">
        <v>0</v>
      </c>
      <c r="N19" s="155">
        <v>2493921</v>
      </c>
      <c r="O19" s="37">
        <v>132315992</v>
      </c>
      <c r="P19" s="32">
        <v>0</v>
      </c>
      <c r="Q19" s="32">
        <v>0</v>
      </c>
      <c r="R19" s="40">
        <v>132315992</v>
      </c>
      <c r="S19" s="32">
        <v>0</v>
      </c>
      <c r="T19" s="32">
        <v>0</v>
      </c>
      <c r="U19" s="32">
        <v>0</v>
      </c>
      <c r="V19" s="32">
        <v>0</v>
      </c>
      <c r="W19" s="37">
        <v>0</v>
      </c>
      <c r="X19" s="155">
        <v>0</v>
      </c>
      <c r="Y19" s="155">
        <v>0</v>
      </c>
      <c r="Z19" s="40">
        <v>0</v>
      </c>
      <c r="AA19" s="32">
        <v>3612918</v>
      </c>
      <c r="AB19" s="32">
        <v>0</v>
      </c>
      <c r="AC19" s="32">
        <v>0</v>
      </c>
      <c r="AD19" s="32">
        <v>0</v>
      </c>
      <c r="AE19" s="37">
        <v>3612918</v>
      </c>
      <c r="AF19" s="155">
        <v>0</v>
      </c>
      <c r="AG19" s="155">
        <v>0</v>
      </c>
      <c r="AH19" s="40">
        <v>3612918</v>
      </c>
      <c r="AI19" s="155">
        <v>0</v>
      </c>
      <c r="AJ19" s="155">
        <v>0</v>
      </c>
      <c r="AK19" s="155">
        <v>0</v>
      </c>
      <c r="AL19" s="155">
        <v>0</v>
      </c>
      <c r="AM19" s="37">
        <v>0</v>
      </c>
      <c r="AN19" s="155">
        <v>0</v>
      </c>
      <c r="AO19" s="155">
        <v>0</v>
      </c>
      <c r="AP19" s="40">
        <v>0</v>
      </c>
      <c r="AQ19" s="155">
        <v>397029</v>
      </c>
      <c r="AR19" s="155">
        <v>0</v>
      </c>
      <c r="AS19" s="155">
        <v>0</v>
      </c>
      <c r="AT19" s="155">
        <v>6682</v>
      </c>
      <c r="AU19" s="37">
        <v>403711</v>
      </c>
      <c r="AV19" s="32">
        <v>0</v>
      </c>
      <c r="AW19" s="32">
        <v>0</v>
      </c>
      <c r="AX19" s="40">
        <v>403711</v>
      </c>
      <c r="AY19" s="32">
        <v>0</v>
      </c>
      <c r="AZ19" s="32">
        <v>0</v>
      </c>
      <c r="BA19" s="32">
        <v>0</v>
      </c>
      <c r="BB19" s="32">
        <v>0</v>
      </c>
      <c r="BC19" s="37">
        <v>0</v>
      </c>
      <c r="BD19" s="155">
        <v>0</v>
      </c>
      <c r="BE19" s="155">
        <v>0</v>
      </c>
      <c r="BF19" s="40">
        <v>0</v>
      </c>
      <c r="BG19" s="32">
        <v>92512407</v>
      </c>
      <c r="BH19" s="32">
        <v>0</v>
      </c>
      <c r="BI19" s="32">
        <v>0</v>
      </c>
      <c r="BJ19" s="32">
        <v>39564914</v>
      </c>
      <c r="BK19" s="37">
        <v>132077321</v>
      </c>
      <c r="BL19" s="155">
        <v>0</v>
      </c>
      <c r="BM19" s="155">
        <v>41179750</v>
      </c>
      <c r="BN19" s="40">
        <v>173257071</v>
      </c>
      <c r="BO19" s="155">
        <v>0</v>
      </c>
      <c r="BP19" s="155">
        <v>0</v>
      </c>
      <c r="BQ19" s="155">
        <v>0</v>
      </c>
      <c r="BR19" s="155">
        <v>0</v>
      </c>
      <c r="BS19" s="37">
        <v>0</v>
      </c>
      <c r="BT19" s="155">
        <v>0</v>
      </c>
      <c r="BU19" s="155">
        <v>0</v>
      </c>
      <c r="BV19" s="40">
        <v>0</v>
      </c>
      <c r="BW19" s="155">
        <v>414754</v>
      </c>
      <c r="BX19" s="155">
        <v>0</v>
      </c>
      <c r="BY19" s="155">
        <v>0</v>
      </c>
      <c r="BZ19" s="155">
        <v>201490</v>
      </c>
      <c r="CA19" s="37">
        <v>616244</v>
      </c>
      <c r="CB19" s="32">
        <v>0</v>
      </c>
      <c r="CC19" s="32">
        <v>209630</v>
      </c>
      <c r="CD19" s="40">
        <v>825874</v>
      </c>
      <c r="CE19" s="32">
        <v>0</v>
      </c>
      <c r="CF19" s="32">
        <v>0</v>
      </c>
      <c r="CG19" s="32">
        <v>0</v>
      </c>
      <c r="CH19" s="32">
        <v>0</v>
      </c>
      <c r="CI19" s="37">
        <v>0</v>
      </c>
      <c r="CJ19" s="155">
        <v>0</v>
      </c>
      <c r="CK19" s="155">
        <v>0</v>
      </c>
      <c r="CL19" s="40">
        <v>0</v>
      </c>
      <c r="CM19" s="32">
        <v>254734</v>
      </c>
      <c r="CN19" s="32">
        <v>0</v>
      </c>
      <c r="CO19" s="32">
        <v>0</v>
      </c>
      <c r="CP19" s="32">
        <v>0</v>
      </c>
      <c r="CQ19" s="37">
        <v>254734</v>
      </c>
      <c r="CR19" s="155">
        <v>0</v>
      </c>
      <c r="CS19" s="155">
        <v>0</v>
      </c>
      <c r="CT19" s="40">
        <v>254734</v>
      </c>
      <c r="CU19" s="155">
        <v>0</v>
      </c>
      <c r="CV19" s="155">
        <v>0</v>
      </c>
      <c r="CW19" s="155">
        <v>0</v>
      </c>
      <c r="CX19" s="155">
        <v>0</v>
      </c>
      <c r="CY19" s="37">
        <v>0</v>
      </c>
      <c r="CZ19" s="155">
        <v>0</v>
      </c>
      <c r="DA19" s="155">
        <v>0</v>
      </c>
      <c r="DB19" s="40">
        <v>0</v>
      </c>
      <c r="DC19" s="155">
        <v>0</v>
      </c>
      <c r="DD19" s="155">
        <v>0</v>
      </c>
      <c r="DE19" s="155">
        <v>0</v>
      </c>
      <c r="DF19" s="155">
        <v>0</v>
      </c>
      <c r="DG19" s="37">
        <v>0</v>
      </c>
      <c r="DH19" s="32">
        <v>0</v>
      </c>
      <c r="DI19" s="32">
        <v>0</v>
      </c>
      <c r="DJ19" s="40">
        <v>0</v>
      </c>
      <c r="DK19" s="32">
        <v>4161586</v>
      </c>
      <c r="DL19" s="32">
        <v>0</v>
      </c>
      <c r="DM19" s="32">
        <v>0</v>
      </c>
      <c r="DN19" s="32">
        <v>70123</v>
      </c>
      <c r="DO19" s="37">
        <v>4231709</v>
      </c>
      <c r="DP19" s="155">
        <v>0</v>
      </c>
      <c r="DQ19" s="155">
        <v>0</v>
      </c>
      <c r="DR19" s="40">
        <v>4231709</v>
      </c>
      <c r="DS19" s="32">
        <v>903519</v>
      </c>
      <c r="DT19" s="32">
        <v>0</v>
      </c>
      <c r="DU19" s="32">
        <v>0</v>
      </c>
      <c r="DV19" s="32">
        <v>386790</v>
      </c>
      <c r="DW19" s="37">
        <v>1290309</v>
      </c>
      <c r="DX19" s="155">
        <v>0</v>
      </c>
      <c r="DY19" s="155">
        <v>402576</v>
      </c>
      <c r="DZ19" s="40">
        <v>1692885</v>
      </c>
      <c r="EA19" s="32">
        <v>78648</v>
      </c>
      <c r="EB19" s="32">
        <v>0</v>
      </c>
      <c r="EC19" s="32">
        <v>0</v>
      </c>
      <c r="ED19" s="32">
        <v>0</v>
      </c>
      <c r="EE19" s="37">
        <v>78648</v>
      </c>
      <c r="EF19" s="32">
        <v>0</v>
      </c>
      <c r="EG19" s="32">
        <v>0</v>
      </c>
      <c r="EH19" s="40">
        <v>78648</v>
      </c>
    </row>
    <row r="20" spans="1:138" s="44" customFormat="1" x14ac:dyDescent="0.25">
      <c r="A20" s="111">
        <v>18</v>
      </c>
      <c r="B20" s="112" t="s">
        <v>200</v>
      </c>
      <c r="C20" s="155">
        <v>349394</v>
      </c>
      <c r="D20" s="155">
        <v>0</v>
      </c>
      <c r="E20" s="155">
        <v>0</v>
      </c>
      <c r="F20" s="155">
        <v>0</v>
      </c>
      <c r="G20" s="37">
        <v>349394</v>
      </c>
      <c r="H20" s="155">
        <v>0</v>
      </c>
      <c r="I20" s="155">
        <v>0</v>
      </c>
      <c r="J20" s="40">
        <v>349394</v>
      </c>
      <c r="K20" s="155">
        <v>347699</v>
      </c>
      <c r="L20" s="155">
        <v>0</v>
      </c>
      <c r="M20" s="155">
        <v>0</v>
      </c>
      <c r="N20" s="155">
        <v>0</v>
      </c>
      <c r="O20" s="37">
        <v>347699</v>
      </c>
      <c r="P20" s="32">
        <v>0</v>
      </c>
      <c r="Q20" s="32">
        <v>0</v>
      </c>
      <c r="R20" s="40">
        <v>347699</v>
      </c>
      <c r="S20" s="32">
        <v>0</v>
      </c>
      <c r="T20" s="32">
        <v>0</v>
      </c>
      <c r="U20" s="32">
        <v>0</v>
      </c>
      <c r="V20" s="32">
        <v>0</v>
      </c>
      <c r="W20" s="37">
        <v>0</v>
      </c>
      <c r="X20" s="155">
        <v>0</v>
      </c>
      <c r="Y20" s="155">
        <v>0</v>
      </c>
      <c r="Z20" s="40">
        <v>0</v>
      </c>
      <c r="AA20" s="32">
        <v>57193</v>
      </c>
      <c r="AB20" s="32">
        <v>0</v>
      </c>
      <c r="AC20" s="32">
        <v>0</v>
      </c>
      <c r="AD20" s="32">
        <v>0</v>
      </c>
      <c r="AE20" s="37">
        <v>57193</v>
      </c>
      <c r="AF20" s="155">
        <v>0</v>
      </c>
      <c r="AG20" s="155">
        <v>0</v>
      </c>
      <c r="AH20" s="40">
        <v>57193</v>
      </c>
      <c r="AI20" s="155">
        <v>0</v>
      </c>
      <c r="AJ20" s="155">
        <v>0</v>
      </c>
      <c r="AK20" s="155">
        <v>0</v>
      </c>
      <c r="AL20" s="155">
        <v>0</v>
      </c>
      <c r="AM20" s="37">
        <v>0</v>
      </c>
      <c r="AN20" s="155">
        <v>0</v>
      </c>
      <c r="AO20" s="155">
        <v>0</v>
      </c>
      <c r="AP20" s="40">
        <v>0</v>
      </c>
      <c r="AQ20" s="155">
        <v>0</v>
      </c>
      <c r="AR20" s="155">
        <v>0</v>
      </c>
      <c r="AS20" s="155">
        <v>0</v>
      </c>
      <c r="AT20" s="155">
        <v>0</v>
      </c>
      <c r="AU20" s="37">
        <v>0</v>
      </c>
      <c r="AV20" s="32">
        <v>0</v>
      </c>
      <c r="AW20" s="32">
        <v>0</v>
      </c>
      <c r="AX20" s="40">
        <v>0</v>
      </c>
      <c r="AY20" s="32">
        <v>0</v>
      </c>
      <c r="AZ20" s="32">
        <v>0</v>
      </c>
      <c r="BA20" s="32">
        <v>0</v>
      </c>
      <c r="BB20" s="32">
        <v>0</v>
      </c>
      <c r="BC20" s="37">
        <v>0</v>
      </c>
      <c r="BD20" s="155">
        <v>0</v>
      </c>
      <c r="BE20" s="155">
        <v>0</v>
      </c>
      <c r="BF20" s="40">
        <v>0</v>
      </c>
      <c r="BG20" s="32">
        <v>2191168</v>
      </c>
      <c r="BH20" s="32">
        <v>0</v>
      </c>
      <c r="BI20" s="32">
        <v>0</v>
      </c>
      <c r="BJ20" s="32">
        <v>0</v>
      </c>
      <c r="BK20" s="37">
        <v>2191168</v>
      </c>
      <c r="BL20" s="155">
        <v>0</v>
      </c>
      <c r="BM20" s="155">
        <v>0</v>
      </c>
      <c r="BN20" s="40">
        <v>2191168</v>
      </c>
      <c r="BO20" s="155">
        <v>0</v>
      </c>
      <c r="BP20" s="155">
        <v>0</v>
      </c>
      <c r="BQ20" s="155">
        <v>0</v>
      </c>
      <c r="BR20" s="155">
        <v>0</v>
      </c>
      <c r="BS20" s="37">
        <v>0</v>
      </c>
      <c r="BT20" s="155">
        <v>0</v>
      </c>
      <c r="BU20" s="155">
        <v>0</v>
      </c>
      <c r="BV20" s="40">
        <v>0</v>
      </c>
      <c r="BW20" s="155">
        <v>0</v>
      </c>
      <c r="BX20" s="155">
        <v>0</v>
      </c>
      <c r="BY20" s="155">
        <v>0</v>
      </c>
      <c r="BZ20" s="155">
        <v>0</v>
      </c>
      <c r="CA20" s="37">
        <v>0</v>
      </c>
      <c r="CB20" s="32">
        <v>0</v>
      </c>
      <c r="CC20" s="32">
        <v>0</v>
      </c>
      <c r="CD20" s="40">
        <v>0</v>
      </c>
      <c r="CE20" s="32">
        <v>0</v>
      </c>
      <c r="CF20" s="32">
        <v>0</v>
      </c>
      <c r="CG20" s="32">
        <v>0</v>
      </c>
      <c r="CH20" s="32">
        <v>0</v>
      </c>
      <c r="CI20" s="37">
        <v>0</v>
      </c>
      <c r="CJ20" s="155">
        <v>0</v>
      </c>
      <c r="CK20" s="155">
        <v>0</v>
      </c>
      <c r="CL20" s="40">
        <v>0</v>
      </c>
      <c r="CM20" s="32">
        <v>0</v>
      </c>
      <c r="CN20" s="32">
        <v>0</v>
      </c>
      <c r="CO20" s="32">
        <v>0</v>
      </c>
      <c r="CP20" s="32">
        <v>0</v>
      </c>
      <c r="CQ20" s="37">
        <v>0</v>
      </c>
      <c r="CR20" s="155">
        <v>0</v>
      </c>
      <c r="CS20" s="155">
        <v>0</v>
      </c>
      <c r="CT20" s="40">
        <v>0</v>
      </c>
      <c r="CU20" s="155">
        <v>0</v>
      </c>
      <c r="CV20" s="155">
        <v>0</v>
      </c>
      <c r="CW20" s="155">
        <v>0</v>
      </c>
      <c r="CX20" s="155">
        <v>0</v>
      </c>
      <c r="CY20" s="37">
        <v>0</v>
      </c>
      <c r="CZ20" s="155">
        <v>0</v>
      </c>
      <c r="DA20" s="155">
        <v>0</v>
      </c>
      <c r="DB20" s="40">
        <v>0</v>
      </c>
      <c r="DC20" s="155">
        <v>0</v>
      </c>
      <c r="DD20" s="155">
        <v>0</v>
      </c>
      <c r="DE20" s="155">
        <v>0</v>
      </c>
      <c r="DF20" s="155">
        <v>0</v>
      </c>
      <c r="DG20" s="37">
        <v>0</v>
      </c>
      <c r="DH20" s="32">
        <v>0</v>
      </c>
      <c r="DI20" s="32">
        <v>0</v>
      </c>
      <c r="DJ20" s="40">
        <v>0</v>
      </c>
      <c r="DK20" s="32">
        <v>24071</v>
      </c>
      <c r="DL20" s="32">
        <v>0</v>
      </c>
      <c r="DM20" s="32">
        <v>0</v>
      </c>
      <c r="DN20" s="32">
        <v>0</v>
      </c>
      <c r="DO20" s="37">
        <v>24071</v>
      </c>
      <c r="DP20" s="155">
        <v>0</v>
      </c>
      <c r="DQ20" s="155">
        <v>0</v>
      </c>
      <c r="DR20" s="40">
        <v>24071</v>
      </c>
      <c r="DS20" s="32">
        <v>58420</v>
      </c>
      <c r="DT20" s="32">
        <v>0</v>
      </c>
      <c r="DU20" s="32">
        <v>0</v>
      </c>
      <c r="DV20" s="32">
        <v>0</v>
      </c>
      <c r="DW20" s="37">
        <v>58420</v>
      </c>
      <c r="DX20" s="155">
        <v>0</v>
      </c>
      <c r="DY20" s="155">
        <v>0</v>
      </c>
      <c r="DZ20" s="40">
        <v>58420</v>
      </c>
      <c r="EA20" s="32">
        <v>0</v>
      </c>
      <c r="EB20" s="32">
        <v>0</v>
      </c>
      <c r="EC20" s="32">
        <v>0</v>
      </c>
      <c r="ED20" s="32">
        <v>0</v>
      </c>
      <c r="EE20" s="37">
        <v>0</v>
      </c>
      <c r="EF20" s="32">
        <v>0</v>
      </c>
      <c r="EG20" s="32">
        <v>0</v>
      </c>
      <c r="EH20" s="40">
        <v>0</v>
      </c>
    </row>
    <row r="21" spans="1:138" s="44" customFormat="1" x14ac:dyDescent="0.25">
      <c r="A21" s="111">
        <v>19</v>
      </c>
      <c r="B21" s="112" t="s">
        <v>201</v>
      </c>
      <c r="C21" s="155">
        <v>478998</v>
      </c>
      <c r="D21" s="155">
        <v>0</v>
      </c>
      <c r="E21" s="155">
        <v>0</v>
      </c>
      <c r="F21" s="155">
        <v>0</v>
      </c>
      <c r="G21" s="37">
        <v>478998</v>
      </c>
      <c r="H21" s="155">
        <v>0</v>
      </c>
      <c r="I21" s="155">
        <v>0</v>
      </c>
      <c r="J21" s="40">
        <v>478998</v>
      </c>
      <c r="K21" s="32">
        <v>2521898</v>
      </c>
      <c r="L21" s="32">
        <v>0</v>
      </c>
      <c r="M21" s="32">
        <v>0</v>
      </c>
      <c r="N21" s="32">
        <v>0</v>
      </c>
      <c r="O21" s="37">
        <v>2521898</v>
      </c>
      <c r="P21" s="32">
        <v>0</v>
      </c>
      <c r="Q21" s="32">
        <v>0</v>
      </c>
      <c r="R21" s="40">
        <v>2521898</v>
      </c>
      <c r="S21" s="32">
        <v>0</v>
      </c>
      <c r="T21" s="32">
        <v>0</v>
      </c>
      <c r="U21" s="32">
        <v>0</v>
      </c>
      <c r="V21" s="32">
        <v>0</v>
      </c>
      <c r="W21" s="37">
        <v>0</v>
      </c>
      <c r="X21" s="155">
        <v>0</v>
      </c>
      <c r="Y21" s="155">
        <v>0</v>
      </c>
      <c r="Z21" s="40">
        <v>0</v>
      </c>
      <c r="AA21" s="32">
        <v>46001</v>
      </c>
      <c r="AB21" s="32">
        <v>0</v>
      </c>
      <c r="AC21" s="32">
        <v>0</v>
      </c>
      <c r="AD21" s="32">
        <v>0</v>
      </c>
      <c r="AE21" s="37">
        <v>46001</v>
      </c>
      <c r="AF21" s="155">
        <v>0</v>
      </c>
      <c r="AG21" s="155">
        <v>0</v>
      </c>
      <c r="AH21" s="40">
        <v>46001</v>
      </c>
      <c r="AI21" s="155">
        <v>0</v>
      </c>
      <c r="AJ21" s="155">
        <v>0</v>
      </c>
      <c r="AK21" s="155">
        <v>0</v>
      </c>
      <c r="AL21" s="155">
        <v>0</v>
      </c>
      <c r="AM21" s="37">
        <v>0</v>
      </c>
      <c r="AN21" s="155">
        <v>0</v>
      </c>
      <c r="AO21" s="155">
        <v>0</v>
      </c>
      <c r="AP21" s="40">
        <v>0</v>
      </c>
      <c r="AQ21" s="32">
        <v>0</v>
      </c>
      <c r="AR21" s="32">
        <v>0</v>
      </c>
      <c r="AS21" s="32">
        <v>0</v>
      </c>
      <c r="AT21" s="32">
        <v>0</v>
      </c>
      <c r="AU21" s="37">
        <v>0</v>
      </c>
      <c r="AV21" s="32">
        <v>0</v>
      </c>
      <c r="AW21" s="32">
        <v>0</v>
      </c>
      <c r="AX21" s="40">
        <v>0</v>
      </c>
      <c r="AY21" s="32">
        <v>0</v>
      </c>
      <c r="AZ21" s="32">
        <v>0</v>
      </c>
      <c r="BA21" s="32">
        <v>0</v>
      </c>
      <c r="BB21" s="32">
        <v>0</v>
      </c>
      <c r="BC21" s="37">
        <v>0</v>
      </c>
      <c r="BD21" s="155">
        <v>0</v>
      </c>
      <c r="BE21" s="155">
        <v>0</v>
      </c>
      <c r="BF21" s="40">
        <v>0</v>
      </c>
      <c r="BG21" s="32">
        <v>1488562</v>
      </c>
      <c r="BH21" s="32">
        <v>0</v>
      </c>
      <c r="BI21" s="32">
        <v>0</v>
      </c>
      <c r="BJ21" s="32">
        <v>1488561</v>
      </c>
      <c r="BK21" s="37">
        <v>2977123</v>
      </c>
      <c r="BL21" s="155">
        <v>0</v>
      </c>
      <c r="BM21" s="155">
        <v>0</v>
      </c>
      <c r="BN21" s="40">
        <v>2977123</v>
      </c>
      <c r="BO21" s="155">
        <v>0</v>
      </c>
      <c r="BP21" s="155">
        <v>0</v>
      </c>
      <c r="BQ21" s="155">
        <v>0</v>
      </c>
      <c r="BR21" s="155">
        <v>0</v>
      </c>
      <c r="BS21" s="37">
        <v>0</v>
      </c>
      <c r="BT21" s="155">
        <v>0</v>
      </c>
      <c r="BU21" s="155">
        <v>0</v>
      </c>
      <c r="BV21" s="40">
        <v>0</v>
      </c>
      <c r="BW21" s="32">
        <v>0</v>
      </c>
      <c r="BX21" s="32">
        <v>0</v>
      </c>
      <c r="BY21" s="32">
        <v>0</v>
      </c>
      <c r="BZ21" s="32">
        <v>0</v>
      </c>
      <c r="CA21" s="37">
        <v>0</v>
      </c>
      <c r="CB21" s="32">
        <v>0</v>
      </c>
      <c r="CC21" s="32">
        <v>0</v>
      </c>
      <c r="CD21" s="40">
        <v>0</v>
      </c>
      <c r="CE21" s="32">
        <v>0</v>
      </c>
      <c r="CF21" s="32">
        <v>0</v>
      </c>
      <c r="CG21" s="32">
        <v>0</v>
      </c>
      <c r="CH21" s="32">
        <v>0</v>
      </c>
      <c r="CI21" s="37">
        <v>0</v>
      </c>
      <c r="CJ21" s="155">
        <v>0</v>
      </c>
      <c r="CK21" s="155">
        <v>0</v>
      </c>
      <c r="CL21" s="40">
        <v>0</v>
      </c>
      <c r="CM21" s="32">
        <v>98689</v>
      </c>
      <c r="CN21" s="32">
        <v>0</v>
      </c>
      <c r="CO21" s="32">
        <v>0</v>
      </c>
      <c r="CP21" s="32">
        <v>0</v>
      </c>
      <c r="CQ21" s="37">
        <v>98689</v>
      </c>
      <c r="CR21" s="155">
        <v>0</v>
      </c>
      <c r="CS21" s="155">
        <v>0</v>
      </c>
      <c r="CT21" s="40">
        <v>98689</v>
      </c>
      <c r="CU21" s="155">
        <v>0</v>
      </c>
      <c r="CV21" s="155">
        <v>0</v>
      </c>
      <c r="CW21" s="155">
        <v>0</v>
      </c>
      <c r="CX21" s="155">
        <v>0</v>
      </c>
      <c r="CY21" s="37">
        <v>0</v>
      </c>
      <c r="CZ21" s="155">
        <v>0</v>
      </c>
      <c r="DA21" s="155">
        <v>0</v>
      </c>
      <c r="DB21" s="40">
        <v>0</v>
      </c>
      <c r="DC21" s="32">
        <v>0</v>
      </c>
      <c r="DD21" s="32">
        <v>0</v>
      </c>
      <c r="DE21" s="32">
        <v>0</v>
      </c>
      <c r="DF21" s="32">
        <v>0</v>
      </c>
      <c r="DG21" s="37">
        <v>0</v>
      </c>
      <c r="DH21" s="32">
        <v>0</v>
      </c>
      <c r="DI21" s="32">
        <v>0</v>
      </c>
      <c r="DJ21" s="40">
        <v>0</v>
      </c>
      <c r="DK21" s="32">
        <v>0</v>
      </c>
      <c r="DL21" s="32">
        <v>0</v>
      </c>
      <c r="DM21" s="32">
        <v>0</v>
      </c>
      <c r="DN21" s="32">
        <v>0</v>
      </c>
      <c r="DO21" s="37">
        <v>0</v>
      </c>
      <c r="DP21" s="155">
        <v>0</v>
      </c>
      <c r="DQ21" s="155">
        <v>0</v>
      </c>
      <c r="DR21" s="40">
        <v>0</v>
      </c>
      <c r="DS21" s="32">
        <v>0</v>
      </c>
      <c r="DT21" s="32">
        <v>0</v>
      </c>
      <c r="DU21" s="32">
        <v>0</v>
      </c>
      <c r="DV21" s="32">
        <v>0</v>
      </c>
      <c r="DW21" s="37">
        <v>0</v>
      </c>
      <c r="DX21" s="155">
        <v>0</v>
      </c>
      <c r="DY21" s="155">
        <v>0</v>
      </c>
      <c r="DZ21" s="40">
        <v>0</v>
      </c>
      <c r="EA21" s="32">
        <v>2788</v>
      </c>
      <c r="EB21" s="32">
        <v>0</v>
      </c>
      <c r="EC21" s="32">
        <v>0</v>
      </c>
      <c r="ED21" s="32">
        <v>0</v>
      </c>
      <c r="EE21" s="37">
        <v>2788</v>
      </c>
      <c r="EF21" s="32">
        <v>0</v>
      </c>
      <c r="EG21" s="32">
        <v>0</v>
      </c>
      <c r="EH21" s="40">
        <v>2788</v>
      </c>
    </row>
    <row r="22" spans="1:138" s="44" customFormat="1" x14ac:dyDescent="0.25">
      <c r="A22" s="113">
        <v>20</v>
      </c>
      <c r="B22" s="114" t="s">
        <v>202</v>
      </c>
      <c r="C22" s="156">
        <v>1089212</v>
      </c>
      <c r="D22" s="156">
        <v>0</v>
      </c>
      <c r="E22" s="156">
        <v>0</v>
      </c>
      <c r="F22" s="156">
        <v>0</v>
      </c>
      <c r="G22" s="38">
        <v>1089212</v>
      </c>
      <c r="H22" s="156">
        <v>0</v>
      </c>
      <c r="I22" s="156">
        <v>0</v>
      </c>
      <c r="J22" s="41">
        <v>1089212</v>
      </c>
      <c r="K22" s="33">
        <v>5734865</v>
      </c>
      <c r="L22" s="33">
        <v>0</v>
      </c>
      <c r="M22" s="33">
        <v>0</v>
      </c>
      <c r="N22" s="33">
        <v>0</v>
      </c>
      <c r="O22" s="38">
        <v>5734865</v>
      </c>
      <c r="P22" s="33">
        <v>0</v>
      </c>
      <c r="Q22" s="33">
        <v>0</v>
      </c>
      <c r="R22" s="41">
        <v>5734865</v>
      </c>
      <c r="S22" s="33">
        <v>0</v>
      </c>
      <c r="T22" s="33">
        <v>0</v>
      </c>
      <c r="U22" s="33">
        <v>0</v>
      </c>
      <c r="V22" s="33">
        <v>0</v>
      </c>
      <c r="W22" s="38">
        <v>0</v>
      </c>
      <c r="X22" s="156">
        <v>798</v>
      </c>
      <c r="Y22" s="156">
        <v>0</v>
      </c>
      <c r="Z22" s="41">
        <v>798</v>
      </c>
      <c r="AA22" s="33">
        <v>180555</v>
      </c>
      <c r="AB22" s="33">
        <v>0</v>
      </c>
      <c r="AC22" s="33">
        <v>0</v>
      </c>
      <c r="AD22" s="33">
        <v>0</v>
      </c>
      <c r="AE22" s="38">
        <v>180555</v>
      </c>
      <c r="AF22" s="156">
        <v>0</v>
      </c>
      <c r="AG22" s="156">
        <v>0</v>
      </c>
      <c r="AH22" s="41">
        <v>180555</v>
      </c>
      <c r="AI22" s="156">
        <v>0</v>
      </c>
      <c r="AJ22" s="156">
        <v>0</v>
      </c>
      <c r="AK22" s="156">
        <v>0</v>
      </c>
      <c r="AL22" s="156">
        <v>0</v>
      </c>
      <c r="AM22" s="38">
        <v>0</v>
      </c>
      <c r="AN22" s="156">
        <v>0</v>
      </c>
      <c r="AO22" s="156">
        <v>0</v>
      </c>
      <c r="AP22" s="41">
        <v>0</v>
      </c>
      <c r="AQ22" s="33">
        <v>0</v>
      </c>
      <c r="AR22" s="33">
        <v>0</v>
      </c>
      <c r="AS22" s="33">
        <v>0</v>
      </c>
      <c r="AT22" s="33">
        <v>0</v>
      </c>
      <c r="AU22" s="38">
        <v>0</v>
      </c>
      <c r="AV22" s="33">
        <v>0</v>
      </c>
      <c r="AW22" s="33">
        <v>0</v>
      </c>
      <c r="AX22" s="41">
        <v>0</v>
      </c>
      <c r="AY22" s="33">
        <v>0</v>
      </c>
      <c r="AZ22" s="33">
        <v>0</v>
      </c>
      <c r="BA22" s="33">
        <v>0</v>
      </c>
      <c r="BB22" s="33">
        <v>0</v>
      </c>
      <c r="BC22" s="38">
        <v>0</v>
      </c>
      <c r="BD22" s="156">
        <v>0</v>
      </c>
      <c r="BE22" s="156">
        <v>0</v>
      </c>
      <c r="BF22" s="41">
        <v>0</v>
      </c>
      <c r="BG22" s="33">
        <v>7244234</v>
      </c>
      <c r="BH22" s="33">
        <v>0</v>
      </c>
      <c r="BI22" s="33">
        <v>0</v>
      </c>
      <c r="BJ22" s="33">
        <v>0</v>
      </c>
      <c r="BK22" s="38">
        <v>7244234</v>
      </c>
      <c r="BL22" s="156">
        <v>0</v>
      </c>
      <c r="BM22" s="156">
        <v>0</v>
      </c>
      <c r="BN22" s="41">
        <v>7244234</v>
      </c>
      <c r="BO22" s="156">
        <v>0</v>
      </c>
      <c r="BP22" s="156">
        <v>0</v>
      </c>
      <c r="BQ22" s="156">
        <v>0</v>
      </c>
      <c r="BR22" s="156">
        <v>0</v>
      </c>
      <c r="BS22" s="38">
        <v>0</v>
      </c>
      <c r="BT22" s="156">
        <v>0</v>
      </c>
      <c r="BU22" s="156">
        <v>0</v>
      </c>
      <c r="BV22" s="41">
        <v>0</v>
      </c>
      <c r="BW22" s="33">
        <v>0</v>
      </c>
      <c r="BX22" s="33">
        <v>0</v>
      </c>
      <c r="BY22" s="33">
        <v>0</v>
      </c>
      <c r="BZ22" s="33">
        <v>0</v>
      </c>
      <c r="CA22" s="38">
        <v>0</v>
      </c>
      <c r="CB22" s="33">
        <v>0</v>
      </c>
      <c r="CC22" s="33">
        <v>0</v>
      </c>
      <c r="CD22" s="41">
        <v>0</v>
      </c>
      <c r="CE22" s="33">
        <v>0</v>
      </c>
      <c r="CF22" s="33">
        <v>0</v>
      </c>
      <c r="CG22" s="33">
        <v>0</v>
      </c>
      <c r="CH22" s="33">
        <v>0</v>
      </c>
      <c r="CI22" s="38">
        <v>0</v>
      </c>
      <c r="CJ22" s="156">
        <v>0</v>
      </c>
      <c r="CK22" s="156">
        <v>0</v>
      </c>
      <c r="CL22" s="41">
        <v>0</v>
      </c>
      <c r="CM22" s="33">
        <v>60360</v>
      </c>
      <c r="CN22" s="33">
        <v>0</v>
      </c>
      <c r="CO22" s="33">
        <v>0</v>
      </c>
      <c r="CP22" s="33">
        <v>0</v>
      </c>
      <c r="CQ22" s="38">
        <v>60360</v>
      </c>
      <c r="CR22" s="156">
        <v>0</v>
      </c>
      <c r="CS22" s="156">
        <v>0</v>
      </c>
      <c r="CT22" s="41">
        <v>60360</v>
      </c>
      <c r="CU22" s="156">
        <v>0</v>
      </c>
      <c r="CV22" s="156">
        <v>0</v>
      </c>
      <c r="CW22" s="156">
        <v>0</v>
      </c>
      <c r="CX22" s="156">
        <v>0</v>
      </c>
      <c r="CY22" s="38">
        <v>0</v>
      </c>
      <c r="CZ22" s="156">
        <v>0</v>
      </c>
      <c r="DA22" s="156">
        <v>0</v>
      </c>
      <c r="DB22" s="41">
        <v>0</v>
      </c>
      <c r="DC22" s="33">
        <v>0</v>
      </c>
      <c r="DD22" s="33">
        <v>0</v>
      </c>
      <c r="DE22" s="33">
        <v>0</v>
      </c>
      <c r="DF22" s="33">
        <v>0</v>
      </c>
      <c r="DG22" s="38">
        <v>0</v>
      </c>
      <c r="DH22" s="33">
        <v>0</v>
      </c>
      <c r="DI22" s="33">
        <v>0</v>
      </c>
      <c r="DJ22" s="41">
        <v>0</v>
      </c>
      <c r="DK22" s="33">
        <v>131654</v>
      </c>
      <c r="DL22" s="33">
        <v>0</v>
      </c>
      <c r="DM22" s="33">
        <v>0</v>
      </c>
      <c r="DN22" s="33">
        <v>0</v>
      </c>
      <c r="DO22" s="38">
        <v>131654</v>
      </c>
      <c r="DP22" s="156">
        <v>0</v>
      </c>
      <c r="DQ22" s="156">
        <v>0</v>
      </c>
      <c r="DR22" s="41">
        <v>131654</v>
      </c>
      <c r="DS22" s="33">
        <v>175889</v>
      </c>
      <c r="DT22" s="33">
        <v>0</v>
      </c>
      <c r="DU22" s="33">
        <v>0</v>
      </c>
      <c r="DV22" s="33">
        <v>0</v>
      </c>
      <c r="DW22" s="38">
        <v>175889</v>
      </c>
      <c r="DX22" s="156">
        <v>0</v>
      </c>
      <c r="DY22" s="156">
        <v>0</v>
      </c>
      <c r="DZ22" s="41">
        <v>175889</v>
      </c>
      <c r="EA22" s="33">
        <v>0</v>
      </c>
      <c r="EB22" s="33">
        <v>0</v>
      </c>
      <c r="EC22" s="33">
        <v>0</v>
      </c>
      <c r="ED22" s="33">
        <v>0</v>
      </c>
      <c r="EE22" s="38">
        <v>0</v>
      </c>
      <c r="EF22" s="33">
        <v>0</v>
      </c>
      <c r="EG22" s="33">
        <v>1840</v>
      </c>
      <c r="EH22" s="41">
        <v>1840</v>
      </c>
    </row>
    <row r="23" spans="1:138" s="44" customFormat="1" x14ac:dyDescent="0.25">
      <c r="A23" s="109">
        <v>21</v>
      </c>
      <c r="B23" s="110" t="s">
        <v>203</v>
      </c>
      <c r="C23" s="154">
        <v>427577</v>
      </c>
      <c r="D23" s="154">
        <v>0</v>
      </c>
      <c r="E23" s="154">
        <v>0</v>
      </c>
      <c r="F23" s="154">
        <v>0</v>
      </c>
      <c r="G23" s="36">
        <v>427577</v>
      </c>
      <c r="H23" s="154">
        <v>0</v>
      </c>
      <c r="I23" s="154">
        <v>0</v>
      </c>
      <c r="J23" s="39">
        <v>427577</v>
      </c>
      <c r="K23" s="31">
        <v>813914</v>
      </c>
      <c r="L23" s="31">
        <v>0</v>
      </c>
      <c r="M23" s="31">
        <v>0</v>
      </c>
      <c r="N23" s="31">
        <v>0</v>
      </c>
      <c r="O23" s="36">
        <v>813914</v>
      </c>
      <c r="P23" s="31">
        <v>0</v>
      </c>
      <c r="Q23" s="31">
        <v>1060000</v>
      </c>
      <c r="R23" s="39">
        <v>1873914</v>
      </c>
      <c r="S23" s="31">
        <v>0</v>
      </c>
      <c r="T23" s="31">
        <v>0</v>
      </c>
      <c r="U23" s="31">
        <v>0</v>
      </c>
      <c r="V23" s="31">
        <v>0</v>
      </c>
      <c r="W23" s="36">
        <v>0</v>
      </c>
      <c r="X23" s="154">
        <v>0</v>
      </c>
      <c r="Y23" s="154">
        <v>0</v>
      </c>
      <c r="Z23" s="39">
        <v>0</v>
      </c>
      <c r="AA23" s="31">
        <v>103061</v>
      </c>
      <c r="AB23" s="31">
        <v>0</v>
      </c>
      <c r="AC23" s="31">
        <v>0</v>
      </c>
      <c r="AD23" s="31">
        <v>0</v>
      </c>
      <c r="AE23" s="36">
        <v>103061</v>
      </c>
      <c r="AF23" s="154">
        <v>0</v>
      </c>
      <c r="AG23" s="154">
        <v>0</v>
      </c>
      <c r="AH23" s="39">
        <v>103061</v>
      </c>
      <c r="AI23" s="154">
        <v>0</v>
      </c>
      <c r="AJ23" s="154">
        <v>0</v>
      </c>
      <c r="AK23" s="154">
        <v>0</v>
      </c>
      <c r="AL23" s="154">
        <v>0</v>
      </c>
      <c r="AM23" s="36">
        <v>0</v>
      </c>
      <c r="AN23" s="154">
        <v>0</v>
      </c>
      <c r="AO23" s="154">
        <v>0</v>
      </c>
      <c r="AP23" s="39">
        <v>0</v>
      </c>
      <c r="AQ23" s="31">
        <v>0</v>
      </c>
      <c r="AR23" s="31">
        <v>0</v>
      </c>
      <c r="AS23" s="31">
        <v>0</v>
      </c>
      <c r="AT23" s="31">
        <v>0</v>
      </c>
      <c r="AU23" s="36">
        <v>0</v>
      </c>
      <c r="AV23" s="31">
        <v>0</v>
      </c>
      <c r="AW23" s="31">
        <v>0</v>
      </c>
      <c r="AX23" s="39">
        <v>0</v>
      </c>
      <c r="AY23" s="31">
        <v>0</v>
      </c>
      <c r="AZ23" s="31">
        <v>0</v>
      </c>
      <c r="BA23" s="31">
        <v>0</v>
      </c>
      <c r="BB23" s="31">
        <v>0</v>
      </c>
      <c r="BC23" s="36">
        <v>0</v>
      </c>
      <c r="BD23" s="154">
        <v>0</v>
      </c>
      <c r="BE23" s="154">
        <v>0</v>
      </c>
      <c r="BF23" s="39">
        <v>0</v>
      </c>
      <c r="BG23" s="31">
        <v>3673733</v>
      </c>
      <c r="BH23" s="31">
        <v>0</v>
      </c>
      <c r="BI23" s="31">
        <v>0</v>
      </c>
      <c r="BJ23" s="31">
        <v>0</v>
      </c>
      <c r="BK23" s="36">
        <v>3673733</v>
      </c>
      <c r="BL23" s="154">
        <v>0</v>
      </c>
      <c r="BM23" s="154">
        <v>1223983</v>
      </c>
      <c r="BN23" s="39">
        <v>4897716</v>
      </c>
      <c r="BO23" s="154">
        <v>0</v>
      </c>
      <c r="BP23" s="154">
        <v>0</v>
      </c>
      <c r="BQ23" s="154">
        <v>0</v>
      </c>
      <c r="BR23" s="154">
        <v>0</v>
      </c>
      <c r="BS23" s="36">
        <v>0</v>
      </c>
      <c r="BT23" s="154">
        <v>0</v>
      </c>
      <c r="BU23" s="154">
        <v>0</v>
      </c>
      <c r="BV23" s="39">
        <v>0</v>
      </c>
      <c r="BW23" s="31">
        <v>0</v>
      </c>
      <c r="BX23" s="31">
        <v>0</v>
      </c>
      <c r="BY23" s="31">
        <v>0</v>
      </c>
      <c r="BZ23" s="31">
        <v>0</v>
      </c>
      <c r="CA23" s="36">
        <v>0</v>
      </c>
      <c r="CB23" s="31">
        <v>0</v>
      </c>
      <c r="CC23" s="31">
        <v>0</v>
      </c>
      <c r="CD23" s="39">
        <v>0</v>
      </c>
      <c r="CE23" s="31">
        <v>0</v>
      </c>
      <c r="CF23" s="31">
        <v>0</v>
      </c>
      <c r="CG23" s="31">
        <v>0</v>
      </c>
      <c r="CH23" s="31">
        <v>0</v>
      </c>
      <c r="CI23" s="36">
        <v>0</v>
      </c>
      <c r="CJ23" s="154">
        <v>0</v>
      </c>
      <c r="CK23" s="154">
        <v>0</v>
      </c>
      <c r="CL23" s="39">
        <v>0</v>
      </c>
      <c r="CM23" s="31">
        <v>9751</v>
      </c>
      <c r="CN23" s="31">
        <v>0</v>
      </c>
      <c r="CO23" s="31">
        <v>0</v>
      </c>
      <c r="CP23" s="31">
        <v>0</v>
      </c>
      <c r="CQ23" s="36">
        <v>9751</v>
      </c>
      <c r="CR23" s="154">
        <v>0</v>
      </c>
      <c r="CS23" s="154">
        <v>0</v>
      </c>
      <c r="CT23" s="39">
        <v>9751</v>
      </c>
      <c r="CU23" s="154">
        <v>0</v>
      </c>
      <c r="CV23" s="154">
        <v>0</v>
      </c>
      <c r="CW23" s="154">
        <v>0</v>
      </c>
      <c r="CX23" s="154">
        <v>0</v>
      </c>
      <c r="CY23" s="36">
        <v>0</v>
      </c>
      <c r="CZ23" s="154">
        <v>0</v>
      </c>
      <c r="DA23" s="154">
        <v>0</v>
      </c>
      <c r="DB23" s="39">
        <v>0</v>
      </c>
      <c r="DC23" s="31">
        <v>0</v>
      </c>
      <c r="DD23" s="31">
        <v>0</v>
      </c>
      <c r="DE23" s="31">
        <v>0</v>
      </c>
      <c r="DF23" s="31">
        <v>0</v>
      </c>
      <c r="DG23" s="36">
        <v>0</v>
      </c>
      <c r="DH23" s="31">
        <v>0</v>
      </c>
      <c r="DI23" s="31">
        <v>0</v>
      </c>
      <c r="DJ23" s="39">
        <v>0</v>
      </c>
      <c r="DK23" s="31">
        <v>78655</v>
      </c>
      <c r="DL23" s="31">
        <v>0</v>
      </c>
      <c r="DM23" s="31">
        <v>0</v>
      </c>
      <c r="DN23" s="31">
        <v>0</v>
      </c>
      <c r="DO23" s="36">
        <v>78655</v>
      </c>
      <c r="DP23" s="154">
        <v>0</v>
      </c>
      <c r="DQ23" s="154">
        <v>0</v>
      </c>
      <c r="DR23" s="39">
        <v>78655</v>
      </c>
      <c r="DS23" s="31">
        <v>28304</v>
      </c>
      <c r="DT23" s="31">
        <v>0</v>
      </c>
      <c r="DU23" s="31">
        <v>0</v>
      </c>
      <c r="DV23" s="31">
        <v>0</v>
      </c>
      <c r="DW23" s="36">
        <v>28304</v>
      </c>
      <c r="DX23" s="154">
        <v>0</v>
      </c>
      <c r="DY23" s="154">
        <v>9430</v>
      </c>
      <c r="DZ23" s="39">
        <v>37734</v>
      </c>
      <c r="EA23" s="31">
        <v>16588</v>
      </c>
      <c r="EB23" s="31">
        <v>0</v>
      </c>
      <c r="EC23" s="31">
        <v>0</v>
      </c>
      <c r="ED23" s="31">
        <v>0</v>
      </c>
      <c r="EE23" s="36">
        <v>16588</v>
      </c>
      <c r="EF23" s="31">
        <v>0</v>
      </c>
      <c r="EG23" s="31">
        <v>0</v>
      </c>
      <c r="EH23" s="39">
        <v>16588</v>
      </c>
    </row>
    <row r="24" spans="1:138" s="44" customFormat="1" x14ac:dyDescent="0.25">
      <c r="A24" s="111">
        <v>22</v>
      </c>
      <c r="B24" s="112" t="s">
        <v>204</v>
      </c>
      <c r="C24" s="155">
        <v>281678</v>
      </c>
      <c r="D24" s="155">
        <v>0</v>
      </c>
      <c r="E24" s="155">
        <v>0</v>
      </c>
      <c r="F24" s="155">
        <v>0</v>
      </c>
      <c r="G24" s="37">
        <v>281678</v>
      </c>
      <c r="H24" s="155">
        <v>0</v>
      </c>
      <c r="I24" s="155">
        <v>0</v>
      </c>
      <c r="J24" s="40">
        <v>281678</v>
      </c>
      <c r="K24" s="32">
        <v>916797</v>
      </c>
      <c r="L24" s="32">
        <v>0</v>
      </c>
      <c r="M24" s="32">
        <v>0</v>
      </c>
      <c r="N24" s="32">
        <v>735721</v>
      </c>
      <c r="O24" s="37">
        <v>1652518</v>
      </c>
      <c r="P24" s="32">
        <v>0</v>
      </c>
      <c r="Q24" s="32">
        <v>0</v>
      </c>
      <c r="R24" s="40">
        <v>1652518</v>
      </c>
      <c r="S24" s="32">
        <v>0</v>
      </c>
      <c r="T24" s="32">
        <v>0</v>
      </c>
      <c r="U24" s="32">
        <v>0</v>
      </c>
      <c r="V24" s="32">
        <v>0</v>
      </c>
      <c r="W24" s="37">
        <v>0</v>
      </c>
      <c r="X24" s="155">
        <v>1536239</v>
      </c>
      <c r="Y24" s="155">
        <v>0</v>
      </c>
      <c r="Z24" s="40">
        <v>1536239</v>
      </c>
      <c r="AA24" s="32">
        <v>90392</v>
      </c>
      <c r="AB24" s="32">
        <v>0</v>
      </c>
      <c r="AC24" s="32">
        <v>0</v>
      </c>
      <c r="AD24" s="32">
        <v>0</v>
      </c>
      <c r="AE24" s="37">
        <v>90392</v>
      </c>
      <c r="AF24" s="155">
        <v>0</v>
      </c>
      <c r="AG24" s="155">
        <v>0</v>
      </c>
      <c r="AH24" s="40">
        <v>90392</v>
      </c>
      <c r="AI24" s="155">
        <v>0</v>
      </c>
      <c r="AJ24" s="155">
        <v>0</v>
      </c>
      <c r="AK24" s="155">
        <v>0</v>
      </c>
      <c r="AL24" s="155">
        <v>0</v>
      </c>
      <c r="AM24" s="37">
        <v>0</v>
      </c>
      <c r="AN24" s="155">
        <v>0</v>
      </c>
      <c r="AO24" s="155">
        <v>0</v>
      </c>
      <c r="AP24" s="40">
        <v>0</v>
      </c>
      <c r="AQ24" s="32">
        <v>1402</v>
      </c>
      <c r="AR24" s="32">
        <v>0</v>
      </c>
      <c r="AS24" s="32">
        <v>0</v>
      </c>
      <c r="AT24" s="32">
        <v>817</v>
      </c>
      <c r="AU24" s="37">
        <v>2219</v>
      </c>
      <c r="AV24" s="32">
        <v>1708</v>
      </c>
      <c r="AW24" s="32">
        <v>0</v>
      </c>
      <c r="AX24" s="40">
        <v>3927</v>
      </c>
      <c r="AY24" s="32">
        <v>0</v>
      </c>
      <c r="AZ24" s="32">
        <v>0</v>
      </c>
      <c r="BA24" s="32">
        <v>0</v>
      </c>
      <c r="BB24" s="32">
        <v>0</v>
      </c>
      <c r="BC24" s="37">
        <v>0</v>
      </c>
      <c r="BD24" s="155">
        <v>0</v>
      </c>
      <c r="BE24" s="155">
        <v>0</v>
      </c>
      <c r="BF24" s="40">
        <v>0</v>
      </c>
      <c r="BG24" s="32">
        <v>1260724</v>
      </c>
      <c r="BH24" s="32">
        <v>0</v>
      </c>
      <c r="BI24" s="32">
        <v>0</v>
      </c>
      <c r="BJ24" s="32">
        <v>0</v>
      </c>
      <c r="BK24" s="37">
        <v>1260724</v>
      </c>
      <c r="BL24" s="155">
        <v>0</v>
      </c>
      <c r="BM24" s="155">
        <v>1260724</v>
      </c>
      <c r="BN24" s="40">
        <v>2521448</v>
      </c>
      <c r="BO24" s="155">
        <v>0</v>
      </c>
      <c r="BP24" s="155">
        <v>0</v>
      </c>
      <c r="BQ24" s="155">
        <v>0</v>
      </c>
      <c r="BR24" s="155">
        <v>0</v>
      </c>
      <c r="BS24" s="37">
        <v>0</v>
      </c>
      <c r="BT24" s="155">
        <v>0</v>
      </c>
      <c r="BU24" s="155">
        <v>0</v>
      </c>
      <c r="BV24" s="40">
        <v>0</v>
      </c>
      <c r="BW24" s="32">
        <v>0</v>
      </c>
      <c r="BX24" s="32">
        <v>0</v>
      </c>
      <c r="BY24" s="32">
        <v>0</v>
      </c>
      <c r="BZ24" s="32">
        <v>0</v>
      </c>
      <c r="CA24" s="37">
        <v>0</v>
      </c>
      <c r="CB24" s="32">
        <v>0</v>
      </c>
      <c r="CC24" s="32">
        <v>0</v>
      </c>
      <c r="CD24" s="40">
        <v>0</v>
      </c>
      <c r="CE24" s="32">
        <v>0</v>
      </c>
      <c r="CF24" s="32">
        <v>0</v>
      </c>
      <c r="CG24" s="32">
        <v>0</v>
      </c>
      <c r="CH24" s="32">
        <v>0</v>
      </c>
      <c r="CI24" s="37">
        <v>0</v>
      </c>
      <c r="CJ24" s="155">
        <v>0</v>
      </c>
      <c r="CK24" s="155">
        <v>0</v>
      </c>
      <c r="CL24" s="40">
        <v>0</v>
      </c>
      <c r="CM24" s="32">
        <v>16000</v>
      </c>
      <c r="CN24" s="32">
        <v>0</v>
      </c>
      <c r="CO24" s="32">
        <v>0</v>
      </c>
      <c r="CP24" s="32">
        <v>0</v>
      </c>
      <c r="CQ24" s="37">
        <v>16000</v>
      </c>
      <c r="CR24" s="155">
        <v>0</v>
      </c>
      <c r="CS24" s="155">
        <v>0</v>
      </c>
      <c r="CT24" s="40">
        <v>16000</v>
      </c>
      <c r="CU24" s="155">
        <v>6177</v>
      </c>
      <c r="CV24" s="155">
        <v>0</v>
      </c>
      <c r="CW24" s="155">
        <v>0</v>
      </c>
      <c r="CX24" s="155">
        <v>3735</v>
      </c>
      <c r="CY24" s="37">
        <v>9912</v>
      </c>
      <c r="CZ24" s="155">
        <v>8037</v>
      </c>
      <c r="DA24" s="155">
        <v>0</v>
      </c>
      <c r="DB24" s="40">
        <v>17949</v>
      </c>
      <c r="DC24" s="32">
        <v>1488</v>
      </c>
      <c r="DD24" s="32">
        <v>0</v>
      </c>
      <c r="DE24" s="32">
        <v>0</v>
      </c>
      <c r="DF24" s="32">
        <v>1038</v>
      </c>
      <c r="DG24" s="37">
        <v>2526</v>
      </c>
      <c r="DH24" s="32">
        <v>2177</v>
      </c>
      <c r="DI24" s="32">
        <v>0</v>
      </c>
      <c r="DJ24" s="40">
        <v>4703</v>
      </c>
      <c r="DK24" s="32">
        <v>38565</v>
      </c>
      <c r="DL24" s="32">
        <v>0</v>
      </c>
      <c r="DM24" s="32">
        <v>0</v>
      </c>
      <c r="DN24" s="32">
        <v>24519</v>
      </c>
      <c r="DO24" s="37">
        <v>63084</v>
      </c>
      <c r="DP24" s="155">
        <v>49599</v>
      </c>
      <c r="DQ24" s="155">
        <v>0</v>
      </c>
      <c r="DR24" s="40">
        <v>112683</v>
      </c>
      <c r="DS24" s="32">
        <v>27400</v>
      </c>
      <c r="DT24" s="32">
        <v>0</v>
      </c>
      <c r="DU24" s="32">
        <v>0</v>
      </c>
      <c r="DV24" s="32">
        <v>0</v>
      </c>
      <c r="DW24" s="37">
        <v>27400</v>
      </c>
      <c r="DX24" s="155">
        <v>0</v>
      </c>
      <c r="DY24" s="155">
        <v>27400</v>
      </c>
      <c r="DZ24" s="40">
        <v>54800</v>
      </c>
      <c r="EA24" s="32">
        <v>0</v>
      </c>
      <c r="EB24" s="32">
        <v>0</v>
      </c>
      <c r="EC24" s="32">
        <v>0</v>
      </c>
      <c r="ED24" s="32">
        <v>0</v>
      </c>
      <c r="EE24" s="37">
        <v>0</v>
      </c>
      <c r="EF24" s="32">
        <v>0</v>
      </c>
      <c r="EG24" s="32">
        <v>0</v>
      </c>
      <c r="EH24" s="40">
        <v>0</v>
      </c>
    </row>
    <row r="25" spans="1:138" s="44" customFormat="1" x14ac:dyDescent="0.25">
      <c r="A25" s="111">
        <v>23</v>
      </c>
      <c r="B25" s="112" t="s">
        <v>205</v>
      </c>
      <c r="C25" s="155">
        <v>2742370</v>
      </c>
      <c r="D25" s="155">
        <v>0</v>
      </c>
      <c r="E25" s="155">
        <v>0</v>
      </c>
      <c r="F25" s="155">
        <v>0</v>
      </c>
      <c r="G25" s="37">
        <v>2742370</v>
      </c>
      <c r="H25" s="155">
        <v>0</v>
      </c>
      <c r="I25" s="155">
        <v>0</v>
      </c>
      <c r="J25" s="40">
        <v>2742370</v>
      </c>
      <c r="K25" s="32">
        <v>3773089</v>
      </c>
      <c r="L25" s="32">
        <v>0</v>
      </c>
      <c r="M25" s="32">
        <v>0</v>
      </c>
      <c r="N25" s="32">
        <v>0</v>
      </c>
      <c r="O25" s="37">
        <v>3773089</v>
      </c>
      <c r="P25" s="32">
        <v>0</v>
      </c>
      <c r="Q25" s="32">
        <v>0</v>
      </c>
      <c r="R25" s="40">
        <v>3773089</v>
      </c>
      <c r="S25" s="32">
        <v>0</v>
      </c>
      <c r="T25" s="32">
        <v>0</v>
      </c>
      <c r="U25" s="32">
        <v>0</v>
      </c>
      <c r="V25" s="32">
        <v>0</v>
      </c>
      <c r="W25" s="37">
        <v>0</v>
      </c>
      <c r="X25" s="155">
        <v>13435620</v>
      </c>
      <c r="Y25" s="155">
        <v>0</v>
      </c>
      <c r="Z25" s="40">
        <v>13435620</v>
      </c>
      <c r="AA25" s="32">
        <v>438053</v>
      </c>
      <c r="AB25" s="32">
        <v>0</v>
      </c>
      <c r="AC25" s="32">
        <v>0</v>
      </c>
      <c r="AD25" s="32">
        <v>0</v>
      </c>
      <c r="AE25" s="37">
        <v>438053</v>
      </c>
      <c r="AF25" s="155">
        <v>0</v>
      </c>
      <c r="AG25" s="155">
        <v>0</v>
      </c>
      <c r="AH25" s="40">
        <v>438053</v>
      </c>
      <c r="AI25" s="155">
        <v>0</v>
      </c>
      <c r="AJ25" s="155">
        <v>0</v>
      </c>
      <c r="AK25" s="155">
        <v>0</v>
      </c>
      <c r="AL25" s="155">
        <v>0</v>
      </c>
      <c r="AM25" s="37">
        <v>0</v>
      </c>
      <c r="AN25" s="155">
        <v>0</v>
      </c>
      <c r="AO25" s="155">
        <v>0</v>
      </c>
      <c r="AP25" s="40">
        <v>0</v>
      </c>
      <c r="AQ25" s="32">
        <v>0</v>
      </c>
      <c r="AR25" s="32">
        <v>0</v>
      </c>
      <c r="AS25" s="32">
        <v>0</v>
      </c>
      <c r="AT25" s="32">
        <v>0</v>
      </c>
      <c r="AU25" s="37">
        <v>0</v>
      </c>
      <c r="AV25" s="32">
        <v>0</v>
      </c>
      <c r="AW25" s="32">
        <v>0</v>
      </c>
      <c r="AX25" s="40">
        <v>0</v>
      </c>
      <c r="AY25" s="32">
        <v>0</v>
      </c>
      <c r="AZ25" s="32">
        <v>0</v>
      </c>
      <c r="BA25" s="32">
        <v>0</v>
      </c>
      <c r="BB25" s="32">
        <v>0</v>
      </c>
      <c r="BC25" s="37">
        <v>0</v>
      </c>
      <c r="BD25" s="155">
        <v>0</v>
      </c>
      <c r="BE25" s="155">
        <v>0</v>
      </c>
      <c r="BF25" s="40">
        <v>0</v>
      </c>
      <c r="BG25" s="32">
        <v>21079857</v>
      </c>
      <c r="BH25" s="32">
        <v>0</v>
      </c>
      <c r="BI25" s="32">
        <v>0</v>
      </c>
      <c r="BJ25" s="32">
        <v>4864582</v>
      </c>
      <c r="BK25" s="37">
        <v>25944439</v>
      </c>
      <c r="BL25" s="155">
        <v>0</v>
      </c>
      <c r="BM25" s="155">
        <v>0</v>
      </c>
      <c r="BN25" s="40">
        <v>25944439</v>
      </c>
      <c r="BO25" s="155">
        <v>0</v>
      </c>
      <c r="BP25" s="155">
        <v>0</v>
      </c>
      <c r="BQ25" s="155">
        <v>0</v>
      </c>
      <c r="BR25" s="155">
        <v>0</v>
      </c>
      <c r="BS25" s="37">
        <v>0</v>
      </c>
      <c r="BT25" s="155">
        <v>0</v>
      </c>
      <c r="BU25" s="155">
        <v>0</v>
      </c>
      <c r="BV25" s="40">
        <v>0</v>
      </c>
      <c r="BW25" s="32">
        <v>0</v>
      </c>
      <c r="BX25" s="32">
        <v>0</v>
      </c>
      <c r="BY25" s="32">
        <v>0</v>
      </c>
      <c r="BZ25" s="32">
        <v>0</v>
      </c>
      <c r="CA25" s="37">
        <v>0</v>
      </c>
      <c r="CB25" s="32">
        <v>0</v>
      </c>
      <c r="CC25" s="32">
        <v>0</v>
      </c>
      <c r="CD25" s="40">
        <v>0</v>
      </c>
      <c r="CE25" s="32">
        <v>0</v>
      </c>
      <c r="CF25" s="32">
        <v>0</v>
      </c>
      <c r="CG25" s="32">
        <v>0</v>
      </c>
      <c r="CH25" s="32">
        <v>0</v>
      </c>
      <c r="CI25" s="37">
        <v>0</v>
      </c>
      <c r="CJ25" s="155">
        <v>0</v>
      </c>
      <c r="CK25" s="155">
        <v>0</v>
      </c>
      <c r="CL25" s="40">
        <v>0</v>
      </c>
      <c r="CM25" s="32">
        <v>58692</v>
      </c>
      <c r="CN25" s="32">
        <v>0</v>
      </c>
      <c r="CO25" s="32">
        <v>0</v>
      </c>
      <c r="CP25" s="32">
        <v>0</v>
      </c>
      <c r="CQ25" s="37">
        <v>58692</v>
      </c>
      <c r="CR25" s="155">
        <v>0</v>
      </c>
      <c r="CS25" s="155">
        <v>0</v>
      </c>
      <c r="CT25" s="40">
        <v>58692</v>
      </c>
      <c r="CU25" s="155">
        <v>0</v>
      </c>
      <c r="CV25" s="155">
        <v>0</v>
      </c>
      <c r="CW25" s="155">
        <v>0</v>
      </c>
      <c r="CX25" s="155">
        <v>0</v>
      </c>
      <c r="CY25" s="37">
        <v>0</v>
      </c>
      <c r="CZ25" s="155">
        <v>0</v>
      </c>
      <c r="DA25" s="155">
        <v>0</v>
      </c>
      <c r="DB25" s="40">
        <v>0</v>
      </c>
      <c r="DC25" s="32">
        <v>0</v>
      </c>
      <c r="DD25" s="32">
        <v>0</v>
      </c>
      <c r="DE25" s="32">
        <v>0</v>
      </c>
      <c r="DF25" s="32">
        <v>0</v>
      </c>
      <c r="DG25" s="37">
        <v>0</v>
      </c>
      <c r="DH25" s="32">
        <v>0</v>
      </c>
      <c r="DI25" s="32">
        <v>0</v>
      </c>
      <c r="DJ25" s="40">
        <v>0</v>
      </c>
      <c r="DK25" s="32">
        <v>230820</v>
      </c>
      <c r="DL25" s="32">
        <v>0</v>
      </c>
      <c r="DM25" s="32">
        <v>0</v>
      </c>
      <c r="DN25" s="32">
        <v>0</v>
      </c>
      <c r="DO25" s="37">
        <v>230820</v>
      </c>
      <c r="DP25" s="155">
        <v>475986</v>
      </c>
      <c r="DQ25" s="155">
        <v>0</v>
      </c>
      <c r="DR25" s="40">
        <v>706806</v>
      </c>
      <c r="DS25" s="32">
        <v>165207</v>
      </c>
      <c r="DT25" s="32">
        <v>0</v>
      </c>
      <c r="DU25" s="32">
        <v>0</v>
      </c>
      <c r="DV25" s="32">
        <v>0</v>
      </c>
      <c r="DW25" s="37">
        <v>165207</v>
      </c>
      <c r="DX25" s="155">
        <v>0</v>
      </c>
      <c r="DY25" s="155">
        <v>0</v>
      </c>
      <c r="DZ25" s="40">
        <v>165207</v>
      </c>
      <c r="EA25" s="32">
        <v>0</v>
      </c>
      <c r="EB25" s="32">
        <v>0</v>
      </c>
      <c r="EC25" s="32">
        <v>0</v>
      </c>
      <c r="ED25" s="32">
        <v>0</v>
      </c>
      <c r="EE25" s="37">
        <v>0</v>
      </c>
      <c r="EF25" s="32">
        <v>0</v>
      </c>
      <c r="EG25" s="32">
        <v>0</v>
      </c>
      <c r="EH25" s="40">
        <v>0</v>
      </c>
    </row>
    <row r="26" spans="1:138" s="44" customFormat="1" x14ac:dyDescent="0.25">
      <c r="A26" s="111">
        <v>24</v>
      </c>
      <c r="B26" s="112" t="s">
        <v>206</v>
      </c>
      <c r="C26" s="155">
        <v>2139319</v>
      </c>
      <c r="D26" s="155">
        <v>0</v>
      </c>
      <c r="E26" s="155">
        <v>0</v>
      </c>
      <c r="F26" s="155">
        <v>0</v>
      </c>
      <c r="G26" s="37">
        <v>2139319</v>
      </c>
      <c r="H26" s="155">
        <v>0</v>
      </c>
      <c r="I26" s="155">
        <v>0</v>
      </c>
      <c r="J26" s="40">
        <v>2139319</v>
      </c>
      <c r="K26" s="32">
        <v>22167519</v>
      </c>
      <c r="L26" s="32">
        <v>0</v>
      </c>
      <c r="M26" s="32">
        <v>0</v>
      </c>
      <c r="N26" s="32">
        <v>7887399</v>
      </c>
      <c r="O26" s="37">
        <v>30054918</v>
      </c>
      <c r="P26" s="32">
        <v>0</v>
      </c>
      <c r="Q26" s="32">
        <v>0</v>
      </c>
      <c r="R26" s="40">
        <v>30054918</v>
      </c>
      <c r="S26" s="32">
        <v>0</v>
      </c>
      <c r="T26" s="32">
        <v>0</v>
      </c>
      <c r="U26" s="32">
        <v>0</v>
      </c>
      <c r="V26" s="32">
        <v>0</v>
      </c>
      <c r="W26" s="37">
        <v>0</v>
      </c>
      <c r="X26" s="155">
        <v>3328012</v>
      </c>
      <c r="Y26" s="155">
        <v>0</v>
      </c>
      <c r="Z26" s="40">
        <v>3328012</v>
      </c>
      <c r="AA26" s="32">
        <v>631579</v>
      </c>
      <c r="AB26" s="32">
        <v>0</v>
      </c>
      <c r="AC26" s="32">
        <v>0</v>
      </c>
      <c r="AD26" s="32">
        <v>0</v>
      </c>
      <c r="AE26" s="37">
        <v>631579</v>
      </c>
      <c r="AF26" s="155">
        <v>0</v>
      </c>
      <c r="AG26" s="155">
        <v>0</v>
      </c>
      <c r="AH26" s="40">
        <v>631579</v>
      </c>
      <c r="AI26" s="155">
        <v>0</v>
      </c>
      <c r="AJ26" s="155">
        <v>0</v>
      </c>
      <c r="AK26" s="155">
        <v>0</v>
      </c>
      <c r="AL26" s="155">
        <v>0</v>
      </c>
      <c r="AM26" s="37">
        <v>0</v>
      </c>
      <c r="AN26" s="155">
        <v>0</v>
      </c>
      <c r="AO26" s="155">
        <v>0</v>
      </c>
      <c r="AP26" s="40">
        <v>0</v>
      </c>
      <c r="AQ26" s="32">
        <v>19416</v>
      </c>
      <c r="AR26" s="32">
        <v>0</v>
      </c>
      <c r="AS26" s="32">
        <v>0</v>
      </c>
      <c r="AT26" s="32">
        <v>4981</v>
      </c>
      <c r="AU26" s="37">
        <v>24397</v>
      </c>
      <c r="AV26" s="32">
        <v>0</v>
      </c>
      <c r="AW26" s="32">
        <v>0</v>
      </c>
      <c r="AX26" s="40">
        <v>24397</v>
      </c>
      <c r="AY26" s="32">
        <v>0</v>
      </c>
      <c r="AZ26" s="32">
        <v>0</v>
      </c>
      <c r="BA26" s="32">
        <v>0</v>
      </c>
      <c r="BB26" s="32">
        <v>0</v>
      </c>
      <c r="BC26" s="37">
        <v>0</v>
      </c>
      <c r="BD26" s="155">
        <v>0</v>
      </c>
      <c r="BE26" s="155">
        <v>0</v>
      </c>
      <c r="BF26" s="40">
        <v>0</v>
      </c>
      <c r="BG26" s="32">
        <v>17397502</v>
      </c>
      <c r="BH26" s="32">
        <v>0</v>
      </c>
      <c r="BI26" s="32">
        <v>0</v>
      </c>
      <c r="BJ26" s="32">
        <v>6707552</v>
      </c>
      <c r="BK26" s="37">
        <v>24105054</v>
      </c>
      <c r="BL26" s="155">
        <v>0</v>
      </c>
      <c r="BM26" s="155">
        <v>0</v>
      </c>
      <c r="BN26" s="40">
        <v>24105054</v>
      </c>
      <c r="BO26" s="155">
        <v>0</v>
      </c>
      <c r="BP26" s="155">
        <v>0</v>
      </c>
      <c r="BQ26" s="155">
        <v>0</v>
      </c>
      <c r="BR26" s="155">
        <v>0</v>
      </c>
      <c r="BS26" s="37">
        <v>0</v>
      </c>
      <c r="BT26" s="155">
        <v>0</v>
      </c>
      <c r="BU26" s="155">
        <v>0</v>
      </c>
      <c r="BV26" s="40">
        <v>0</v>
      </c>
      <c r="BW26" s="32">
        <v>0</v>
      </c>
      <c r="BX26" s="32">
        <v>0</v>
      </c>
      <c r="BY26" s="32">
        <v>0</v>
      </c>
      <c r="BZ26" s="32">
        <v>0</v>
      </c>
      <c r="CA26" s="37">
        <v>0</v>
      </c>
      <c r="CB26" s="32">
        <v>0</v>
      </c>
      <c r="CC26" s="32">
        <v>0</v>
      </c>
      <c r="CD26" s="40">
        <v>0</v>
      </c>
      <c r="CE26" s="32">
        <v>0</v>
      </c>
      <c r="CF26" s="32">
        <v>0</v>
      </c>
      <c r="CG26" s="32">
        <v>0</v>
      </c>
      <c r="CH26" s="32">
        <v>0</v>
      </c>
      <c r="CI26" s="37">
        <v>0</v>
      </c>
      <c r="CJ26" s="155">
        <v>0</v>
      </c>
      <c r="CK26" s="155">
        <v>0</v>
      </c>
      <c r="CL26" s="40">
        <v>0</v>
      </c>
      <c r="CM26" s="32">
        <v>0</v>
      </c>
      <c r="CN26" s="32">
        <v>0</v>
      </c>
      <c r="CO26" s="32">
        <v>0</v>
      </c>
      <c r="CP26" s="32">
        <v>0</v>
      </c>
      <c r="CQ26" s="37">
        <v>0</v>
      </c>
      <c r="CR26" s="155">
        <v>0</v>
      </c>
      <c r="CS26" s="155">
        <v>0</v>
      </c>
      <c r="CT26" s="40">
        <v>0</v>
      </c>
      <c r="CU26" s="155">
        <v>0</v>
      </c>
      <c r="CV26" s="155">
        <v>0</v>
      </c>
      <c r="CW26" s="155">
        <v>0</v>
      </c>
      <c r="CX26" s="155">
        <v>0</v>
      </c>
      <c r="CY26" s="37">
        <v>0</v>
      </c>
      <c r="CZ26" s="155">
        <v>0</v>
      </c>
      <c r="DA26" s="155">
        <v>0</v>
      </c>
      <c r="DB26" s="40">
        <v>0</v>
      </c>
      <c r="DC26" s="32">
        <v>0</v>
      </c>
      <c r="DD26" s="32">
        <v>0</v>
      </c>
      <c r="DE26" s="32">
        <v>0</v>
      </c>
      <c r="DF26" s="32">
        <v>0</v>
      </c>
      <c r="DG26" s="37">
        <v>0</v>
      </c>
      <c r="DH26" s="32">
        <v>0</v>
      </c>
      <c r="DI26" s="32">
        <v>0</v>
      </c>
      <c r="DJ26" s="40">
        <v>0</v>
      </c>
      <c r="DK26" s="32">
        <v>756664</v>
      </c>
      <c r="DL26" s="32">
        <v>0</v>
      </c>
      <c r="DM26" s="32">
        <v>0</v>
      </c>
      <c r="DN26" s="32">
        <v>252483</v>
      </c>
      <c r="DO26" s="37">
        <v>1009147</v>
      </c>
      <c r="DP26" s="155">
        <v>128011</v>
      </c>
      <c r="DQ26" s="155">
        <v>0</v>
      </c>
      <c r="DR26" s="40">
        <v>1137158</v>
      </c>
      <c r="DS26" s="32">
        <v>0</v>
      </c>
      <c r="DT26" s="32">
        <v>0</v>
      </c>
      <c r="DU26" s="32">
        <v>0</v>
      </c>
      <c r="DV26" s="32">
        <v>0</v>
      </c>
      <c r="DW26" s="37">
        <v>0</v>
      </c>
      <c r="DX26" s="155">
        <v>0</v>
      </c>
      <c r="DY26" s="155">
        <v>0</v>
      </c>
      <c r="DZ26" s="40">
        <v>0</v>
      </c>
      <c r="EA26" s="32">
        <v>785</v>
      </c>
      <c r="EB26" s="32">
        <v>0</v>
      </c>
      <c r="EC26" s="32">
        <v>0</v>
      </c>
      <c r="ED26" s="32">
        <v>0</v>
      </c>
      <c r="EE26" s="37">
        <v>785</v>
      </c>
      <c r="EF26" s="32">
        <v>0</v>
      </c>
      <c r="EG26" s="32">
        <v>0</v>
      </c>
      <c r="EH26" s="40">
        <v>785</v>
      </c>
    </row>
    <row r="27" spans="1:138" s="44" customFormat="1" x14ac:dyDescent="0.25">
      <c r="A27" s="113">
        <v>25</v>
      </c>
      <c r="B27" s="114" t="s">
        <v>207</v>
      </c>
      <c r="C27" s="156">
        <v>1101949</v>
      </c>
      <c r="D27" s="156">
        <v>0</v>
      </c>
      <c r="E27" s="156">
        <v>0</v>
      </c>
      <c r="F27" s="156">
        <v>0</v>
      </c>
      <c r="G27" s="38">
        <v>1101949</v>
      </c>
      <c r="H27" s="156">
        <v>0</v>
      </c>
      <c r="I27" s="156">
        <v>0</v>
      </c>
      <c r="J27" s="41">
        <v>1101949</v>
      </c>
      <c r="K27" s="33">
        <v>4746626</v>
      </c>
      <c r="L27" s="33">
        <v>0</v>
      </c>
      <c r="M27" s="33">
        <v>0</v>
      </c>
      <c r="N27" s="33">
        <v>0</v>
      </c>
      <c r="O27" s="38">
        <v>4746626</v>
      </c>
      <c r="P27" s="33">
        <v>0</v>
      </c>
      <c r="Q27" s="33">
        <v>0</v>
      </c>
      <c r="R27" s="41">
        <v>4746626</v>
      </c>
      <c r="S27" s="33">
        <v>0</v>
      </c>
      <c r="T27" s="33">
        <v>0</v>
      </c>
      <c r="U27" s="33">
        <v>0</v>
      </c>
      <c r="V27" s="33">
        <v>0</v>
      </c>
      <c r="W27" s="38">
        <v>0</v>
      </c>
      <c r="X27" s="156">
        <v>0</v>
      </c>
      <c r="Y27" s="156">
        <v>0</v>
      </c>
      <c r="Z27" s="41">
        <v>0</v>
      </c>
      <c r="AA27" s="33">
        <v>248217</v>
      </c>
      <c r="AB27" s="33">
        <v>0</v>
      </c>
      <c r="AC27" s="33">
        <v>0</v>
      </c>
      <c r="AD27" s="33">
        <v>0</v>
      </c>
      <c r="AE27" s="38">
        <v>248217</v>
      </c>
      <c r="AF27" s="156">
        <v>0</v>
      </c>
      <c r="AG27" s="156">
        <v>0</v>
      </c>
      <c r="AH27" s="41">
        <v>248217</v>
      </c>
      <c r="AI27" s="156">
        <v>0</v>
      </c>
      <c r="AJ27" s="156">
        <v>0</v>
      </c>
      <c r="AK27" s="156">
        <v>0</v>
      </c>
      <c r="AL27" s="156">
        <v>0</v>
      </c>
      <c r="AM27" s="38">
        <v>0</v>
      </c>
      <c r="AN27" s="156">
        <v>0</v>
      </c>
      <c r="AO27" s="156">
        <v>0</v>
      </c>
      <c r="AP27" s="41">
        <v>0</v>
      </c>
      <c r="AQ27" s="33">
        <v>0</v>
      </c>
      <c r="AR27" s="33">
        <v>0</v>
      </c>
      <c r="AS27" s="33">
        <v>0</v>
      </c>
      <c r="AT27" s="33">
        <v>0</v>
      </c>
      <c r="AU27" s="38">
        <v>0</v>
      </c>
      <c r="AV27" s="33">
        <v>0</v>
      </c>
      <c r="AW27" s="33">
        <v>0</v>
      </c>
      <c r="AX27" s="41">
        <v>0</v>
      </c>
      <c r="AY27" s="33">
        <v>0</v>
      </c>
      <c r="AZ27" s="33">
        <v>0</v>
      </c>
      <c r="BA27" s="33">
        <v>0</v>
      </c>
      <c r="BB27" s="33">
        <v>0</v>
      </c>
      <c r="BC27" s="38">
        <v>0</v>
      </c>
      <c r="BD27" s="156">
        <v>0</v>
      </c>
      <c r="BE27" s="156">
        <v>0</v>
      </c>
      <c r="BF27" s="41">
        <v>0</v>
      </c>
      <c r="BG27" s="33">
        <v>5742608</v>
      </c>
      <c r="BH27" s="33">
        <v>0</v>
      </c>
      <c r="BI27" s="33">
        <v>0</v>
      </c>
      <c r="BJ27" s="33">
        <v>0</v>
      </c>
      <c r="BK27" s="38">
        <v>5742608</v>
      </c>
      <c r="BL27" s="156">
        <v>0</v>
      </c>
      <c r="BM27" s="156">
        <v>0</v>
      </c>
      <c r="BN27" s="41">
        <v>5742608</v>
      </c>
      <c r="BO27" s="156">
        <v>0</v>
      </c>
      <c r="BP27" s="156">
        <v>0</v>
      </c>
      <c r="BQ27" s="156">
        <v>0</v>
      </c>
      <c r="BR27" s="156">
        <v>0</v>
      </c>
      <c r="BS27" s="38">
        <v>0</v>
      </c>
      <c r="BT27" s="156">
        <v>0</v>
      </c>
      <c r="BU27" s="156">
        <v>0</v>
      </c>
      <c r="BV27" s="41">
        <v>0</v>
      </c>
      <c r="BW27" s="33">
        <v>0</v>
      </c>
      <c r="BX27" s="33">
        <v>0</v>
      </c>
      <c r="BY27" s="33">
        <v>0</v>
      </c>
      <c r="BZ27" s="33">
        <v>0</v>
      </c>
      <c r="CA27" s="38">
        <v>0</v>
      </c>
      <c r="CB27" s="33">
        <v>0</v>
      </c>
      <c r="CC27" s="33">
        <v>0</v>
      </c>
      <c r="CD27" s="41">
        <v>0</v>
      </c>
      <c r="CE27" s="33">
        <v>0</v>
      </c>
      <c r="CF27" s="33">
        <v>0</v>
      </c>
      <c r="CG27" s="33">
        <v>0</v>
      </c>
      <c r="CH27" s="33">
        <v>0</v>
      </c>
      <c r="CI27" s="38">
        <v>0</v>
      </c>
      <c r="CJ27" s="156">
        <v>0</v>
      </c>
      <c r="CK27" s="156">
        <v>0</v>
      </c>
      <c r="CL27" s="41">
        <v>0</v>
      </c>
      <c r="CM27" s="33">
        <v>0</v>
      </c>
      <c r="CN27" s="33">
        <v>0</v>
      </c>
      <c r="CO27" s="33">
        <v>0</v>
      </c>
      <c r="CP27" s="33">
        <v>0</v>
      </c>
      <c r="CQ27" s="38">
        <v>0</v>
      </c>
      <c r="CR27" s="156">
        <v>0</v>
      </c>
      <c r="CS27" s="156">
        <v>0</v>
      </c>
      <c r="CT27" s="41">
        <v>0</v>
      </c>
      <c r="CU27" s="156">
        <v>0</v>
      </c>
      <c r="CV27" s="156">
        <v>0</v>
      </c>
      <c r="CW27" s="156">
        <v>0</v>
      </c>
      <c r="CX27" s="156">
        <v>0</v>
      </c>
      <c r="CY27" s="38">
        <v>0</v>
      </c>
      <c r="CZ27" s="156">
        <v>0</v>
      </c>
      <c r="DA27" s="156">
        <v>0</v>
      </c>
      <c r="DB27" s="41">
        <v>0</v>
      </c>
      <c r="DC27" s="33">
        <v>0</v>
      </c>
      <c r="DD27" s="33">
        <v>0</v>
      </c>
      <c r="DE27" s="33">
        <v>0</v>
      </c>
      <c r="DF27" s="33">
        <v>0</v>
      </c>
      <c r="DG27" s="38">
        <v>0</v>
      </c>
      <c r="DH27" s="33">
        <v>0</v>
      </c>
      <c r="DI27" s="33">
        <v>0</v>
      </c>
      <c r="DJ27" s="41">
        <v>0</v>
      </c>
      <c r="DK27" s="33">
        <v>218448</v>
      </c>
      <c r="DL27" s="33">
        <v>0</v>
      </c>
      <c r="DM27" s="33">
        <v>0</v>
      </c>
      <c r="DN27" s="33">
        <v>0</v>
      </c>
      <c r="DO27" s="38">
        <v>218448</v>
      </c>
      <c r="DP27" s="156">
        <v>0</v>
      </c>
      <c r="DQ27" s="156">
        <v>0</v>
      </c>
      <c r="DR27" s="41">
        <v>218448</v>
      </c>
      <c r="DS27" s="33">
        <v>85082</v>
      </c>
      <c r="DT27" s="33">
        <v>0</v>
      </c>
      <c r="DU27" s="33">
        <v>0</v>
      </c>
      <c r="DV27" s="33">
        <v>0</v>
      </c>
      <c r="DW27" s="38">
        <v>85082</v>
      </c>
      <c r="DX27" s="156">
        <v>0</v>
      </c>
      <c r="DY27" s="156">
        <v>0</v>
      </c>
      <c r="DZ27" s="41">
        <v>85082</v>
      </c>
      <c r="EA27" s="33">
        <v>32069</v>
      </c>
      <c r="EB27" s="33">
        <v>0</v>
      </c>
      <c r="EC27" s="33">
        <v>0</v>
      </c>
      <c r="ED27" s="33">
        <v>0</v>
      </c>
      <c r="EE27" s="38">
        <v>32069</v>
      </c>
      <c r="EF27" s="33">
        <v>0</v>
      </c>
      <c r="EG27" s="33">
        <v>0</v>
      </c>
      <c r="EH27" s="41">
        <v>32069</v>
      </c>
    </row>
    <row r="28" spans="1:138" s="44" customFormat="1" x14ac:dyDescent="0.25">
      <c r="A28" s="109">
        <v>26</v>
      </c>
      <c r="B28" s="110" t="s">
        <v>208</v>
      </c>
      <c r="C28" s="154">
        <v>10052944</v>
      </c>
      <c r="D28" s="154">
        <v>0</v>
      </c>
      <c r="E28" s="154">
        <v>0</v>
      </c>
      <c r="F28" s="154">
        <v>0</v>
      </c>
      <c r="G28" s="36">
        <v>10052944</v>
      </c>
      <c r="H28" s="154">
        <v>0</v>
      </c>
      <c r="I28" s="154">
        <v>0</v>
      </c>
      <c r="J28" s="39">
        <v>10052944</v>
      </c>
      <c r="K28" s="31">
        <v>57100850</v>
      </c>
      <c r="L28" s="31">
        <v>0</v>
      </c>
      <c r="M28" s="31">
        <v>0</v>
      </c>
      <c r="N28" s="31">
        <v>0</v>
      </c>
      <c r="O28" s="36">
        <v>57100850</v>
      </c>
      <c r="P28" s="31">
        <v>0</v>
      </c>
      <c r="Q28" s="31">
        <v>3500000</v>
      </c>
      <c r="R28" s="39">
        <v>60600850</v>
      </c>
      <c r="S28" s="31">
        <v>0</v>
      </c>
      <c r="T28" s="31">
        <v>0</v>
      </c>
      <c r="U28" s="31">
        <v>0</v>
      </c>
      <c r="V28" s="31">
        <v>0</v>
      </c>
      <c r="W28" s="36">
        <v>0</v>
      </c>
      <c r="X28" s="154">
        <v>8491016</v>
      </c>
      <c r="Y28" s="154">
        <v>0</v>
      </c>
      <c r="Z28" s="39">
        <v>8491016</v>
      </c>
      <c r="AA28" s="31">
        <v>3698329</v>
      </c>
      <c r="AB28" s="31">
        <v>0</v>
      </c>
      <c r="AC28" s="31">
        <v>0</v>
      </c>
      <c r="AD28" s="31">
        <v>0</v>
      </c>
      <c r="AE28" s="36">
        <v>3698329</v>
      </c>
      <c r="AF28" s="154">
        <v>0</v>
      </c>
      <c r="AG28" s="154">
        <v>0</v>
      </c>
      <c r="AH28" s="39">
        <v>3698329</v>
      </c>
      <c r="AI28" s="154">
        <v>0</v>
      </c>
      <c r="AJ28" s="154">
        <v>0</v>
      </c>
      <c r="AK28" s="154">
        <v>0</v>
      </c>
      <c r="AL28" s="154">
        <v>0</v>
      </c>
      <c r="AM28" s="36">
        <v>0</v>
      </c>
      <c r="AN28" s="154">
        <v>0</v>
      </c>
      <c r="AO28" s="154">
        <v>0</v>
      </c>
      <c r="AP28" s="39">
        <v>0</v>
      </c>
      <c r="AQ28" s="31">
        <v>328945</v>
      </c>
      <c r="AR28" s="31">
        <v>0</v>
      </c>
      <c r="AS28" s="31">
        <v>0</v>
      </c>
      <c r="AT28" s="31">
        <v>0</v>
      </c>
      <c r="AU28" s="36">
        <v>328945</v>
      </c>
      <c r="AV28" s="31">
        <v>0</v>
      </c>
      <c r="AW28" s="31">
        <v>0</v>
      </c>
      <c r="AX28" s="39">
        <v>328945</v>
      </c>
      <c r="AY28" s="31">
        <v>0</v>
      </c>
      <c r="AZ28" s="31">
        <v>0</v>
      </c>
      <c r="BA28" s="31">
        <v>0</v>
      </c>
      <c r="BB28" s="31">
        <v>0</v>
      </c>
      <c r="BC28" s="36">
        <v>0</v>
      </c>
      <c r="BD28" s="154">
        <v>0</v>
      </c>
      <c r="BE28" s="154">
        <v>0</v>
      </c>
      <c r="BF28" s="39">
        <v>0</v>
      </c>
      <c r="BG28" s="31">
        <v>170919438</v>
      </c>
      <c r="BH28" s="31">
        <v>0</v>
      </c>
      <c r="BI28" s="31">
        <v>0</v>
      </c>
      <c r="BJ28" s="31">
        <v>0</v>
      </c>
      <c r="BK28" s="36">
        <v>170919438</v>
      </c>
      <c r="BL28" s="154">
        <v>11181342</v>
      </c>
      <c r="BM28" s="154">
        <v>5818658</v>
      </c>
      <c r="BN28" s="39">
        <v>187919438</v>
      </c>
      <c r="BO28" s="154">
        <v>0</v>
      </c>
      <c r="BP28" s="154">
        <v>0</v>
      </c>
      <c r="BQ28" s="154">
        <v>0</v>
      </c>
      <c r="BR28" s="154">
        <v>0</v>
      </c>
      <c r="BS28" s="36">
        <v>0</v>
      </c>
      <c r="BT28" s="154">
        <v>0</v>
      </c>
      <c r="BU28" s="154">
        <v>0</v>
      </c>
      <c r="BV28" s="39">
        <v>0</v>
      </c>
      <c r="BW28" s="31">
        <v>29427</v>
      </c>
      <c r="BX28" s="31">
        <v>0</v>
      </c>
      <c r="BY28" s="31">
        <v>0</v>
      </c>
      <c r="BZ28" s="31">
        <v>0</v>
      </c>
      <c r="CA28" s="36">
        <v>29427</v>
      </c>
      <c r="CB28" s="31">
        <v>0</v>
      </c>
      <c r="CC28" s="31">
        <v>0</v>
      </c>
      <c r="CD28" s="39">
        <v>29427</v>
      </c>
      <c r="CE28" s="31">
        <v>0</v>
      </c>
      <c r="CF28" s="31">
        <v>0</v>
      </c>
      <c r="CG28" s="31">
        <v>0</v>
      </c>
      <c r="CH28" s="31">
        <v>0</v>
      </c>
      <c r="CI28" s="36">
        <v>0</v>
      </c>
      <c r="CJ28" s="154">
        <v>0</v>
      </c>
      <c r="CK28" s="154">
        <v>0</v>
      </c>
      <c r="CL28" s="39">
        <v>0</v>
      </c>
      <c r="CM28" s="31">
        <v>164520</v>
      </c>
      <c r="CN28" s="31">
        <v>0</v>
      </c>
      <c r="CO28" s="31">
        <v>0</v>
      </c>
      <c r="CP28" s="31">
        <v>0</v>
      </c>
      <c r="CQ28" s="36">
        <v>164520</v>
      </c>
      <c r="CR28" s="154">
        <v>0</v>
      </c>
      <c r="CS28" s="154">
        <v>0</v>
      </c>
      <c r="CT28" s="39">
        <v>164520</v>
      </c>
      <c r="CU28" s="154">
        <v>1062233</v>
      </c>
      <c r="CV28" s="154">
        <v>0</v>
      </c>
      <c r="CW28" s="154">
        <v>0</v>
      </c>
      <c r="CX28" s="154">
        <v>0</v>
      </c>
      <c r="CY28" s="36">
        <v>1062233</v>
      </c>
      <c r="CZ28" s="154">
        <v>0</v>
      </c>
      <c r="DA28" s="154">
        <v>45745</v>
      </c>
      <c r="DB28" s="39">
        <v>1107978</v>
      </c>
      <c r="DC28" s="31">
        <v>65456</v>
      </c>
      <c r="DD28" s="31">
        <v>0</v>
      </c>
      <c r="DE28" s="31">
        <v>0</v>
      </c>
      <c r="DF28" s="31">
        <v>0</v>
      </c>
      <c r="DG28" s="36">
        <v>65456</v>
      </c>
      <c r="DH28" s="31">
        <v>0</v>
      </c>
      <c r="DI28" s="31">
        <v>0</v>
      </c>
      <c r="DJ28" s="39">
        <v>65456</v>
      </c>
      <c r="DK28" s="31">
        <v>2337227</v>
      </c>
      <c r="DL28" s="31">
        <v>0</v>
      </c>
      <c r="DM28" s="31">
        <v>0</v>
      </c>
      <c r="DN28" s="31">
        <v>0</v>
      </c>
      <c r="DO28" s="36">
        <v>2337227</v>
      </c>
      <c r="DP28" s="154">
        <v>0</v>
      </c>
      <c r="DQ28" s="154">
        <v>107695</v>
      </c>
      <c r="DR28" s="39">
        <v>2444922</v>
      </c>
      <c r="DS28" s="31">
        <v>16304424</v>
      </c>
      <c r="DT28" s="31">
        <v>0</v>
      </c>
      <c r="DU28" s="31">
        <v>0</v>
      </c>
      <c r="DV28" s="31">
        <v>0</v>
      </c>
      <c r="DW28" s="36">
        <v>16304424</v>
      </c>
      <c r="DX28" s="154">
        <v>0</v>
      </c>
      <c r="DY28" s="154">
        <v>0</v>
      </c>
      <c r="DZ28" s="39">
        <v>16304424</v>
      </c>
      <c r="EA28" s="31">
        <v>0</v>
      </c>
      <c r="EB28" s="31">
        <v>0</v>
      </c>
      <c r="EC28" s="31">
        <v>0</v>
      </c>
      <c r="ED28" s="31">
        <v>0</v>
      </c>
      <c r="EE28" s="36">
        <v>0</v>
      </c>
      <c r="EF28" s="31">
        <v>0</v>
      </c>
      <c r="EG28" s="31">
        <v>0</v>
      </c>
      <c r="EH28" s="39">
        <v>0</v>
      </c>
    </row>
    <row r="29" spans="1:138" s="44" customFormat="1" x14ac:dyDescent="0.25">
      <c r="A29" s="111">
        <v>27</v>
      </c>
      <c r="B29" s="112" t="s">
        <v>209</v>
      </c>
      <c r="C29" s="155">
        <v>1311543</v>
      </c>
      <c r="D29" s="155">
        <v>0</v>
      </c>
      <c r="E29" s="155">
        <v>0</v>
      </c>
      <c r="F29" s="155">
        <v>0</v>
      </c>
      <c r="G29" s="37">
        <v>1311543</v>
      </c>
      <c r="H29" s="155">
        <v>0</v>
      </c>
      <c r="I29" s="155">
        <v>0</v>
      </c>
      <c r="J29" s="40">
        <v>1311543</v>
      </c>
      <c r="K29" s="32">
        <v>2179812</v>
      </c>
      <c r="L29" s="32">
        <v>0</v>
      </c>
      <c r="M29" s="32">
        <v>0</v>
      </c>
      <c r="N29" s="32">
        <v>2201771</v>
      </c>
      <c r="O29" s="37">
        <v>4381583</v>
      </c>
      <c r="P29" s="32">
        <v>0</v>
      </c>
      <c r="Q29" s="32">
        <v>0</v>
      </c>
      <c r="R29" s="40">
        <v>4381583</v>
      </c>
      <c r="S29" s="32">
        <v>0</v>
      </c>
      <c r="T29" s="32">
        <v>0</v>
      </c>
      <c r="U29" s="32">
        <v>0</v>
      </c>
      <c r="V29" s="32">
        <v>0</v>
      </c>
      <c r="W29" s="37">
        <v>0</v>
      </c>
      <c r="X29" s="155">
        <v>1933877</v>
      </c>
      <c r="Y29" s="155">
        <v>0</v>
      </c>
      <c r="Z29" s="40">
        <v>1933877</v>
      </c>
      <c r="AA29" s="32">
        <v>204121</v>
      </c>
      <c r="AB29" s="32">
        <v>0</v>
      </c>
      <c r="AC29" s="32">
        <v>0</v>
      </c>
      <c r="AD29" s="32">
        <v>0</v>
      </c>
      <c r="AE29" s="37">
        <v>204121</v>
      </c>
      <c r="AF29" s="155">
        <v>0</v>
      </c>
      <c r="AG29" s="155">
        <v>0</v>
      </c>
      <c r="AH29" s="40">
        <v>204121</v>
      </c>
      <c r="AI29" s="155">
        <v>0</v>
      </c>
      <c r="AJ29" s="155">
        <v>0</v>
      </c>
      <c r="AK29" s="155">
        <v>0</v>
      </c>
      <c r="AL29" s="155">
        <v>0</v>
      </c>
      <c r="AM29" s="37">
        <v>0</v>
      </c>
      <c r="AN29" s="155">
        <v>0</v>
      </c>
      <c r="AO29" s="155">
        <v>0</v>
      </c>
      <c r="AP29" s="40">
        <v>0</v>
      </c>
      <c r="AQ29" s="32">
        <v>5752</v>
      </c>
      <c r="AR29" s="32">
        <v>0</v>
      </c>
      <c r="AS29" s="32">
        <v>0</v>
      </c>
      <c r="AT29" s="32">
        <v>3504</v>
      </c>
      <c r="AU29" s="37">
        <v>9256</v>
      </c>
      <c r="AV29" s="32">
        <v>3172</v>
      </c>
      <c r="AW29" s="32">
        <v>0</v>
      </c>
      <c r="AX29" s="40">
        <v>12428</v>
      </c>
      <c r="AY29" s="32">
        <v>0</v>
      </c>
      <c r="AZ29" s="32">
        <v>0</v>
      </c>
      <c r="BA29" s="32">
        <v>0</v>
      </c>
      <c r="BB29" s="32">
        <v>0</v>
      </c>
      <c r="BC29" s="37">
        <v>0</v>
      </c>
      <c r="BD29" s="155">
        <v>0</v>
      </c>
      <c r="BE29" s="155">
        <v>0</v>
      </c>
      <c r="BF29" s="40">
        <v>0</v>
      </c>
      <c r="BG29" s="32">
        <v>9317107</v>
      </c>
      <c r="BH29" s="32">
        <v>0</v>
      </c>
      <c r="BI29" s="32">
        <v>0</v>
      </c>
      <c r="BJ29" s="32">
        <v>0</v>
      </c>
      <c r="BK29" s="37">
        <v>9317107</v>
      </c>
      <c r="BL29" s="155">
        <v>1346225</v>
      </c>
      <c r="BM29" s="155">
        <v>0</v>
      </c>
      <c r="BN29" s="40">
        <v>10663332</v>
      </c>
      <c r="BO29" s="155">
        <v>0</v>
      </c>
      <c r="BP29" s="155">
        <v>0</v>
      </c>
      <c r="BQ29" s="155">
        <v>0</v>
      </c>
      <c r="BR29" s="155">
        <v>0</v>
      </c>
      <c r="BS29" s="37">
        <v>0</v>
      </c>
      <c r="BT29" s="155">
        <v>0</v>
      </c>
      <c r="BU29" s="155">
        <v>0</v>
      </c>
      <c r="BV29" s="40">
        <v>0</v>
      </c>
      <c r="BW29" s="32">
        <v>238481</v>
      </c>
      <c r="BX29" s="32">
        <v>0</v>
      </c>
      <c r="BY29" s="32">
        <v>0</v>
      </c>
      <c r="BZ29" s="32">
        <v>0</v>
      </c>
      <c r="CA29" s="37">
        <v>238481</v>
      </c>
      <c r="CB29" s="32">
        <v>48308</v>
      </c>
      <c r="CC29" s="32">
        <v>0</v>
      </c>
      <c r="CD29" s="40">
        <v>286789</v>
      </c>
      <c r="CE29" s="32">
        <v>0</v>
      </c>
      <c r="CF29" s="32">
        <v>0</v>
      </c>
      <c r="CG29" s="32">
        <v>0</v>
      </c>
      <c r="CH29" s="32">
        <v>0</v>
      </c>
      <c r="CI29" s="37">
        <v>0</v>
      </c>
      <c r="CJ29" s="155">
        <v>0</v>
      </c>
      <c r="CK29" s="155">
        <v>0</v>
      </c>
      <c r="CL29" s="40">
        <v>0</v>
      </c>
      <c r="CM29" s="32">
        <v>30550</v>
      </c>
      <c r="CN29" s="32">
        <v>0</v>
      </c>
      <c r="CO29" s="32">
        <v>0</v>
      </c>
      <c r="CP29" s="32">
        <v>0</v>
      </c>
      <c r="CQ29" s="37">
        <v>30550</v>
      </c>
      <c r="CR29" s="155">
        <v>0</v>
      </c>
      <c r="CS29" s="155">
        <v>0</v>
      </c>
      <c r="CT29" s="40">
        <v>30550</v>
      </c>
      <c r="CU29" s="155">
        <v>0</v>
      </c>
      <c r="CV29" s="155">
        <v>0</v>
      </c>
      <c r="CW29" s="155">
        <v>0</v>
      </c>
      <c r="CX29" s="155">
        <v>0</v>
      </c>
      <c r="CY29" s="37">
        <v>0</v>
      </c>
      <c r="CZ29" s="155">
        <v>0</v>
      </c>
      <c r="DA29" s="155">
        <v>0</v>
      </c>
      <c r="DB29" s="40">
        <v>0</v>
      </c>
      <c r="DC29" s="32">
        <v>0</v>
      </c>
      <c r="DD29" s="32">
        <v>0</v>
      </c>
      <c r="DE29" s="32">
        <v>0</v>
      </c>
      <c r="DF29" s="32">
        <v>0</v>
      </c>
      <c r="DG29" s="37">
        <v>0</v>
      </c>
      <c r="DH29" s="32">
        <v>0</v>
      </c>
      <c r="DI29" s="32">
        <v>0</v>
      </c>
      <c r="DJ29" s="40">
        <v>0</v>
      </c>
      <c r="DK29" s="32">
        <v>110685</v>
      </c>
      <c r="DL29" s="32">
        <v>0</v>
      </c>
      <c r="DM29" s="32">
        <v>0</v>
      </c>
      <c r="DN29" s="32">
        <v>70053</v>
      </c>
      <c r="DO29" s="37">
        <v>180738</v>
      </c>
      <c r="DP29" s="155">
        <v>61520</v>
      </c>
      <c r="DQ29" s="155">
        <v>0</v>
      </c>
      <c r="DR29" s="40">
        <v>242258</v>
      </c>
      <c r="DS29" s="32">
        <v>237184</v>
      </c>
      <c r="DT29" s="32">
        <v>0</v>
      </c>
      <c r="DU29" s="32">
        <v>0</v>
      </c>
      <c r="DV29" s="32">
        <v>0</v>
      </c>
      <c r="DW29" s="37">
        <v>237184</v>
      </c>
      <c r="DX29" s="155">
        <v>0</v>
      </c>
      <c r="DY29" s="155">
        <v>0</v>
      </c>
      <c r="DZ29" s="40">
        <v>237184</v>
      </c>
      <c r="EA29" s="32">
        <v>1570</v>
      </c>
      <c r="EB29" s="32">
        <v>0</v>
      </c>
      <c r="EC29" s="32">
        <v>0</v>
      </c>
      <c r="ED29" s="32">
        <v>95</v>
      </c>
      <c r="EE29" s="37">
        <v>1665</v>
      </c>
      <c r="EF29" s="32">
        <v>0</v>
      </c>
      <c r="EG29" s="32">
        <v>0</v>
      </c>
      <c r="EH29" s="40">
        <v>1665</v>
      </c>
    </row>
    <row r="30" spans="1:138" s="44" customFormat="1" x14ac:dyDescent="0.25">
      <c r="A30" s="111">
        <v>28</v>
      </c>
      <c r="B30" s="112" t="s">
        <v>210</v>
      </c>
      <c r="C30" s="155">
        <v>9202034</v>
      </c>
      <c r="D30" s="155">
        <v>0</v>
      </c>
      <c r="E30" s="155">
        <v>0</v>
      </c>
      <c r="F30" s="155">
        <v>0</v>
      </c>
      <c r="G30" s="37">
        <v>9202034</v>
      </c>
      <c r="H30" s="155">
        <v>0</v>
      </c>
      <c r="I30" s="155">
        <v>0</v>
      </c>
      <c r="J30" s="40">
        <v>9202034</v>
      </c>
      <c r="K30" s="32">
        <v>58062154</v>
      </c>
      <c r="L30" s="32">
        <v>0</v>
      </c>
      <c r="M30" s="32">
        <v>0</v>
      </c>
      <c r="N30" s="32">
        <v>0</v>
      </c>
      <c r="O30" s="37">
        <v>58062154</v>
      </c>
      <c r="P30" s="32">
        <v>0</v>
      </c>
      <c r="Q30" s="32">
        <v>0</v>
      </c>
      <c r="R30" s="40">
        <v>58062154</v>
      </c>
      <c r="S30" s="32">
        <v>0</v>
      </c>
      <c r="T30" s="32">
        <v>0</v>
      </c>
      <c r="U30" s="32">
        <v>0</v>
      </c>
      <c r="V30" s="32">
        <v>0</v>
      </c>
      <c r="W30" s="37">
        <v>0</v>
      </c>
      <c r="X30" s="155">
        <v>0</v>
      </c>
      <c r="Y30" s="155">
        <v>0</v>
      </c>
      <c r="Z30" s="40">
        <v>0</v>
      </c>
      <c r="AA30" s="32">
        <v>1775403</v>
      </c>
      <c r="AB30" s="32">
        <v>0</v>
      </c>
      <c r="AC30" s="32">
        <v>0</v>
      </c>
      <c r="AD30" s="32">
        <v>0</v>
      </c>
      <c r="AE30" s="37">
        <v>1775403</v>
      </c>
      <c r="AF30" s="155">
        <v>0</v>
      </c>
      <c r="AG30" s="155">
        <v>0</v>
      </c>
      <c r="AH30" s="40">
        <v>1775403</v>
      </c>
      <c r="AI30" s="155">
        <v>0</v>
      </c>
      <c r="AJ30" s="155">
        <v>0</v>
      </c>
      <c r="AK30" s="155">
        <v>0</v>
      </c>
      <c r="AL30" s="155">
        <v>0</v>
      </c>
      <c r="AM30" s="37">
        <v>0</v>
      </c>
      <c r="AN30" s="155">
        <v>0</v>
      </c>
      <c r="AO30" s="155">
        <v>0</v>
      </c>
      <c r="AP30" s="40">
        <v>0</v>
      </c>
      <c r="AQ30" s="32">
        <v>131598</v>
      </c>
      <c r="AR30" s="32">
        <v>0</v>
      </c>
      <c r="AS30" s="32">
        <v>0</v>
      </c>
      <c r="AT30" s="32">
        <v>0</v>
      </c>
      <c r="AU30" s="37">
        <v>131598</v>
      </c>
      <c r="AV30" s="32">
        <v>0</v>
      </c>
      <c r="AW30" s="32">
        <v>0</v>
      </c>
      <c r="AX30" s="40">
        <v>131598</v>
      </c>
      <c r="AY30" s="32">
        <v>0</v>
      </c>
      <c r="AZ30" s="32">
        <v>0</v>
      </c>
      <c r="BA30" s="32">
        <v>0</v>
      </c>
      <c r="BB30" s="32">
        <v>0</v>
      </c>
      <c r="BC30" s="37">
        <v>0</v>
      </c>
      <c r="BD30" s="155">
        <v>0</v>
      </c>
      <c r="BE30" s="155">
        <v>0</v>
      </c>
      <c r="BF30" s="40">
        <v>0</v>
      </c>
      <c r="BG30" s="32">
        <v>71974971</v>
      </c>
      <c r="BH30" s="32">
        <v>0</v>
      </c>
      <c r="BI30" s="32">
        <v>0</v>
      </c>
      <c r="BJ30" s="32">
        <v>25265022</v>
      </c>
      <c r="BK30" s="37">
        <v>97239993</v>
      </c>
      <c r="BL30" s="155">
        <v>7494138</v>
      </c>
      <c r="BM30" s="155">
        <v>5392629</v>
      </c>
      <c r="BN30" s="40">
        <v>110126760</v>
      </c>
      <c r="BO30" s="155">
        <v>0</v>
      </c>
      <c r="BP30" s="155">
        <v>0</v>
      </c>
      <c r="BQ30" s="155">
        <v>0</v>
      </c>
      <c r="BR30" s="155">
        <v>0</v>
      </c>
      <c r="BS30" s="37">
        <v>0</v>
      </c>
      <c r="BT30" s="155">
        <v>0</v>
      </c>
      <c r="BU30" s="155">
        <v>0</v>
      </c>
      <c r="BV30" s="40">
        <v>0</v>
      </c>
      <c r="BW30" s="32">
        <v>1092205</v>
      </c>
      <c r="BX30" s="32">
        <v>0</v>
      </c>
      <c r="BY30" s="32">
        <v>0</v>
      </c>
      <c r="BZ30" s="32">
        <v>129519</v>
      </c>
      <c r="CA30" s="37">
        <v>1221724</v>
      </c>
      <c r="CB30" s="32">
        <v>0</v>
      </c>
      <c r="CC30" s="32">
        <v>0</v>
      </c>
      <c r="CD30" s="40">
        <v>1221724</v>
      </c>
      <c r="CE30" s="32">
        <v>0</v>
      </c>
      <c r="CF30" s="32">
        <v>0</v>
      </c>
      <c r="CG30" s="32">
        <v>0</v>
      </c>
      <c r="CH30" s="32">
        <v>0</v>
      </c>
      <c r="CI30" s="37">
        <v>0</v>
      </c>
      <c r="CJ30" s="155">
        <v>0</v>
      </c>
      <c r="CK30" s="155">
        <v>0</v>
      </c>
      <c r="CL30" s="40">
        <v>0</v>
      </c>
      <c r="CM30" s="32">
        <v>323732</v>
      </c>
      <c r="CN30" s="32">
        <v>0</v>
      </c>
      <c r="CO30" s="32">
        <v>0</v>
      </c>
      <c r="CP30" s="32">
        <v>0</v>
      </c>
      <c r="CQ30" s="37">
        <v>323732</v>
      </c>
      <c r="CR30" s="155">
        <v>0</v>
      </c>
      <c r="CS30" s="155">
        <v>0</v>
      </c>
      <c r="CT30" s="40">
        <v>323732</v>
      </c>
      <c r="CU30" s="155">
        <v>230417</v>
      </c>
      <c r="CV30" s="155">
        <v>0</v>
      </c>
      <c r="CW30" s="155">
        <v>0</v>
      </c>
      <c r="CX30" s="155">
        <v>0</v>
      </c>
      <c r="CY30" s="37">
        <v>230417</v>
      </c>
      <c r="CZ30" s="155">
        <v>0</v>
      </c>
      <c r="DA30" s="155">
        <v>0</v>
      </c>
      <c r="DB30" s="40">
        <v>230417</v>
      </c>
      <c r="DC30" s="32">
        <v>0</v>
      </c>
      <c r="DD30" s="32">
        <v>0</v>
      </c>
      <c r="DE30" s="32">
        <v>0</v>
      </c>
      <c r="DF30" s="32">
        <v>0</v>
      </c>
      <c r="DG30" s="37">
        <v>0</v>
      </c>
      <c r="DH30" s="32">
        <v>0</v>
      </c>
      <c r="DI30" s="32">
        <v>0</v>
      </c>
      <c r="DJ30" s="40">
        <v>0</v>
      </c>
      <c r="DK30" s="32">
        <v>750402</v>
      </c>
      <c r="DL30" s="32">
        <v>0</v>
      </c>
      <c r="DM30" s="32">
        <v>0</v>
      </c>
      <c r="DN30" s="32">
        <v>0</v>
      </c>
      <c r="DO30" s="37">
        <v>750402</v>
      </c>
      <c r="DP30" s="155">
        <v>0</v>
      </c>
      <c r="DQ30" s="155">
        <v>0</v>
      </c>
      <c r="DR30" s="40">
        <v>750402</v>
      </c>
      <c r="DS30" s="32">
        <v>797116</v>
      </c>
      <c r="DT30" s="32">
        <v>0</v>
      </c>
      <c r="DU30" s="32">
        <v>0</v>
      </c>
      <c r="DV30" s="32">
        <v>239153</v>
      </c>
      <c r="DW30" s="37">
        <v>1036269</v>
      </c>
      <c r="DX30" s="155">
        <v>0</v>
      </c>
      <c r="DY30" s="155">
        <v>0</v>
      </c>
      <c r="DZ30" s="40">
        <v>1036269</v>
      </c>
      <c r="EA30" s="32">
        <v>898</v>
      </c>
      <c r="EB30" s="32">
        <v>0</v>
      </c>
      <c r="EC30" s="32">
        <v>0</v>
      </c>
      <c r="ED30" s="32">
        <v>0</v>
      </c>
      <c r="EE30" s="37">
        <v>898</v>
      </c>
      <c r="EF30" s="32">
        <v>0</v>
      </c>
      <c r="EG30" s="32">
        <v>0</v>
      </c>
      <c r="EH30" s="40">
        <v>898</v>
      </c>
    </row>
    <row r="31" spans="1:138" s="44" customFormat="1" x14ac:dyDescent="0.25">
      <c r="A31" s="111">
        <v>29</v>
      </c>
      <c r="B31" s="112" t="s">
        <v>211</v>
      </c>
      <c r="C31" s="155">
        <v>3646673</v>
      </c>
      <c r="D31" s="155">
        <v>0</v>
      </c>
      <c r="E31" s="155">
        <v>0</v>
      </c>
      <c r="F31" s="155">
        <v>0</v>
      </c>
      <c r="G31" s="37">
        <v>3646673</v>
      </c>
      <c r="H31" s="155">
        <v>0</v>
      </c>
      <c r="I31" s="155">
        <v>0</v>
      </c>
      <c r="J31" s="40">
        <v>3646673</v>
      </c>
      <c r="K31" s="32">
        <v>7520457</v>
      </c>
      <c r="L31" s="32">
        <v>0</v>
      </c>
      <c r="M31" s="32">
        <v>0</v>
      </c>
      <c r="N31" s="32">
        <v>20957675</v>
      </c>
      <c r="O31" s="37">
        <v>28478132</v>
      </c>
      <c r="P31" s="32">
        <v>0</v>
      </c>
      <c r="Q31" s="32">
        <v>0</v>
      </c>
      <c r="R31" s="40">
        <v>28478132</v>
      </c>
      <c r="S31" s="32">
        <v>0</v>
      </c>
      <c r="T31" s="32">
        <v>0</v>
      </c>
      <c r="U31" s="32">
        <v>0</v>
      </c>
      <c r="V31" s="32">
        <v>0</v>
      </c>
      <c r="W31" s="37">
        <v>0</v>
      </c>
      <c r="X31" s="155">
        <v>11353179</v>
      </c>
      <c r="Y31" s="155">
        <v>0</v>
      </c>
      <c r="Z31" s="40">
        <v>11353179</v>
      </c>
      <c r="AA31" s="32">
        <v>1287064</v>
      </c>
      <c r="AB31" s="32">
        <v>0</v>
      </c>
      <c r="AC31" s="32">
        <v>0</v>
      </c>
      <c r="AD31" s="32">
        <v>0</v>
      </c>
      <c r="AE31" s="37">
        <v>1287064</v>
      </c>
      <c r="AF31" s="155">
        <v>0</v>
      </c>
      <c r="AG31" s="155">
        <v>0</v>
      </c>
      <c r="AH31" s="40">
        <v>1287064</v>
      </c>
      <c r="AI31" s="155">
        <v>0</v>
      </c>
      <c r="AJ31" s="155">
        <v>0</v>
      </c>
      <c r="AK31" s="155">
        <v>0</v>
      </c>
      <c r="AL31" s="155">
        <v>0</v>
      </c>
      <c r="AM31" s="37">
        <v>0</v>
      </c>
      <c r="AN31" s="155">
        <v>0</v>
      </c>
      <c r="AO31" s="155">
        <v>0</v>
      </c>
      <c r="AP31" s="40">
        <v>0</v>
      </c>
      <c r="AQ31" s="32">
        <v>0</v>
      </c>
      <c r="AR31" s="32">
        <v>0</v>
      </c>
      <c r="AS31" s="32">
        <v>0</v>
      </c>
      <c r="AT31" s="32">
        <v>0</v>
      </c>
      <c r="AU31" s="37">
        <v>0</v>
      </c>
      <c r="AV31" s="32">
        <v>0</v>
      </c>
      <c r="AW31" s="32">
        <v>0</v>
      </c>
      <c r="AX31" s="40">
        <v>0</v>
      </c>
      <c r="AY31" s="32">
        <v>0</v>
      </c>
      <c r="AZ31" s="32">
        <v>0</v>
      </c>
      <c r="BA31" s="32">
        <v>0</v>
      </c>
      <c r="BB31" s="32">
        <v>0</v>
      </c>
      <c r="BC31" s="37">
        <v>0</v>
      </c>
      <c r="BD31" s="155">
        <v>0</v>
      </c>
      <c r="BE31" s="155">
        <v>0</v>
      </c>
      <c r="BF31" s="40">
        <v>0</v>
      </c>
      <c r="BG31" s="32">
        <v>15413997</v>
      </c>
      <c r="BH31" s="32">
        <v>0</v>
      </c>
      <c r="BI31" s="32">
        <v>0</v>
      </c>
      <c r="BJ31" s="32">
        <v>15413997</v>
      </c>
      <c r="BK31" s="37">
        <v>30827994</v>
      </c>
      <c r="BL31" s="155">
        <v>0</v>
      </c>
      <c r="BM31" s="155">
        <v>0</v>
      </c>
      <c r="BN31" s="40">
        <v>30827994</v>
      </c>
      <c r="BO31" s="155">
        <v>0</v>
      </c>
      <c r="BP31" s="155">
        <v>0</v>
      </c>
      <c r="BQ31" s="155">
        <v>0</v>
      </c>
      <c r="BR31" s="155">
        <v>0</v>
      </c>
      <c r="BS31" s="37">
        <v>0</v>
      </c>
      <c r="BT31" s="155">
        <v>0</v>
      </c>
      <c r="BU31" s="155">
        <v>0</v>
      </c>
      <c r="BV31" s="40">
        <v>0</v>
      </c>
      <c r="BW31" s="32">
        <v>0</v>
      </c>
      <c r="BX31" s="32">
        <v>0</v>
      </c>
      <c r="BY31" s="32">
        <v>0</v>
      </c>
      <c r="BZ31" s="32">
        <v>0</v>
      </c>
      <c r="CA31" s="37">
        <v>0</v>
      </c>
      <c r="CB31" s="32">
        <v>0</v>
      </c>
      <c r="CC31" s="32">
        <v>0</v>
      </c>
      <c r="CD31" s="40">
        <v>0</v>
      </c>
      <c r="CE31" s="32">
        <v>0</v>
      </c>
      <c r="CF31" s="32">
        <v>0</v>
      </c>
      <c r="CG31" s="32">
        <v>0</v>
      </c>
      <c r="CH31" s="32">
        <v>0</v>
      </c>
      <c r="CI31" s="37">
        <v>0</v>
      </c>
      <c r="CJ31" s="155">
        <v>0</v>
      </c>
      <c r="CK31" s="155">
        <v>0</v>
      </c>
      <c r="CL31" s="40">
        <v>0</v>
      </c>
      <c r="CM31" s="32">
        <v>185052</v>
      </c>
      <c r="CN31" s="32">
        <v>0</v>
      </c>
      <c r="CO31" s="32">
        <v>0</v>
      </c>
      <c r="CP31" s="32">
        <v>0</v>
      </c>
      <c r="CQ31" s="37">
        <v>185052</v>
      </c>
      <c r="CR31" s="155">
        <v>0</v>
      </c>
      <c r="CS31" s="155">
        <v>0</v>
      </c>
      <c r="CT31" s="40">
        <v>185052</v>
      </c>
      <c r="CU31" s="155">
        <v>0</v>
      </c>
      <c r="CV31" s="155">
        <v>0</v>
      </c>
      <c r="CW31" s="155">
        <v>0</v>
      </c>
      <c r="CX31" s="155">
        <v>0</v>
      </c>
      <c r="CY31" s="37">
        <v>0</v>
      </c>
      <c r="CZ31" s="155">
        <v>0</v>
      </c>
      <c r="DA31" s="155">
        <v>0</v>
      </c>
      <c r="DB31" s="40">
        <v>0</v>
      </c>
      <c r="DC31" s="32">
        <v>0</v>
      </c>
      <c r="DD31" s="32">
        <v>0</v>
      </c>
      <c r="DE31" s="32">
        <v>0</v>
      </c>
      <c r="DF31" s="32">
        <v>0</v>
      </c>
      <c r="DG31" s="37">
        <v>0</v>
      </c>
      <c r="DH31" s="32">
        <v>0</v>
      </c>
      <c r="DI31" s="32">
        <v>0</v>
      </c>
      <c r="DJ31" s="40">
        <v>0</v>
      </c>
      <c r="DK31" s="32">
        <v>350997</v>
      </c>
      <c r="DL31" s="32">
        <v>0</v>
      </c>
      <c r="DM31" s="32">
        <v>0</v>
      </c>
      <c r="DN31" s="32">
        <v>662224</v>
      </c>
      <c r="DO31" s="37">
        <v>1013221</v>
      </c>
      <c r="DP31" s="155">
        <v>353523</v>
      </c>
      <c r="DQ31" s="155">
        <v>0</v>
      </c>
      <c r="DR31" s="40">
        <v>1366744</v>
      </c>
      <c r="DS31" s="32">
        <v>0</v>
      </c>
      <c r="DT31" s="32">
        <v>0</v>
      </c>
      <c r="DU31" s="32">
        <v>0</v>
      </c>
      <c r="DV31" s="32">
        <v>0</v>
      </c>
      <c r="DW31" s="37">
        <v>0</v>
      </c>
      <c r="DX31" s="155">
        <v>0</v>
      </c>
      <c r="DY31" s="155">
        <v>0</v>
      </c>
      <c r="DZ31" s="40">
        <v>0</v>
      </c>
      <c r="EA31" s="32">
        <v>0</v>
      </c>
      <c r="EB31" s="32">
        <v>0</v>
      </c>
      <c r="EC31" s="32">
        <v>0</v>
      </c>
      <c r="ED31" s="32">
        <v>0</v>
      </c>
      <c r="EE31" s="37">
        <v>0</v>
      </c>
      <c r="EF31" s="32">
        <v>0</v>
      </c>
      <c r="EG31" s="32">
        <v>0</v>
      </c>
      <c r="EH31" s="40">
        <v>0</v>
      </c>
    </row>
    <row r="32" spans="1:138" s="44" customFormat="1" x14ac:dyDescent="0.25">
      <c r="A32" s="113">
        <v>30</v>
      </c>
      <c r="B32" s="114" t="s">
        <v>263</v>
      </c>
      <c r="C32" s="156">
        <v>347347</v>
      </c>
      <c r="D32" s="156">
        <v>0</v>
      </c>
      <c r="E32" s="156">
        <v>0</v>
      </c>
      <c r="F32" s="156">
        <v>0</v>
      </c>
      <c r="G32" s="38">
        <v>347347</v>
      </c>
      <c r="H32" s="156">
        <v>0</v>
      </c>
      <c r="I32" s="156">
        <v>0</v>
      </c>
      <c r="J32" s="41">
        <v>347347</v>
      </c>
      <c r="K32" s="33">
        <v>2128594</v>
      </c>
      <c r="L32" s="33">
        <v>0</v>
      </c>
      <c r="M32" s="33">
        <v>0</v>
      </c>
      <c r="N32" s="33">
        <v>541452</v>
      </c>
      <c r="O32" s="38">
        <v>2670046</v>
      </c>
      <c r="P32" s="33">
        <v>0</v>
      </c>
      <c r="Q32" s="33">
        <v>372157</v>
      </c>
      <c r="R32" s="41">
        <v>3042203</v>
      </c>
      <c r="S32" s="33">
        <v>0</v>
      </c>
      <c r="T32" s="33">
        <v>0</v>
      </c>
      <c r="U32" s="33">
        <v>0</v>
      </c>
      <c r="V32" s="33">
        <v>0</v>
      </c>
      <c r="W32" s="38">
        <v>0</v>
      </c>
      <c r="X32" s="156">
        <v>0</v>
      </c>
      <c r="Y32" s="156">
        <v>0</v>
      </c>
      <c r="Z32" s="41">
        <v>0</v>
      </c>
      <c r="AA32" s="33">
        <v>120516</v>
      </c>
      <c r="AB32" s="33">
        <v>0</v>
      </c>
      <c r="AC32" s="33">
        <v>0</v>
      </c>
      <c r="AD32" s="33">
        <v>0</v>
      </c>
      <c r="AE32" s="38">
        <v>120516</v>
      </c>
      <c r="AF32" s="156">
        <v>0</v>
      </c>
      <c r="AG32" s="156">
        <v>0</v>
      </c>
      <c r="AH32" s="41">
        <v>120516</v>
      </c>
      <c r="AI32" s="156">
        <v>0</v>
      </c>
      <c r="AJ32" s="156">
        <v>0</v>
      </c>
      <c r="AK32" s="156">
        <v>0</v>
      </c>
      <c r="AL32" s="156">
        <v>0</v>
      </c>
      <c r="AM32" s="38">
        <v>0</v>
      </c>
      <c r="AN32" s="156">
        <v>0</v>
      </c>
      <c r="AO32" s="156">
        <v>0</v>
      </c>
      <c r="AP32" s="41">
        <v>0</v>
      </c>
      <c r="AQ32" s="33">
        <v>0</v>
      </c>
      <c r="AR32" s="33">
        <v>0</v>
      </c>
      <c r="AS32" s="33">
        <v>0</v>
      </c>
      <c r="AT32" s="33">
        <v>0</v>
      </c>
      <c r="AU32" s="38">
        <v>0</v>
      </c>
      <c r="AV32" s="33">
        <v>0</v>
      </c>
      <c r="AW32" s="33">
        <v>0</v>
      </c>
      <c r="AX32" s="41">
        <v>0</v>
      </c>
      <c r="AY32" s="33">
        <v>0</v>
      </c>
      <c r="AZ32" s="33">
        <v>0</v>
      </c>
      <c r="BA32" s="33">
        <v>0</v>
      </c>
      <c r="BB32" s="33">
        <v>0</v>
      </c>
      <c r="BC32" s="38">
        <v>0</v>
      </c>
      <c r="BD32" s="156">
        <v>0</v>
      </c>
      <c r="BE32" s="156">
        <v>0</v>
      </c>
      <c r="BF32" s="41">
        <v>0</v>
      </c>
      <c r="BG32" s="33">
        <v>4172987</v>
      </c>
      <c r="BH32" s="33">
        <v>0</v>
      </c>
      <c r="BI32" s="33">
        <v>0</v>
      </c>
      <c r="BJ32" s="33">
        <v>0</v>
      </c>
      <c r="BK32" s="38">
        <v>4172987</v>
      </c>
      <c r="BL32" s="156">
        <v>1133000</v>
      </c>
      <c r="BM32" s="156">
        <v>941046</v>
      </c>
      <c r="BN32" s="41">
        <v>6247033</v>
      </c>
      <c r="BO32" s="156">
        <v>0</v>
      </c>
      <c r="BP32" s="156">
        <v>0</v>
      </c>
      <c r="BQ32" s="156">
        <v>0</v>
      </c>
      <c r="BR32" s="156">
        <v>0</v>
      </c>
      <c r="BS32" s="38">
        <v>0</v>
      </c>
      <c r="BT32" s="156">
        <v>0</v>
      </c>
      <c r="BU32" s="156">
        <v>0</v>
      </c>
      <c r="BV32" s="41">
        <v>0</v>
      </c>
      <c r="BW32" s="33">
        <v>0</v>
      </c>
      <c r="BX32" s="33">
        <v>0</v>
      </c>
      <c r="BY32" s="33">
        <v>0</v>
      </c>
      <c r="BZ32" s="33">
        <v>0</v>
      </c>
      <c r="CA32" s="38">
        <v>0</v>
      </c>
      <c r="CB32" s="33">
        <v>0</v>
      </c>
      <c r="CC32" s="33">
        <v>0</v>
      </c>
      <c r="CD32" s="41">
        <v>0</v>
      </c>
      <c r="CE32" s="33">
        <v>0</v>
      </c>
      <c r="CF32" s="33">
        <v>0</v>
      </c>
      <c r="CG32" s="33">
        <v>0</v>
      </c>
      <c r="CH32" s="33">
        <v>0</v>
      </c>
      <c r="CI32" s="38">
        <v>0</v>
      </c>
      <c r="CJ32" s="156">
        <v>0</v>
      </c>
      <c r="CK32" s="156">
        <v>0</v>
      </c>
      <c r="CL32" s="41">
        <v>0</v>
      </c>
      <c r="CM32" s="33">
        <v>0</v>
      </c>
      <c r="CN32" s="33">
        <v>0</v>
      </c>
      <c r="CO32" s="33">
        <v>0</v>
      </c>
      <c r="CP32" s="33">
        <v>0</v>
      </c>
      <c r="CQ32" s="38">
        <v>0</v>
      </c>
      <c r="CR32" s="156">
        <v>0</v>
      </c>
      <c r="CS32" s="156">
        <v>0</v>
      </c>
      <c r="CT32" s="41">
        <v>0</v>
      </c>
      <c r="CU32" s="156">
        <v>0</v>
      </c>
      <c r="CV32" s="156">
        <v>0</v>
      </c>
      <c r="CW32" s="156">
        <v>0</v>
      </c>
      <c r="CX32" s="156">
        <v>0</v>
      </c>
      <c r="CY32" s="38">
        <v>0</v>
      </c>
      <c r="CZ32" s="156">
        <v>0</v>
      </c>
      <c r="DA32" s="156">
        <v>0</v>
      </c>
      <c r="DB32" s="41">
        <v>0</v>
      </c>
      <c r="DC32" s="33">
        <v>0</v>
      </c>
      <c r="DD32" s="33">
        <v>0</v>
      </c>
      <c r="DE32" s="33">
        <v>0</v>
      </c>
      <c r="DF32" s="33">
        <v>0</v>
      </c>
      <c r="DG32" s="38">
        <v>0</v>
      </c>
      <c r="DH32" s="33">
        <v>0</v>
      </c>
      <c r="DI32" s="33">
        <v>0</v>
      </c>
      <c r="DJ32" s="41">
        <v>0</v>
      </c>
      <c r="DK32" s="33">
        <v>81749</v>
      </c>
      <c r="DL32" s="33">
        <v>0</v>
      </c>
      <c r="DM32" s="33">
        <v>0</v>
      </c>
      <c r="DN32" s="33">
        <v>17877</v>
      </c>
      <c r="DO32" s="38">
        <v>99626</v>
      </c>
      <c r="DP32" s="156">
        <v>0</v>
      </c>
      <c r="DQ32" s="156">
        <v>12288</v>
      </c>
      <c r="DR32" s="41">
        <v>111914</v>
      </c>
      <c r="DS32" s="33">
        <v>58977</v>
      </c>
      <c r="DT32" s="33">
        <v>0</v>
      </c>
      <c r="DU32" s="33">
        <v>0</v>
      </c>
      <c r="DV32" s="33">
        <v>0</v>
      </c>
      <c r="DW32" s="38">
        <v>58977</v>
      </c>
      <c r="DX32" s="156">
        <v>0</v>
      </c>
      <c r="DY32" s="156">
        <v>24175</v>
      </c>
      <c r="DZ32" s="41">
        <v>83152</v>
      </c>
      <c r="EA32" s="33">
        <v>0</v>
      </c>
      <c r="EB32" s="33">
        <v>0</v>
      </c>
      <c r="EC32" s="33">
        <v>0</v>
      </c>
      <c r="ED32" s="33">
        <v>0</v>
      </c>
      <c r="EE32" s="38">
        <v>0</v>
      </c>
      <c r="EF32" s="33">
        <v>0</v>
      </c>
      <c r="EG32" s="33">
        <v>0</v>
      </c>
      <c r="EH32" s="41">
        <v>0</v>
      </c>
    </row>
    <row r="33" spans="1:138" s="44" customFormat="1" x14ac:dyDescent="0.25">
      <c r="A33" s="109">
        <v>31</v>
      </c>
      <c r="B33" s="110" t="s">
        <v>212</v>
      </c>
      <c r="C33" s="154">
        <v>1702466</v>
      </c>
      <c r="D33" s="154">
        <v>0</v>
      </c>
      <c r="E33" s="154">
        <v>0</v>
      </c>
      <c r="F33" s="154">
        <v>0</v>
      </c>
      <c r="G33" s="36">
        <v>1702466</v>
      </c>
      <c r="H33" s="154">
        <v>0</v>
      </c>
      <c r="I33" s="154">
        <v>0</v>
      </c>
      <c r="J33" s="39">
        <v>1702466</v>
      </c>
      <c r="K33" s="31">
        <v>6109407</v>
      </c>
      <c r="L33" s="31">
        <v>0</v>
      </c>
      <c r="M33" s="31">
        <v>0</v>
      </c>
      <c r="N33" s="31">
        <v>6496352</v>
      </c>
      <c r="O33" s="36">
        <v>12605759</v>
      </c>
      <c r="P33" s="31">
        <v>0</v>
      </c>
      <c r="Q33" s="31">
        <v>0</v>
      </c>
      <c r="R33" s="39">
        <v>12605759</v>
      </c>
      <c r="S33" s="31">
        <v>0</v>
      </c>
      <c r="T33" s="31">
        <v>0</v>
      </c>
      <c r="U33" s="31">
        <v>0</v>
      </c>
      <c r="V33" s="31">
        <v>0</v>
      </c>
      <c r="W33" s="36">
        <v>0</v>
      </c>
      <c r="X33" s="154">
        <v>3997310</v>
      </c>
      <c r="Y33" s="154">
        <v>0</v>
      </c>
      <c r="Z33" s="39">
        <v>3997310</v>
      </c>
      <c r="AA33" s="31">
        <v>318729</v>
      </c>
      <c r="AB33" s="31">
        <v>0</v>
      </c>
      <c r="AC33" s="31">
        <v>0</v>
      </c>
      <c r="AD33" s="31">
        <v>0</v>
      </c>
      <c r="AE33" s="36">
        <v>318729</v>
      </c>
      <c r="AF33" s="154">
        <v>0</v>
      </c>
      <c r="AG33" s="154">
        <v>0</v>
      </c>
      <c r="AH33" s="39">
        <v>318729</v>
      </c>
      <c r="AI33" s="154">
        <v>0</v>
      </c>
      <c r="AJ33" s="154">
        <v>0</v>
      </c>
      <c r="AK33" s="154">
        <v>0</v>
      </c>
      <c r="AL33" s="154">
        <v>0</v>
      </c>
      <c r="AM33" s="36">
        <v>0</v>
      </c>
      <c r="AN33" s="154">
        <v>0</v>
      </c>
      <c r="AO33" s="154">
        <v>0</v>
      </c>
      <c r="AP33" s="39">
        <v>0</v>
      </c>
      <c r="AQ33" s="31">
        <v>0</v>
      </c>
      <c r="AR33" s="31">
        <v>0</v>
      </c>
      <c r="AS33" s="31">
        <v>0</v>
      </c>
      <c r="AT33" s="31">
        <v>0</v>
      </c>
      <c r="AU33" s="36">
        <v>0</v>
      </c>
      <c r="AV33" s="31">
        <v>0</v>
      </c>
      <c r="AW33" s="31">
        <v>0</v>
      </c>
      <c r="AX33" s="39">
        <v>0</v>
      </c>
      <c r="AY33" s="31">
        <v>0</v>
      </c>
      <c r="AZ33" s="31">
        <v>0</v>
      </c>
      <c r="BA33" s="31">
        <v>0</v>
      </c>
      <c r="BB33" s="31">
        <v>0</v>
      </c>
      <c r="BC33" s="36">
        <v>0</v>
      </c>
      <c r="BD33" s="154">
        <v>0</v>
      </c>
      <c r="BE33" s="154">
        <v>0</v>
      </c>
      <c r="BF33" s="39">
        <v>0</v>
      </c>
      <c r="BG33" s="31">
        <v>10837479</v>
      </c>
      <c r="BH33" s="31">
        <v>0</v>
      </c>
      <c r="BI33" s="31">
        <v>0</v>
      </c>
      <c r="BJ33" s="31">
        <v>10839996</v>
      </c>
      <c r="BK33" s="36">
        <v>21677475</v>
      </c>
      <c r="BL33" s="154">
        <v>0</v>
      </c>
      <c r="BM33" s="154">
        <v>0</v>
      </c>
      <c r="BN33" s="39">
        <v>21677475</v>
      </c>
      <c r="BO33" s="154">
        <v>0</v>
      </c>
      <c r="BP33" s="154">
        <v>0</v>
      </c>
      <c r="BQ33" s="154">
        <v>0</v>
      </c>
      <c r="BR33" s="154">
        <v>0</v>
      </c>
      <c r="BS33" s="36">
        <v>0</v>
      </c>
      <c r="BT33" s="154">
        <v>0</v>
      </c>
      <c r="BU33" s="154">
        <v>0</v>
      </c>
      <c r="BV33" s="39">
        <v>0</v>
      </c>
      <c r="BW33" s="31">
        <v>0</v>
      </c>
      <c r="BX33" s="31">
        <v>0</v>
      </c>
      <c r="BY33" s="31">
        <v>0</v>
      </c>
      <c r="BZ33" s="31">
        <v>0</v>
      </c>
      <c r="CA33" s="36">
        <v>0</v>
      </c>
      <c r="CB33" s="31">
        <v>0</v>
      </c>
      <c r="CC33" s="31">
        <v>0</v>
      </c>
      <c r="CD33" s="39">
        <v>0</v>
      </c>
      <c r="CE33" s="31">
        <v>0</v>
      </c>
      <c r="CF33" s="31">
        <v>0</v>
      </c>
      <c r="CG33" s="31">
        <v>0</v>
      </c>
      <c r="CH33" s="31">
        <v>0</v>
      </c>
      <c r="CI33" s="36">
        <v>0</v>
      </c>
      <c r="CJ33" s="154">
        <v>0</v>
      </c>
      <c r="CK33" s="154">
        <v>0</v>
      </c>
      <c r="CL33" s="39">
        <v>0</v>
      </c>
      <c r="CM33" s="31">
        <v>0</v>
      </c>
      <c r="CN33" s="31">
        <v>0</v>
      </c>
      <c r="CO33" s="31">
        <v>0</v>
      </c>
      <c r="CP33" s="31">
        <v>0</v>
      </c>
      <c r="CQ33" s="36">
        <v>0</v>
      </c>
      <c r="CR33" s="154">
        <v>0</v>
      </c>
      <c r="CS33" s="154">
        <v>0</v>
      </c>
      <c r="CT33" s="39">
        <v>0</v>
      </c>
      <c r="CU33" s="154">
        <v>0</v>
      </c>
      <c r="CV33" s="154">
        <v>0</v>
      </c>
      <c r="CW33" s="154">
        <v>0</v>
      </c>
      <c r="CX33" s="154">
        <v>0</v>
      </c>
      <c r="CY33" s="36">
        <v>0</v>
      </c>
      <c r="CZ33" s="154">
        <v>0</v>
      </c>
      <c r="DA33" s="154">
        <v>0</v>
      </c>
      <c r="DB33" s="39">
        <v>0</v>
      </c>
      <c r="DC33" s="31">
        <v>0</v>
      </c>
      <c r="DD33" s="31">
        <v>0</v>
      </c>
      <c r="DE33" s="31">
        <v>0</v>
      </c>
      <c r="DF33" s="31">
        <v>0</v>
      </c>
      <c r="DG33" s="36">
        <v>0</v>
      </c>
      <c r="DH33" s="31">
        <v>0</v>
      </c>
      <c r="DI33" s="31">
        <v>0</v>
      </c>
      <c r="DJ33" s="39">
        <v>0</v>
      </c>
      <c r="DK33" s="31">
        <v>241673</v>
      </c>
      <c r="DL33" s="31">
        <v>0</v>
      </c>
      <c r="DM33" s="31">
        <v>0</v>
      </c>
      <c r="DN33" s="31">
        <v>200984</v>
      </c>
      <c r="DO33" s="36">
        <v>442657</v>
      </c>
      <c r="DP33" s="154">
        <v>123886</v>
      </c>
      <c r="DQ33" s="154">
        <v>0</v>
      </c>
      <c r="DR33" s="39">
        <v>566543</v>
      </c>
      <c r="DS33" s="31">
        <v>16755</v>
      </c>
      <c r="DT33" s="31">
        <v>0</v>
      </c>
      <c r="DU33" s="31">
        <v>0</v>
      </c>
      <c r="DV33" s="31">
        <v>19272</v>
      </c>
      <c r="DW33" s="36">
        <v>36027</v>
      </c>
      <c r="DX33" s="154">
        <v>0</v>
      </c>
      <c r="DY33" s="154">
        <v>0</v>
      </c>
      <c r="DZ33" s="39">
        <v>36027</v>
      </c>
      <c r="EA33" s="31">
        <v>0</v>
      </c>
      <c r="EB33" s="31">
        <v>0</v>
      </c>
      <c r="EC33" s="31">
        <v>0</v>
      </c>
      <c r="ED33" s="31">
        <v>0</v>
      </c>
      <c r="EE33" s="36">
        <v>0</v>
      </c>
      <c r="EF33" s="31">
        <v>0</v>
      </c>
      <c r="EG33" s="31">
        <v>0</v>
      </c>
      <c r="EH33" s="39">
        <v>0</v>
      </c>
    </row>
    <row r="34" spans="1:138" s="44" customFormat="1" x14ac:dyDescent="0.25">
      <c r="A34" s="111">
        <v>32</v>
      </c>
      <c r="B34" s="112" t="s">
        <v>213</v>
      </c>
      <c r="C34" s="155">
        <v>1595207</v>
      </c>
      <c r="D34" s="155">
        <v>0</v>
      </c>
      <c r="E34" s="155">
        <v>0</v>
      </c>
      <c r="F34" s="155">
        <v>0</v>
      </c>
      <c r="G34" s="37">
        <v>1595207</v>
      </c>
      <c r="H34" s="155">
        <v>0</v>
      </c>
      <c r="I34" s="155">
        <v>0</v>
      </c>
      <c r="J34" s="40">
        <v>1595207</v>
      </c>
      <c r="K34" s="32">
        <v>3481333</v>
      </c>
      <c r="L34" s="32">
        <v>0</v>
      </c>
      <c r="M34" s="32">
        <v>0</v>
      </c>
      <c r="N34" s="32">
        <v>3394058</v>
      </c>
      <c r="O34" s="37">
        <v>6875391</v>
      </c>
      <c r="P34" s="32">
        <v>0</v>
      </c>
      <c r="Q34" s="32">
        <v>2424266</v>
      </c>
      <c r="R34" s="40">
        <v>9299657</v>
      </c>
      <c r="S34" s="32">
        <v>0</v>
      </c>
      <c r="T34" s="32">
        <v>0</v>
      </c>
      <c r="U34" s="32">
        <v>0</v>
      </c>
      <c r="V34" s="32">
        <v>0</v>
      </c>
      <c r="W34" s="37">
        <v>0</v>
      </c>
      <c r="X34" s="155">
        <v>6625090</v>
      </c>
      <c r="Y34" s="155">
        <v>0</v>
      </c>
      <c r="Z34" s="40">
        <v>6625090</v>
      </c>
      <c r="AA34" s="32">
        <v>546951</v>
      </c>
      <c r="AB34" s="32">
        <v>0</v>
      </c>
      <c r="AC34" s="32">
        <v>0</v>
      </c>
      <c r="AD34" s="32">
        <v>0</v>
      </c>
      <c r="AE34" s="37">
        <v>546951</v>
      </c>
      <c r="AF34" s="155">
        <v>0</v>
      </c>
      <c r="AG34" s="155">
        <v>0</v>
      </c>
      <c r="AH34" s="40">
        <v>546951</v>
      </c>
      <c r="AI34" s="155">
        <v>0</v>
      </c>
      <c r="AJ34" s="155">
        <v>0</v>
      </c>
      <c r="AK34" s="155">
        <v>0</v>
      </c>
      <c r="AL34" s="155">
        <v>0</v>
      </c>
      <c r="AM34" s="37">
        <v>0</v>
      </c>
      <c r="AN34" s="155">
        <v>0</v>
      </c>
      <c r="AO34" s="155">
        <v>0</v>
      </c>
      <c r="AP34" s="40">
        <v>0</v>
      </c>
      <c r="AQ34" s="32">
        <v>17217</v>
      </c>
      <c r="AR34" s="32">
        <v>0</v>
      </c>
      <c r="AS34" s="32">
        <v>0</v>
      </c>
      <c r="AT34" s="32">
        <v>11511</v>
      </c>
      <c r="AU34" s="37">
        <v>28728</v>
      </c>
      <c r="AV34" s="32">
        <v>20001</v>
      </c>
      <c r="AW34" s="32">
        <v>8197</v>
      </c>
      <c r="AX34" s="40">
        <v>56926</v>
      </c>
      <c r="AY34" s="32">
        <v>0</v>
      </c>
      <c r="AZ34" s="32">
        <v>0</v>
      </c>
      <c r="BA34" s="32">
        <v>0</v>
      </c>
      <c r="BB34" s="32">
        <v>0</v>
      </c>
      <c r="BC34" s="37">
        <v>0</v>
      </c>
      <c r="BD34" s="155">
        <v>0</v>
      </c>
      <c r="BE34" s="155">
        <v>0</v>
      </c>
      <c r="BF34" s="40">
        <v>0</v>
      </c>
      <c r="BG34" s="32">
        <v>43148121</v>
      </c>
      <c r="BH34" s="32">
        <v>0</v>
      </c>
      <c r="BI34" s="32">
        <v>0</v>
      </c>
      <c r="BJ34" s="32">
        <v>0</v>
      </c>
      <c r="BK34" s="37">
        <v>43148121</v>
      </c>
      <c r="BL34" s="155">
        <v>1880485</v>
      </c>
      <c r="BM34" s="155">
        <v>0</v>
      </c>
      <c r="BN34" s="40">
        <v>45028606</v>
      </c>
      <c r="BO34" s="155">
        <v>0</v>
      </c>
      <c r="BP34" s="155">
        <v>0</v>
      </c>
      <c r="BQ34" s="155">
        <v>0</v>
      </c>
      <c r="BR34" s="155">
        <v>0</v>
      </c>
      <c r="BS34" s="37">
        <v>0</v>
      </c>
      <c r="BT34" s="155">
        <v>0</v>
      </c>
      <c r="BU34" s="155">
        <v>0</v>
      </c>
      <c r="BV34" s="40">
        <v>0</v>
      </c>
      <c r="BW34" s="32">
        <v>0</v>
      </c>
      <c r="BX34" s="32">
        <v>0</v>
      </c>
      <c r="BY34" s="32">
        <v>0</v>
      </c>
      <c r="BZ34" s="32">
        <v>0</v>
      </c>
      <c r="CA34" s="37">
        <v>0</v>
      </c>
      <c r="CB34" s="32">
        <v>0</v>
      </c>
      <c r="CC34" s="32">
        <v>0</v>
      </c>
      <c r="CD34" s="40">
        <v>0</v>
      </c>
      <c r="CE34" s="32">
        <v>1435091</v>
      </c>
      <c r="CF34" s="32">
        <v>0</v>
      </c>
      <c r="CG34" s="32">
        <v>0</v>
      </c>
      <c r="CH34" s="32">
        <v>0</v>
      </c>
      <c r="CI34" s="37">
        <v>1435091</v>
      </c>
      <c r="CJ34" s="155">
        <v>0</v>
      </c>
      <c r="CK34" s="155">
        <v>0</v>
      </c>
      <c r="CL34" s="40">
        <v>1435091</v>
      </c>
      <c r="CM34" s="32">
        <v>1910</v>
      </c>
      <c r="CN34" s="32">
        <v>0</v>
      </c>
      <c r="CO34" s="32">
        <v>0</v>
      </c>
      <c r="CP34" s="32">
        <v>0</v>
      </c>
      <c r="CQ34" s="37">
        <v>1910</v>
      </c>
      <c r="CR34" s="155">
        <v>0</v>
      </c>
      <c r="CS34" s="155">
        <v>0</v>
      </c>
      <c r="CT34" s="40">
        <v>1910</v>
      </c>
      <c r="CU34" s="155">
        <v>0</v>
      </c>
      <c r="CV34" s="155">
        <v>0</v>
      </c>
      <c r="CW34" s="155">
        <v>0</v>
      </c>
      <c r="CX34" s="155">
        <v>0</v>
      </c>
      <c r="CY34" s="37">
        <v>0</v>
      </c>
      <c r="CZ34" s="155">
        <v>0</v>
      </c>
      <c r="DA34" s="155">
        <v>0</v>
      </c>
      <c r="DB34" s="40">
        <v>0</v>
      </c>
      <c r="DC34" s="32">
        <v>0</v>
      </c>
      <c r="DD34" s="32">
        <v>0</v>
      </c>
      <c r="DE34" s="32">
        <v>0</v>
      </c>
      <c r="DF34" s="32">
        <v>0</v>
      </c>
      <c r="DG34" s="37">
        <v>0</v>
      </c>
      <c r="DH34" s="32">
        <v>0</v>
      </c>
      <c r="DI34" s="32">
        <v>0</v>
      </c>
      <c r="DJ34" s="40">
        <v>0</v>
      </c>
      <c r="DK34" s="32">
        <v>198792</v>
      </c>
      <c r="DL34" s="32">
        <v>0</v>
      </c>
      <c r="DM34" s="32">
        <v>0</v>
      </c>
      <c r="DN34" s="32">
        <v>132908</v>
      </c>
      <c r="DO34" s="37">
        <v>331700</v>
      </c>
      <c r="DP34" s="155">
        <v>260481</v>
      </c>
      <c r="DQ34" s="155">
        <v>94934</v>
      </c>
      <c r="DR34" s="40">
        <v>687115</v>
      </c>
      <c r="DS34" s="32">
        <v>19757</v>
      </c>
      <c r="DT34" s="32">
        <v>0</v>
      </c>
      <c r="DU34" s="32">
        <v>0</v>
      </c>
      <c r="DV34" s="32">
        <v>0</v>
      </c>
      <c r="DW34" s="37">
        <v>19757</v>
      </c>
      <c r="DX34" s="155">
        <v>0</v>
      </c>
      <c r="DY34" s="155">
        <v>0</v>
      </c>
      <c r="DZ34" s="40">
        <v>19757</v>
      </c>
      <c r="EA34" s="32">
        <v>9529</v>
      </c>
      <c r="EB34" s="32">
        <v>0</v>
      </c>
      <c r="EC34" s="32">
        <v>0</v>
      </c>
      <c r="ED34" s="32">
        <v>0</v>
      </c>
      <c r="EE34" s="37">
        <v>9529</v>
      </c>
      <c r="EF34" s="32">
        <v>0</v>
      </c>
      <c r="EG34" s="32">
        <v>0</v>
      </c>
      <c r="EH34" s="40">
        <v>9529</v>
      </c>
    </row>
    <row r="35" spans="1:138" s="44" customFormat="1" x14ac:dyDescent="0.25">
      <c r="A35" s="111">
        <v>33</v>
      </c>
      <c r="B35" s="112" t="s">
        <v>214</v>
      </c>
      <c r="C35" s="155">
        <v>518813</v>
      </c>
      <c r="D35" s="155">
        <v>0</v>
      </c>
      <c r="E35" s="155">
        <v>0</v>
      </c>
      <c r="F35" s="155">
        <v>0</v>
      </c>
      <c r="G35" s="37">
        <v>518813</v>
      </c>
      <c r="H35" s="155">
        <v>0</v>
      </c>
      <c r="I35" s="155">
        <v>0</v>
      </c>
      <c r="J35" s="40">
        <v>518813</v>
      </c>
      <c r="K35" s="32">
        <v>594175</v>
      </c>
      <c r="L35" s="32">
        <v>0</v>
      </c>
      <c r="M35" s="32">
        <v>0</v>
      </c>
      <c r="N35" s="32">
        <v>0</v>
      </c>
      <c r="O35" s="37">
        <v>594175</v>
      </c>
      <c r="P35" s="32">
        <v>0</v>
      </c>
      <c r="Q35" s="32">
        <v>0</v>
      </c>
      <c r="R35" s="40">
        <v>594175</v>
      </c>
      <c r="S35" s="32">
        <v>0</v>
      </c>
      <c r="T35" s="32">
        <v>0</v>
      </c>
      <c r="U35" s="32">
        <v>0</v>
      </c>
      <c r="V35" s="32">
        <v>0</v>
      </c>
      <c r="W35" s="37">
        <v>0</v>
      </c>
      <c r="X35" s="155">
        <v>1352307</v>
      </c>
      <c r="Y35" s="155">
        <v>0</v>
      </c>
      <c r="Z35" s="40">
        <v>1352307</v>
      </c>
      <c r="AA35" s="32">
        <v>122738</v>
      </c>
      <c r="AB35" s="32">
        <v>0</v>
      </c>
      <c r="AC35" s="32">
        <v>0</v>
      </c>
      <c r="AD35" s="32">
        <v>0</v>
      </c>
      <c r="AE35" s="37">
        <v>122738</v>
      </c>
      <c r="AF35" s="155">
        <v>0</v>
      </c>
      <c r="AG35" s="155">
        <v>0</v>
      </c>
      <c r="AH35" s="40">
        <v>122738</v>
      </c>
      <c r="AI35" s="155">
        <v>0</v>
      </c>
      <c r="AJ35" s="155">
        <v>0</v>
      </c>
      <c r="AK35" s="155">
        <v>0</v>
      </c>
      <c r="AL35" s="155">
        <v>0</v>
      </c>
      <c r="AM35" s="37">
        <v>0</v>
      </c>
      <c r="AN35" s="155">
        <v>0</v>
      </c>
      <c r="AO35" s="155">
        <v>0</v>
      </c>
      <c r="AP35" s="40">
        <v>0</v>
      </c>
      <c r="AQ35" s="32">
        <v>0</v>
      </c>
      <c r="AR35" s="32">
        <v>0</v>
      </c>
      <c r="AS35" s="32">
        <v>0</v>
      </c>
      <c r="AT35" s="32">
        <v>0</v>
      </c>
      <c r="AU35" s="37">
        <v>0</v>
      </c>
      <c r="AV35" s="32">
        <v>0</v>
      </c>
      <c r="AW35" s="32">
        <v>0</v>
      </c>
      <c r="AX35" s="40">
        <v>0</v>
      </c>
      <c r="AY35" s="32">
        <v>0</v>
      </c>
      <c r="AZ35" s="32">
        <v>0</v>
      </c>
      <c r="BA35" s="32">
        <v>0</v>
      </c>
      <c r="BB35" s="32">
        <v>0</v>
      </c>
      <c r="BC35" s="37">
        <v>0</v>
      </c>
      <c r="BD35" s="155">
        <v>0</v>
      </c>
      <c r="BE35" s="155">
        <v>0</v>
      </c>
      <c r="BF35" s="40">
        <v>0</v>
      </c>
      <c r="BG35" s="32">
        <v>1999683</v>
      </c>
      <c r="BH35" s="32">
        <v>0</v>
      </c>
      <c r="BI35" s="32">
        <v>0</v>
      </c>
      <c r="BJ35" s="32">
        <v>0</v>
      </c>
      <c r="BK35" s="37">
        <v>1999683</v>
      </c>
      <c r="BL35" s="155">
        <v>1324488</v>
      </c>
      <c r="BM35" s="155">
        <v>0</v>
      </c>
      <c r="BN35" s="40">
        <v>3324171</v>
      </c>
      <c r="BO35" s="155">
        <v>0</v>
      </c>
      <c r="BP35" s="155">
        <v>0</v>
      </c>
      <c r="BQ35" s="155">
        <v>0</v>
      </c>
      <c r="BR35" s="155">
        <v>0</v>
      </c>
      <c r="BS35" s="37">
        <v>0</v>
      </c>
      <c r="BT35" s="155">
        <v>0</v>
      </c>
      <c r="BU35" s="155">
        <v>0</v>
      </c>
      <c r="BV35" s="40">
        <v>0</v>
      </c>
      <c r="BW35" s="32">
        <v>0</v>
      </c>
      <c r="BX35" s="32">
        <v>0</v>
      </c>
      <c r="BY35" s="32">
        <v>0</v>
      </c>
      <c r="BZ35" s="32">
        <v>0</v>
      </c>
      <c r="CA35" s="37">
        <v>0</v>
      </c>
      <c r="CB35" s="32">
        <v>0</v>
      </c>
      <c r="CC35" s="32">
        <v>0</v>
      </c>
      <c r="CD35" s="40">
        <v>0</v>
      </c>
      <c r="CE35" s="32">
        <v>0</v>
      </c>
      <c r="CF35" s="32">
        <v>0</v>
      </c>
      <c r="CG35" s="32">
        <v>0</v>
      </c>
      <c r="CH35" s="32">
        <v>0</v>
      </c>
      <c r="CI35" s="37">
        <v>0</v>
      </c>
      <c r="CJ35" s="155">
        <v>0</v>
      </c>
      <c r="CK35" s="155">
        <v>0</v>
      </c>
      <c r="CL35" s="40">
        <v>0</v>
      </c>
      <c r="CM35" s="32">
        <v>28402</v>
      </c>
      <c r="CN35" s="32">
        <v>0</v>
      </c>
      <c r="CO35" s="32">
        <v>0</v>
      </c>
      <c r="CP35" s="32">
        <v>0</v>
      </c>
      <c r="CQ35" s="37">
        <v>28402</v>
      </c>
      <c r="CR35" s="155">
        <v>0</v>
      </c>
      <c r="CS35" s="155">
        <v>0</v>
      </c>
      <c r="CT35" s="40">
        <v>28402</v>
      </c>
      <c r="CU35" s="155">
        <v>2403</v>
      </c>
      <c r="CV35" s="155">
        <v>0</v>
      </c>
      <c r="CW35" s="155">
        <v>0</v>
      </c>
      <c r="CX35" s="155">
        <v>0</v>
      </c>
      <c r="CY35" s="37">
        <v>2403</v>
      </c>
      <c r="CZ35" s="155">
        <v>0</v>
      </c>
      <c r="DA35" s="155">
        <v>0</v>
      </c>
      <c r="DB35" s="40">
        <v>2403</v>
      </c>
      <c r="DC35" s="32">
        <v>0</v>
      </c>
      <c r="DD35" s="32">
        <v>0</v>
      </c>
      <c r="DE35" s="32">
        <v>0</v>
      </c>
      <c r="DF35" s="32">
        <v>0</v>
      </c>
      <c r="DG35" s="37">
        <v>0</v>
      </c>
      <c r="DH35" s="32">
        <v>0</v>
      </c>
      <c r="DI35" s="32">
        <v>0</v>
      </c>
      <c r="DJ35" s="40">
        <v>0</v>
      </c>
      <c r="DK35" s="32">
        <v>34697</v>
      </c>
      <c r="DL35" s="32">
        <v>0</v>
      </c>
      <c r="DM35" s="32">
        <v>0</v>
      </c>
      <c r="DN35" s="32">
        <v>0</v>
      </c>
      <c r="DO35" s="37">
        <v>34697</v>
      </c>
      <c r="DP35" s="155">
        <v>42185</v>
      </c>
      <c r="DQ35" s="155">
        <v>0</v>
      </c>
      <c r="DR35" s="40">
        <v>76882</v>
      </c>
      <c r="DS35" s="32">
        <v>0</v>
      </c>
      <c r="DT35" s="32">
        <v>0</v>
      </c>
      <c r="DU35" s="32">
        <v>0</v>
      </c>
      <c r="DV35" s="32">
        <v>0</v>
      </c>
      <c r="DW35" s="37">
        <v>0</v>
      </c>
      <c r="DX35" s="155">
        <v>0</v>
      </c>
      <c r="DY35" s="155">
        <v>0</v>
      </c>
      <c r="DZ35" s="40">
        <v>0</v>
      </c>
      <c r="EA35" s="32">
        <v>0</v>
      </c>
      <c r="EB35" s="32">
        <v>0</v>
      </c>
      <c r="EC35" s="32">
        <v>0</v>
      </c>
      <c r="ED35" s="32">
        <v>0</v>
      </c>
      <c r="EE35" s="37">
        <v>0</v>
      </c>
      <c r="EF35" s="32">
        <v>0</v>
      </c>
      <c r="EG35" s="32">
        <v>0</v>
      </c>
      <c r="EH35" s="40">
        <v>0</v>
      </c>
    </row>
    <row r="36" spans="1:138" s="44" customFormat="1" x14ac:dyDescent="0.25">
      <c r="A36" s="111">
        <v>34</v>
      </c>
      <c r="B36" s="112" t="s">
        <v>215</v>
      </c>
      <c r="C36" s="155">
        <v>811901</v>
      </c>
      <c r="D36" s="155">
        <v>0</v>
      </c>
      <c r="E36" s="155">
        <v>0</v>
      </c>
      <c r="F36" s="155">
        <v>0</v>
      </c>
      <c r="G36" s="37">
        <v>811901</v>
      </c>
      <c r="H36" s="155">
        <v>0</v>
      </c>
      <c r="I36" s="155">
        <v>0</v>
      </c>
      <c r="J36" s="40">
        <v>811901</v>
      </c>
      <c r="K36" s="32">
        <v>3060851</v>
      </c>
      <c r="L36" s="32">
        <v>0</v>
      </c>
      <c r="M36" s="32">
        <v>0</v>
      </c>
      <c r="N36" s="32">
        <v>0</v>
      </c>
      <c r="O36" s="37">
        <v>3060851</v>
      </c>
      <c r="P36" s="32">
        <v>0</v>
      </c>
      <c r="Q36" s="32">
        <v>567289</v>
      </c>
      <c r="R36" s="40">
        <v>3628140</v>
      </c>
      <c r="S36" s="32">
        <v>0</v>
      </c>
      <c r="T36" s="32">
        <v>0</v>
      </c>
      <c r="U36" s="32">
        <v>0</v>
      </c>
      <c r="V36" s="32">
        <v>0</v>
      </c>
      <c r="W36" s="37">
        <v>0</v>
      </c>
      <c r="X36" s="155">
        <v>810793</v>
      </c>
      <c r="Y36" s="155">
        <v>0</v>
      </c>
      <c r="Z36" s="40">
        <v>810793</v>
      </c>
      <c r="AA36" s="32">
        <v>117017</v>
      </c>
      <c r="AB36" s="32">
        <v>0</v>
      </c>
      <c r="AC36" s="32">
        <v>0</v>
      </c>
      <c r="AD36" s="32">
        <v>0</v>
      </c>
      <c r="AE36" s="37">
        <v>117017</v>
      </c>
      <c r="AF36" s="155">
        <v>0</v>
      </c>
      <c r="AG36" s="155">
        <v>0</v>
      </c>
      <c r="AH36" s="40">
        <v>117017</v>
      </c>
      <c r="AI36" s="155">
        <v>0</v>
      </c>
      <c r="AJ36" s="155">
        <v>0</v>
      </c>
      <c r="AK36" s="155">
        <v>0</v>
      </c>
      <c r="AL36" s="155">
        <v>0</v>
      </c>
      <c r="AM36" s="37">
        <v>0</v>
      </c>
      <c r="AN36" s="155">
        <v>0</v>
      </c>
      <c r="AO36" s="155">
        <v>0</v>
      </c>
      <c r="AP36" s="40">
        <v>0</v>
      </c>
      <c r="AQ36" s="32">
        <v>0</v>
      </c>
      <c r="AR36" s="32">
        <v>0</v>
      </c>
      <c r="AS36" s="32">
        <v>0</v>
      </c>
      <c r="AT36" s="32">
        <v>0</v>
      </c>
      <c r="AU36" s="37">
        <v>0</v>
      </c>
      <c r="AV36" s="32">
        <v>0</v>
      </c>
      <c r="AW36" s="32">
        <v>0</v>
      </c>
      <c r="AX36" s="40">
        <v>0</v>
      </c>
      <c r="AY36" s="32">
        <v>0</v>
      </c>
      <c r="AZ36" s="32">
        <v>0</v>
      </c>
      <c r="BA36" s="32">
        <v>0</v>
      </c>
      <c r="BB36" s="32">
        <v>0</v>
      </c>
      <c r="BC36" s="37">
        <v>0</v>
      </c>
      <c r="BD36" s="155">
        <v>0</v>
      </c>
      <c r="BE36" s="155">
        <v>0</v>
      </c>
      <c r="BF36" s="40">
        <v>0</v>
      </c>
      <c r="BG36" s="32">
        <v>6445668</v>
      </c>
      <c r="BH36" s="32">
        <v>0</v>
      </c>
      <c r="BI36" s="32">
        <v>0</v>
      </c>
      <c r="BJ36" s="32">
        <v>0</v>
      </c>
      <c r="BK36" s="37">
        <v>6445668</v>
      </c>
      <c r="BL36" s="155">
        <v>0</v>
      </c>
      <c r="BM36" s="155">
        <v>0</v>
      </c>
      <c r="BN36" s="40">
        <v>6445668</v>
      </c>
      <c r="BO36" s="155">
        <v>0</v>
      </c>
      <c r="BP36" s="155">
        <v>0</v>
      </c>
      <c r="BQ36" s="155">
        <v>0</v>
      </c>
      <c r="BR36" s="155">
        <v>0</v>
      </c>
      <c r="BS36" s="37">
        <v>0</v>
      </c>
      <c r="BT36" s="155">
        <v>0</v>
      </c>
      <c r="BU36" s="155">
        <v>0</v>
      </c>
      <c r="BV36" s="40">
        <v>0</v>
      </c>
      <c r="BW36" s="32">
        <v>0</v>
      </c>
      <c r="BX36" s="32">
        <v>0</v>
      </c>
      <c r="BY36" s="32">
        <v>0</v>
      </c>
      <c r="BZ36" s="32">
        <v>0</v>
      </c>
      <c r="CA36" s="37">
        <v>0</v>
      </c>
      <c r="CB36" s="32">
        <v>0</v>
      </c>
      <c r="CC36" s="32">
        <v>0</v>
      </c>
      <c r="CD36" s="40">
        <v>0</v>
      </c>
      <c r="CE36" s="32">
        <v>0</v>
      </c>
      <c r="CF36" s="32">
        <v>0</v>
      </c>
      <c r="CG36" s="32">
        <v>0</v>
      </c>
      <c r="CH36" s="32">
        <v>0</v>
      </c>
      <c r="CI36" s="37">
        <v>0</v>
      </c>
      <c r="CJ36" s="155">
        <v>0</v>
      </c>
      <c r="CK36" s="155">
        <v>0</v>
      </c>
      <c r="CL36" s="40">
        <v>0</v>
      </c>
      <c r="CM36" s="32">
        <v>93516</v>
      </c>
      <c r="CN36" s="32">
        <v>0</v>
      </c>
      <c r="CO36" s="32">
        <v>0</v>
      </c>
      <c r="CP36" s="32">
        <v>0</v>
      </c>
      <c r="CQ36" s="37">
        <v>93516</v>
      </c>
      <c r="CR36" s="155">
        <v>0</v>
      </c>
      <c r="CS36" s="155">
        <v>0</v>
      </c>
      <c r="CT36" s="40">
        <v>93516</v>
      </c>
      <c r="CU36" s="155">
        <v>9444</v>
      </c>
      <c r="CV36" s="155">
        <v>0</v>
      </c>
      <c r="CW36" s="155">
        <v>0</v>
      </c>
      <c r="CX36" s="155">
        <v>0</v>
      </c>
      <c r="CY36" s="37">
        <v>9444</v>
      </c>
      <c r="CZ36" s="155">
        <v>2182</v>
      </c>
      <c r="DA36" s="155">
        <v>6323</v>
      </c>
      <c r="DB36" s="40">
        <v>17949</v>
      </c>
      <c r="DC36" s="32">
        <v>0</v>
      </c>
      <c r="DD36" s="32">
        <v>0</v>
      </c>
      <c r="DE36" s="32">
        <v>0</v>
      </c>
      <c r="DF36" s="32">
        <v>0</v>
      </c>
      <c r="DG36" s="37">
        <v>0</v>
      </c>
      <c r="DH36" s="32">
        <v>0</v>
      </c>
      <c r="DI36" s="32">
        <v>0</v>
      </c>
      <c r="DJ36" s="40">
        <v>0</v>
      </c>
      <c r="DK36" s="32">
        <v>75572</v>
      </c>
      <c r="DL36" s="32">
        <v>0</v>
      </c>
      <c r="DM36" s="32">
        <v>0</v>
      </c>
      <c r="DN36" s="32">
        <v>0</v>
      </c>
      <c r="DO36" s="37">
        <v>75572</v>
      </c>
      <c r="DP36" s="155">
        <v>17407</v>
      </c>
      <c r="DQ36" s="155">
        <v>52104</v>
      </c>
      <c r="DR36" s="40">
        <v>145083</v>
      </c>
      <c r="DS36" s="32">
        <v>116724</v>
      </c>
      <c r="DT36" s="32">
        <v>0</v>
      </c>
      <c r="DU36" s="32">
        <v>0</v>
      </c>
      <c r="DV36" s="32">
        <v>0</v>
      </c>
      <c r="DW36" s="37">
        <v>116724</v>
      </c>
      <c r="DX36" s="155">
        <v>0</v>
      </c>
      <c r="DY36" s="155">
        <v>0</v>
      </c>
      <c r="DZ36" s="40">
        <v>116724</v>
      </c>
      <c r="EA36" s="32">
        <v>0</v>
      </c>
      <c r="EB36" s="32">
        <v>0</v>
      </c>
      <c r="EC36" s="32">
        <v>0</v>
      </c>
      <c r="ED36" s="32">
        <v>0</v>
      </c>
      <c r="EE36" s="37">
        <v>0</v>
      </c>
      <c r="EF36" s="32">
        <v>0</v>
      </c>
      <c r="EG36" s="32">
        <v>0</v>
      </c>
      <c r="EH36" s="40">
        <v>0</v>
      </c>
    </row>
    <row r="37" spans="1:138" s="44" customFormat="1" x14ac:dyDescent="0.25">
      <c r="A37" s="113">
        <v>35</v>
      </c>
      <c r="B37" s="114" t="s">
        <v>216</v>
      </c>
      <c r="C37" s="156">
        <v>1480515</v>
      </c>
      <c r="D37" s="156">
        <v>0</v>
      </c>
      <c r="E37" s="156">
        <v>0</v>
      </c>
      <c r="F37" s="156">
        <v>0</v>
      </c>
      <c r="G37" s="38">
        <v>1480515</v>
      </c>
      <c r="H37" s="156">
        <v>0</v>
      </c>
      <c r="I37" s="156">
        <v>0</v>
      </c>
      <c r="J37" s="41">
        <v>1480515</v>
      </c>
      <c r="K37" s="33">
        <v>2185146</v>
      </c>
      <c r="L37" s="33">
        <v>0</v>
      </c>
      <c r="M37" s="33">
        <v>0</v>
      </c>
      <c r="N37" s="33">
        <v>2780302</v>
      </c>
      <c r="O37" s="38">
        <v>4965448</v>
      </c>
      <c r="P37" s="33">
        <v>0</v>
      </c>
      <c r="Q37" s="33">
        <v>0</v>
      </c>
      <c r="R37" s="41">
        <v>4965448</v>
      </c>
      <c r="S37" s="33">
        <v>0</v>
      </c>
      <c r="T37" s="33">
        <v>0</v>
      </c>
      <c r="U37" s="33">
        <v>0</v>
      </c>
      <c r="V37" s="33">
        <v>0</v>
      </c>
      <c r="W37" s="38">
        <v>0</v>
      </c>
      <c r="X37" s="156">
        <v>2092090</v>
      </c>
      <c r="Y37" s="156">
        <v>0</v>
      </c>
      <c r="Z37" s="41">
        <v>2092090</v>
      </c>
      <c r="AA37" s="33">
        <v>299172</v>
      </c>
      <c r="AB37" s="33">
        <v>0</v>
      </c>
      <c r="AC37" s="33">
        <v>0</v>
      </c>
      <c r="AD37" s="33">
        <v>0</v>
      </c>
      <c r="AE37" s="38">
        <v>299172</v>
      </c>
      <c r="AF37" s="156">
        <v>0</v>
      </c>
      <c r="AG37" s="156">
        <v>0</v>
      </c>
      <c r="AH37" s="41">
        <v>299172</v>
      </c>
      <c r="AI37" s="156">
        <v>0</v>
      </c>
      <c r="AJ37" s="156">
        <v>0</v>
      </c>
      <c r="AK37" s="156">
        <v>0</v>
      </c>
      <c r="AL37" s="156">
        <v>0</v>
      </c>
      <c r="AM37" s="38">
        <v>0</v>
      </c>
      <c r="AN37" s="156">
        <v>0</v>
      </c>
      <c r="AO37" s="156">
        <v>0</v>
      </c>
      <c r="AP37" s="41">
        <v>0</v>
      </c>
      <c r="AQ37" s="33">
        <v>2495</v>
      </c>
      <c r="AR37" s="33">
        <v>0</v>
      </c>
      <c r="AS37" s="33">
        <v>0</v>
      </c>
      <c r="AT37" s="33">
        <v>1667</v>
      </c>
      <c r="AU37" s="38">
        <v>4162</v>
      </c>
      <c r="AV37" s="33">
        <v>1549</v>
      </c>
      <c r="AW37" s="33">
        <v>0</v>
      </c>
      <c r="AX37" s="41">
        <v>5711</v>
      </c>
      <c r="AY37" s="33">
        <v>0</v>
      </c>
      <c r="AZ37" s="33">
        <v>0</v>
      </c>
      <c r="BA37" s="33">
        <v>0</v>
      </c>
      <c r="BB37" s="33">
        <v>0</v>
      </c>
      <c r="BC37" s="38">
        <v>0</v>
      </c>
      <c r="BD37" s="156">
        <v>0</v>
      </c>
      <c r="BE37" s="156">
        <v>0</v>
      </c>
      <c r="BF37" s="41">
        <v>0</v>
      </c>
      <c r="BG37" s="33">
        <v>12655537</v>
      </c>
      <c r="BH37" s="33">
        <v>0</v>
      </c>
      <c r="BI37" s="33">
        <v>0</v>
      </c>
      <c r="BJ37" s="33">
        <v>0</v>
      </c>
      <c r="BK37" s="38">
        <v>12655537</v>
      </c>
      <c r="BL37" s="156">
        <v>0</v>
      </c>
      <c r="BM37" s="156">
        <v>0</v>
      </c>
      <c r="BN37" s="41">
        <v>12655537</v>
      </c>
      <c r="BO37" s="156">
        <v>0</v>
      </c>
      <c r="BP37" s="156">
        <v>0</v>
      </c>
      <c r="BQ37" s="156">
        <v>0</v>
      </c>
      <c r="BR37" s="156">
        <v>0</v>
      </c>
      <c r="BS37" s="38">
        <v>0</v>
      </c>
      <c r="BT37" s="156">
        <v>0</v>
      </c>
      <c r="BU37" s="156">
        <v>0</v>
      </c>
      <c r="BV37" s="41">
        <v>0</v>
      </c>
      <c r="BW37" s="33">
        <v>0</v>
      </c>
      <c r="BX37" s="33">
        <v>0</v>
      </c>
      <c r="BY37" s="33">
        <v>0</v>
      </c>
      <c r="BZ37" s="33">
        <v>0</v>
      </c>
      <c r="CA37" s="38">
        <v>0</v>
      </c>
      <c r="CB37" s="33">
        <v>0</v>
      </c>
      <c r="CC37" s="33">
        <v>0</v>
      </c>
      <c r="CD37" s="41">
        <v>0</v>
      </c>
      <c r="CE37" s="33">
        <v>0</v>
      </c>
      <c r="CF37" s="33">
        <v>0</v>
      </c>
      <c r="CG37" s="33">
        <v>0</v>
      </c>
      <c r="CH37" s="33">
        <v>0</v>
      </c>
      <c r="CI37" s="38">
        <v>0</v>
      </c>
      <c r="CJ37" s="156">
        <v>0</v>
      </c>
      <c r="CK37" s="156">
        <v>0</v>
      </c>
      <c r="CL37" s="41">
        <v>0</v>
      </c>
      <c r="CM37" s="33">
        <v>703869</v>
      </c>
      <c r="CN37" s="33">
        <v>0</v>
      </c>
      <c r="CO37" s="33">
        <v>0</v>
      </c>
      <c r="CP37" s="33">
        <v>0</v>
      </c>
      <c r="CQ37" s="38">
        <v>703869</v>
      </c>
      <c r="CR37" s="156">
        <v>0</v>
      </c>
      <c r="CS37" s="156">
        <v>0</v>
      </c>
      <c r="CT37" s="41">
        <v>703869</v>
      </c>
      <c r="CU37" s="156">
        <v>0</v>
      </c>
      <c r="CV37" s="156">
        <v>0</v>
      </c>
      <c r="CW37" s="156">
        <v>0</v>
      </c>
      <c r="CX37" s="156">
        <v>0</v>
      </c>
      <c r="CY37" s="38">
        <v>0</v>
      </c>
      <c r="CZ37" s="156">
        <v>0</v>
      </c>
      <c r="DA37" s="156">
        <v>0</v>
      </c>
      <c r="DB37" s="41">
        <v>0</v>
      </c>
      <c r="DC37" s="33">
        <v>0</v>
      </c>
      <c r="DD37" s="33">
        <v>0</v>
      </c>
      <c r="DE37" s="33">
        <v>0</v>
      </c>
      <c r="DF37" s="33">
        <v>0</v>
      </c>
      <c r="DG37" s="38">
        <v>0</v>
      </c>
      <c r="DH37" s="33">
        <v>0</v>
      </c>
      <c r="DI37" s="33">
        <v>0</v>
      </c>
      <c r="DJ37" s="41">
        <v>0</v>
      </c>
      <c r="DK37" s="33">
        <v>328126</v>
      </c>
      <c r="DL37" s="33">
        <v>0</v>
      </c>
      <c r="DM37" s="33">
        <v>0</v>
      </c>
      <c r="DN37" s="33">
        <v>0</v>
      </c>
      <c r="DO37" s="38">
        <v>328126</v>
      </c>
      <c r="DP37" s="156">
        <v>2235</v>
      </c>
      <c r="DQ37" s="156">
        <v>0</v>
      </c>
      <c r="DR37" s="41">
        <v>330361</v>
      </c>
      <c r="DS37" s="33">
        <v>171196</v>
      </c>
      <c r="DT37" s="33">
        <v>0</v>
      </c>
      <c r="DU37" s="33">
        <v>0</v>
      </c>
      <c r="DV37" s="33">
        <v>0</v>
      </c>
      <c r="DW37" s="38">
        <v>171196</v>
      </c>
      <c r="DX37" s="156">
        <v>0</v>
      </c>
      <c r="DY37" s="156">
        <v>0</v>
      </c>
      <c r="DZ37" s="41">
        <v>171196</v>
      </c>
      <c r="EA37" s="33">
        <v>1545</v>
      </c>
      <c r="EB37" s="33">
        <v>0</v>
      </c>
      <c r="EC37" s="33">
        <v>0</v>
      </c>
      <c r="ED37" s="33">
        <v>0</v>
      </c>
      <c r="EE37" s="38">
        <v>1545</v>
      </c>
      <c r="EF37" s="33">
        <v>0</v>
      </c>
      <c r="EG37" s="33">
        <v>0</v>
      </c>
      <c r="EH37" s="41">
        <v>1545</v>
      </c>
    </row>
    <row r="38" spans="1:138" s="44" customFormat="1" x14ac:dyDescent="0.25">
      <c r="A38" s="109">
        <v>36</v>
      </c>
      <c r="B38" s="110" t="s">
        <v>259</v>
      </c>
      <c r="C38" s="154">
        <v>96712611</v>
      </c>
      <c r="D38" s="154">
        <v>0</v>
      </c>
      <c r="E38" s="154">
        <v>0</v>
      </c>
      <c r="F38" s="154">
        <v>0</v>
      </c>
      <c r="G38" s="36">
        <v>96712611</v>
      </c>
      <c r="H38" s="154">
        <v>0</v>
      </c>
      <c r="I38" s="154">
        <v>0</v>
      </c>
      <c r="J38" s="39">
        <v>96712611</v>
      </c>
      <c r="K38" s="31">
        <v>44386367</v>
      </c>
      <c r="L38" s="31">
        <v>0</v>
      </c>
      <c r="M38" s="31">
        <v>0</v>
      </c>
      <c r="N38" s="31">
        <v>0</v>
      </c>
      <c r="O38" s="36">
        <v>44386367</v>
      </c>
      <c r="P38" s="31">
        <v>0</v>
      </c>
      <c r="Q38" s="31">
        <v>4848461</v>
      </c>
      <c r="R38" s="39">
        <v>49234828</v>
      </c>
      <c r="S38" s="31">
        <v>0</v>
      </c>
      <c r="T38" s="31">
        <v>0</v>
      </c>
      <c r="U38" s="31">
        <v>0</v>
      </c>
      <c r="V38" s="31">
        <v>0</v>
      </c>
      <c r="W38" s="36">
        <v>0</v>
      </c>
      <c r="X38" s="154">
        <v>12363577</v>
      </c>
      <c r="Y38" s="154">
        <v>0</v>
      </c>
      <c r="Z38" s="39">
        <v>12363577</v>
      </c>
      <c r="AA38" s="31">
        <v>0</v>
      </c>
      <c r="AB38" s="31">
        <v>0</v>
      </c>
      <c r="AC38" s="31">
        <v>0</v>
      </c>
      <c r="AD38" s="31">
        <v>0</v>
      </c>
      <c r="AE38" s="36">
        <v>0</v>
      </c>
      <c r="AF38" s="154">
        <v>0</v>
      </c>
      <c r="AG38" s="154">
        <v>0</v>
      </c>
      <c r="AH38" s="39">
        <v>0</v>
      </c>
      <c r="AI38" s="154">
        <v>0</v>
      </c>
      <c r="AJ38" s="154">
        <v>0</v>
      </c>
      <c r="AK38" s="154">
        <v>0</v>
      </c>
      <c r="AL38" s="154">
        <v>0</v>
      </c>
      <c r="AM38" s="36">
        <v>0</v>
      </c>
      <c r="AN38" s="154">
        <v>0</v>
      </c>
      <c r="AO38" s="154">
        <v>0</v>
      </c>
      <c r="AP38" s="39">
        <v>0</v>
      </c>
      <c r="AQ38" s="31">
        <v>0</v>
      </c>
      <c r="AR38" s="31">
        <v>0</v>
      </c>
      <c r="AS38" s="31">
        <v>0</v>
      </c>
      <c r="AT38" s="31">
        <v>0</v>
      </c>
      <c r="AU38" s="36">
        <v>0</v>
      </c>
      <c r="AV38" s="31">
        <v>0</v>
      </c>
      <c r="AW38" s="31">
        <v>0</v>
      </c>
      <c r="AX38" s="39">
        <v>0</v>
      </c>
      <c r="AY38" s="31">
        <v>0</v>
      </c>
      <c r="AZ38" s="31">
        <v>0</v>
      </c>
      <c r="BA38" s="31">
        <v>0</v>
      </c>
      <c r="BB38" s="31">
        <v>0</v>
      </c>
      <c r="BC38" s="36">
        <v>0</v>
      </c>
      <c r="BD38" s="154">
        <v>0</v>
      </c>
      <c r="BE38" s="154">
        <v>0</v>
      </c>
      <c r="BF38" s="39">
        <v>0</v>
      </c>
      <c r="BG38" s="31">
        <v>107865259</v>
      </c>
      <c r="BH38" s="31">
        <v>0</v>
      </c>
      <c r="BI38" s="31">
        <v>0</v>
      </c>
      <c r="BJ38" s="31">
        <v>0</v>
      </c>
      <c r="BK38" s="36">
        <v>107865259</v>
      </c>
      <c r="BL38" s="154">
        <v>11866588</v>
      </c>
      <c r="BM38" s="154">
        <v>8112623</v>
      </c>
      <c r="BN38" s="39">
        <v>127844470</v>
      </c>
      <c r="BO38" s="154">
        <v>0</v>
      </c>
      <c r="BP38" s="154">
        <v>0</v>
      </c>
      <c r="BQ38" s="154">
        <v>0</v>
      </c>
      <c r="BR38" s="154">
        <v>0</v>
      </c>
      <c r="BS38" s="36">
        <v>0</v>
      </c>
      <c r="BT38" s="154">
        <v>0</v>
      </c>
      <c r="BU38" s="154">
        <v>0</v>
      </c>
      <c r="BV38" s="39">
        <v>0</v>
      </c>
      <c r="BW38" s="31">
        <v>0</v>
      </c>
      <c r="BX38" s="31">
        <v>0</v>
      </c>
      <c r="BY38" s="31">
        <v>0</v>
      </c>
      <c r="BZ38" s="31">
        <v>0</v>
      </c>
      <c r="CA38" s="36">
        <v>0</v>
      </c>
      <c r="CB38" s="31">
        <v>0</v>
      </c>
      <c r="CC38" s="31">
        <v>0</v>
      </c>
      <c r="CD38" s="39">
        <v>0</v>
      </c>
      <c r="CE38" s="31">
        <v>0</v>
      </c>
      <c r="CF38" s="31">
        <v>0</v>
      </c>
      <c r="CG38" s="31">
        <v>0</v>
      </c>
      <c r="CH38" s="31">
        <v>0</v>
      </c>
      <c r="CI38" s="36">
        <v>0</v>
      </c>
      <c r="CJ38" s="154">
        <v>0</v>
      </c>
      <c r="CK38" s="154">
        <v>0</v>
      </c>
      <c r="CL38" s="39">
        <v>0</v>
      </c>
      <c r="CM38" s="31">
        <v>7588</v>
      </c>
      <c r="CN38" s="31">
        <v>0</v>
      </c>
      <c r="CO38" s="31">
        <v>0</v>
      </c>
      <c r="CP38" s="31">
        <v>0</v>
      </c>
      <c r="CQ38" s="36">
        <v>7588</v>
      </c>
      <c r="CR38" s="154">
        <v>0</v>
      </c>
      <c r="CS38" s="154">
        <v>0</v>
      </c>
      <c r="CT38" s="39">
        <v>7588</v>
      </c>
      <c r="CU38" s="154">
        <v>3340502</v>
      </c>
      <c r="CV38" s="154">
        <v>0</v>
      </c>
      <c r="CW38" s="154">
        <v>0</v>
      </c>
      <c r="CX38" s="154">
        <v>0</v>
      </c>
      <c r="CY38" s="36">
        <v>3340502</v>
      </c>
      <c r="CZ38" s="154">
        <v>285711</v>
      </c>
      <c r="DA38" s="154">
        <v>112043</v>
      </c>
      <c r="DB38" s="39">
        <v>3738256</v>
      </c>
      <c r="DC38" s="31">
        <v>2782490</v>
      </c>
      <c r="DD38" s="31">
        <v>0</v>
      </c>
      <c r="DE38" s="31">
        <v>0</v>
      </c>
      <c r="DF38" s="31">
        <v>0</v>
      </c>
      <c r="DG38" s="36">
        <v>2782490</v>
      </c>
      <c r="DH38" s="31">
        <v>237985</v>
      </c>
      <c r="DI38" s="31">
        <v>93327</v>
      </c>
      <c r="DJ38" s="39">
        <v>3113802</v>
      </c>
      <c r="DK38" s="31">
        <v>1394015</v>
      </c>
      <c r="DL38" s="31">
        <v>0</v>
      </c>
      <c r="DM38" s="31">
        <v>0</v>
      </c>
      <c r="DN38" s="31">
        <v>0</v>
      </c>
      <c r="DO38" s="36">
        <v>1394015</v>
      </c>
      <c r="DP38" s="154">
        <v>0</v>
      </c>
      <c r="DQ38" s="154">
        <v>0</v>
      </c>
      <c r="DR38" s="39">
        <v>1394015</v>
      </c>
      <c r="DS38" s="31">
        <v>1730327</v>
      </c>
      <c r="DT38" s="31">
        <v>0</v>
      </c>
      <c r="DU38" s="31">
        <v>0</v>
      </c>
      <c r="DV38" s="31">
        <v>0</v>
      </c>
      <c r="DW38" s="36">
        <v>1730327</v>
      </c>
      <c r="DX38" s="154">
        <v>189865</v>
      </c>
      <c r="DY38" s="154">
        <v>129801</v>
      </c>
      <c r="DZ38" s="39">
        <v>2049993</v>
      </c>
      <c r="EA38" s="31">
        <v>7319</v>
      </c>
      <c r="EB38" s="31">
        <v>0</v>
      </c>
      <c r="EC38" s="31">
        <v>0</v>
      </c>
      <c r="ED38" s="31">
        <v>0</v>
      </c>
      <c r="EE38" s="36">
        <v>7319</v>
      </c>
      <c r="EF38" s="31">
        <v>0</v>
      </c>
      <c r="EG38" s="31">
        <v>0</v>
      </c>
      <c r="EH38" s="39">
        <v>7319</v>
      </c>
    </row>
    <row r="39" spans="1:138" s="44" customFormat="1" x14ac:dyDescent="0.25">
      <c r="A39" s="111">
        <v>37</v>
      </c>
      <c r="B39" s="112" t="s">
        <v>217</v>
      </c>
      <c r="C39" s="155">
        <v>3389943</v>
      </c>
      <c r="D39" s="155">
        <v>0</v>
      </c>
      <c r="E39" s="155">
        <v>0</v>
      </c>
      <c r="F39" s="155">
        <v>0</v>
      </c>
      <c r="G39" s="37">
        <v>3389943</v>
      </c>
      <c r="H39" s="155">
        <v>0</v>
      </c>
      <c r="I39" s="155">
        <v>0</v>
      </c>
      <c r="J39" s="40">
        <v>3389943</v>
      </c>
      <c r="K39" s="32">
        <v>15788788</v>
      </c>
      <c r="L39" s="32">
        <v>0</v>
      </c>
      <c r="M39" s="32">
        <v>0</v>
      </c>
      <c r="N39" s="32">
        <v>0</v>
      </c>
      <c r="O39" s="37">
        <v>15788788</v>
      </c>
      <c r="P39" s="32">
        <v>0</v>
      </c>
      <c r="Q39" s="32">
        <v>0</v>
      </c>
      <c r="R39" s="40">
        <v>15788788</v>
      </c>
      <c r="S39" s="32">
        <v>0</v>
      </c>
      <c r="T39" s="32">
        <v>0</v>
      </c>
      <c r="U39" s="32">
        <v>0</v>
      </c>
      <c r="V39" s="32">
        <v>0</v>
      </c>
      <c r="W39" s="37">
        <v>0</v>
      </c>
      <c r="X39" s="155">
        <v>7644966</v>
      </c>
      <c r="Y39" s="155">
        <v>0</v>
      </c>
      <c r="Z39" s="40">
        <v>7644966</v>
      </c>
      <c r="AA39" s="32">
        <v>615323</v>
      </c>
      <c r="AB39" s="32">
        <v>0</v>
      </c>
      <c r="AC39" s="32">
        <v>0</v>
      </c>
      <c r="AD39" s="32">
        <v>0</v>
      </c>
      <c r="AE39" s="37">
        <v>615323</v>
      </c>
      <c r="AF39" s="155">
        <v>0</v>
      </c>
      <c r="AG39" s="155">
        <v>0</v>
      </c>
      <c r="AH39" s="40">
        <v>615323</v>
      </c>
      <c r="AI39" s="155">
        <v>0</v>
      </c>
      <c r="AJ39" s="155">
        <v>0</v>
      </c>
      <c r="AK39" s="155">
        <v>0</v>
      </c>
      <c r="AL39" s="155">
        <v>0</v>
      </c>
      <c r="AM39" s="37">
        <v>0</v>
      </c>
      <c r="AN39" s="155">
        <v>0</v>
      </c>
      <c r="AO39" s="155">
        <v>0</v>
      </c>
      <c r="AP39" s="40">
        <v>0</v>
      </c>
      <c r="AQ39" s="32">
        <v>23924</v>
      </c>
      <c r="AR39" s="32">
        <v>0</v>
      </c>
      <c r="AS39" s="32">
        <v>0</v>
      </c>
      <c r="AT39" s="32">
        <v>0</v>
      </c>
      <c r="AU39" s="37">
        <v>23924</v>
      </c>
      <c r="AV39" s="32">
        <v>6963</v>
      </c>
      <c r="AW39" s="32">
        <v>0</v>
      </c>
      <c r="AX39" s="40">
        <v>30887</v>
      </c>
      <c r="AY39" s="32">
        <v>0</v>
      </c>
      <c r="AZ39" s="32">
        <v>0</v>
      </c>
      <c r="BA39" s="32">
        <v>0</v>
      </c>
      <c r="BB39" s="32">
        <v>0</v>
      </c>
      <c r="BC39" s="37">
        <v>0</v>
      </c>
      <c r="BD39" s="155">
        <v>0</v>
      </c>
      <c r="BE39" s="155">
        <v>0</v>
      </c>
      <c r="BF39" s="40">
        <v>0</v>
      </c>
      <c r="BG39" s="32">
        <v>37183713</v>
      </c>
      <c r="BH39" s="32">
        <v>0</v>
      </c>
      <c r="BI39" s="32">
        <v>0</v>
      </c>
      <c r="BJ39" s="32">
        <v>0</v>
      </c>
      <c r="BK39" s="37">
        <v>37183713</v>
      </c>
      <c r="BL39" s="155">
        <v>9529461</v>
      </c>
      <c r="BM39" s="155">
        <v>0</v>
      </c>
      <c r="BN39" s="40">
        <v>46713174</v>
      </c>
      <c r="BO39" s="155">
        <v>0</v>
      </c>
      <c r="BP39" s="155">
        <v>0</v>
      </c>
      <c r="BQ39" s="155">
        <v>0</v>
      </c>
      <c r="BR39" s="155">
        <v>0</v>
      </c>
      <c r="BS39" s="37">
        <v>0</v>
      </c>
      <c r="BT39" s="155">
        <v>0</v>
      </c>
      <c r="BU39" s="155">
        <v>0</v>
      </c>
      <c r="BV39" s="40">
        <v>0</v>
      </c>
      <c r="BW39" s="32">
        <v>291341</v>
      </c>
      <c r="BX39" s="32">
        <v>0</v>
      </c>
      <c r="BY39" s="32">
        <v>0</v>
      </c>
      <c r="BZ39" s="32">
        <v>0</v>
      </c>
      <c r="CA39" s="37">
        <v>291341</v>
      </c>
      <c r="CB39" s="32">
        <v>0</v>
      </c>
      <c r="CC39" s="32">
        <v>0</v>
      </c>
      <c r="CD39" s="40">
        <v>291341</v>
      </c>
      <c r="CE39" s="32">
        <v>0</v>
      </c>
      <c r="CF39" s="32">
        <v>0</v>
      </c>
      <c r="CG39" s="32">
        <v>0</v>
      </c>
      <c r="CH39" s="32">
        <v>0</v>
      </c>
      <c r="CI39" s="37">
        <v>0</v>
      </c>
      <c r="CJ39" s="155">
        <v>0</v>
      </c>
      <c r="CK39" s="155">
        <v>0</v>
      </c>
      <c r="CL39" s="40">
        <v>0</v>
      </c>
      <c r="CM39" s="32">
        <v>0</v>
      </c>
      <c r="CN39" s="32">
        <v>0</v>
      </c>
      <c r="CO39" s="32">
        <v>0</v>
      </c>
      <c r="CP39" s="32">
        <v>0</v>
      </c>
      <c r="CQ39" s="37">
        <v>0</v>
      </c>
      <c r="CR39" s="155">
        <v>0</v>
      </c>
      <c r="CS39" s="155">
        <v>0</v>
      </c>
      <c r="CT39" s="40">
        <v>0</v>
      </c>
      <c r="CU39" s="155">
        <v>6576</v>
      </c>
      <c r="CV39" s="155">
        <v>0</v>
      </c>
      <c r="CW39" s="155">
        <v>0</v>
      </c>
      <c r="CX39" s="155">
        <v>0</v>
      </c>
      <c r="CY39" s="37">
        <v>6576</v>
      </c>
      <c r="CZ39" s="155">
        <v>0</v>
      </c>
      <c r="DA39" s="155">
        <v>0</v>
      </c>
      <c r="DB39" s="40">
        <v>6576</v>
      </c>
      <c r="DC39" s="32">
        <v>0</v>
      </c>
      <c r="DD39" s="32">
        <v>0</v>
      </c>
      <c r="DE39" s="32">
        <v>0</v>
      </c>
      <c r="DF39" s="32">
        <v>0</v>
      </c>
      <c r="DG39" s="37">
        <v>0</v>
      </c>
      <c r="DH39" s="32">
        <v>0</v>
      </c>
      <c r="DI39" s="32">
        <v>0</v>
      </c>
      <c r="DJ39" s="40">
        <v>0</v>
      </c>
      <c r="DK39" s="32">
        <v>582392</v>
      </c>
      <c r="DL39" s="32">
        <v>0</v>
      </c>
      <c r="DM39" s="32">
        <v>0</v>
      </c>
      <c r="DN39" s="32">
        <v>0</v>
      </c>
      <c r="DO39" s="37">
        <v>582392</v>
      </c>
      <c r="DP39" s="155">
        <v>231877</v>
      </c>
      <c r="DQ39" s="155">
        <v>0</v>
      </c>
      <c r="DR39" s="40">
        <v>814269</v>
      </c>
      <c r="DS39" s="32">
        <v>276742</v>
      </c>
      <c r="DT39" s="32">
        <v>0</v>
      </c>
      <c r="DU39" s="32">
        <v>0</v>
      </c>
      <c r="DV39" s="32">
        <v>0</v>
      </c>
      <c r="DW39" s="37">
        <v>276742</v>
      </c>
      <c r="DX39" s="155">
        <v>0</v>
      </c>
      <c r="DY39" s="155">
        <v>0</v>
      </c>
      <c r="DZ39" s="40">
        <v>276742</v>
      </c>
      <c r="EA39" s="32">
        <v>0</v>
      </c>
      <c r="EB39" s="32">
        <v>0</v>
      </c>
      <c r="EC39" s="32">
        <v>0</v>
      </c>
      <c r="ED39" s="32">
        <v>0</v>
      </c>
      <c r="EE39" s="37">
        <v>0</v>
      </c>
      <c r="EF39" s="32">
        <v>0</v>
      </c>
      <c r="EG39" s="32">
        <v>0</v>
      </c>
      <c r="EH39" s="40">
        <v>0</v>
      </c>
    </row>
    <row r="40" spans="1:138" s="44" customFormat="1" x14ac:dyDescent="0.25">
      <c r="A40" s="111">
        <v>38</v>
      </c>
      <c r="B40" s="112" t="s">
        <v>218</v>
      </c>
      <c r="C40" s="155">
        <v>6287918</v>
      </c>
      <c r="D40" s="155">
        <v>0</v>
      </c>
      <c r="E40" s="155">
        <v>0</v>
      </c>
      <c r="F40" s="155">
        <v>0</v>
      </c>
      <c r="G40" s="37">
        <v>6287918</v>
      </c>
      <c r="H40" s="155">
        <v>0</v>
      </c>
      <c r="I40" s="155">
        <v>0</v>
      </c>
      <c r="J40" s="40">
        <v>6287918</v>
      </c>
      <c r="K40" s="32">
        <v>18944979</v>
      </c>
      <c r="L40" s="32">
        <v>0</v>
      </c>
      <c r="M40" s="32">
        <v>0</v>
      </c>
      <c r="N40" s="32">
        <v>0</v>
      </c>
      <c r="O40" s="37">
        <v>18944979</v>
      </c>
      <c r="P40" s="32">
        <v>0</v>
      </c>
      <c r="Q40" s="32">
        <v>0</v>
      </c>
      <c r="R40" s="40">
        <v>18944979</v>
      </c>
      <c r="S40" s="32">
        <v>0</v>
      </c>
      <c r="T40" s="32">
        <v>0</v>
      </c>
      <c r="U40" s="32">
        <v>0</v>
      </c>
      <c r="V40" s="32">
        <v>0</v>
      </c>
      <c r="W40" s="37">
        <v>0</v>
      </c>
      <c r="X40" s="155">
        <v>0</v>
      </c>
      <c r="Y40" s="155">
        <v>0</v>
      </c>
      <c r="Z40" s="40">
        <v>0</v>
      </c>
      <c r="AA40" s="32">
        <v>721541</v>
      </c>
      <c r="AB40" s="32">
        <v>0</v>
      </c>
      <c r="AC40" s="32">
        <v>0</v>
      </c>
      <c r="AD40" s="32">
        <v>0</v>
      </c>
      <c r="AE40" s="37">
        <v>721541</v>
      </c>
      <c r="AF40" s="155">
        <v>0</v>
      </c>
      <c r="AG40" s="155">
        <v>0</v>
      </c>
      <c r="AH40" s="40">
        <v>721541</v>
      </c>
      <c r="AI40" s="155">
        <v>0</v>
      </c>
      <c r="AJ40" s="155">
        <v>0</v>
      </c>
      <c r="AK40" s="155">
        <v>0</v>
      </c>
      <c r="AL40" s="155">
        <v>0</v>
      </c>
      <c r="AM40" s="37">
        <v>0</v>
      </c>
      <c r="AN40" s="155">
        <v>0</v>
      </c>
      <c r="AO40" s="155">
        <v>0</v>
      </c>
      <c r="AP40" s="40">
        <v>0</v>
      </c>
      <c r="AQ40" s="32">
        <v>492</v>
      </c>
      <c r="AR40" s="32">
        <v>0</v>
      </c>
      <c r="AS40" s="32">
        <v>0</v>
      </c>
      <c r="AT40" s="32">
        <v>0</v>
      </c>
      <c r="AU40" s="37">
        <v>492</v>
      </c>
      <c r="AV40" s="32">
        <v>0</v>
      </c>
      <c r="AW40" s="32">
        <v>0</v>
      </c>
      <c r="AX40" s="40">
        <v>492</v>
      </c>
      <c r="AY40" s="32">
        <v>0</v>
      </c>
      <c r="AZ40" s="32">
        <v>0</v>
      </c>
      <c r="BA40" s="32">
        <v>0</v>
      </c>
      <c r="BB40" s="32">
        <v>0</v>
      </c>
      <c r="BC40" s="37">
        <v>0</v>
      </c>
      <c r="BD40" s="155">
        <v>0</v>
      </c>
      <c r="BE40" s="155">
        <v>0</v>
      </c>
      <c r="BF40" s="40">
        <v>0</v>
      </c>
      <c r="BG40" s="32">
        <v>16509356</v>
      </c>
      <c r="BH40" s="32">
        <v>0</v>
      </c>
      <c r="BI40" s="32">
        <v>0</v>
      </c>
      <c r="BJ40" s="32">
        <v>0</v>
      </c>
      <c r="BK40" s="37">
        <v>16509356</v>
      </c>
      <c r="BL40" s="155">
        <v>0</v>
      </c>
      <c r="BM40" s="155">
        <v>0</v>
      </c>
      <c r="BN40" s="40">
        <v>16509356</v>
      </c>
      <c r="BO40" s="155">
        <v>0</v>
      </c>
      <c r="BP40" s="155">
        <v>0</v>
      </c>
      <c r="BQ40" s="155">
        <v>0</v>
      </c>
      <c r="BR40" s="155">
        <v>0</v>
      </c>
      <c r="BS40" s="37">
        <v>0</v>
      </c>
      <c r="BT40" s="155">
        <v>0</v>
      </c>
      <c r="BU40" s="155">
        <v>0</v>
      </c>
      <c r="BV40" s="40">
        <v>0</v>
      </c>
      <c r="BW40" s="32">
        <v>0</v>
      </c>
      <c r="BX40" s="32">
        <v>0</v>
      </c>
      <c r="BY40" s="32">
        <v>0</v>
      </c>
      <c r="BZ40" s="32">
        <v>0</v>
      </c>
      <c r="CA40" s="37">
        <v>0</v>
      </c>
      <c r="CB40" s="32">
        <v>0</v>
      </c>
      <c r="CC40" s="32">
        <v>0</v>
      </c>
      <c r="CD40" s="40">
        <v>0</v>
      </c>
      <c r="CE40" s="32">
        <v>0</v>
      </c>
      <c r="CF40" s="32">
        <v>0</v>
      </c>
      <c r="CG40" s="32">
        <v>0</v>
      </c>
      <c r="CH40" s="32">
        <v>0</v>
      </c>
      <c r="CI40" s="37">
        <v>0</v>
      </c>
      <c r="CJ40" s="155">
        <v>0</v>
      </c>
      <c r="CK40" s="155">
        <v>0</v>
      </c>
      <c r="CL40" s="40">
        <v>0</v>
      </c>
      <c r="CM40" s="32">
        <v>14844</v>
      </c>
      <c r="CN40" s="32">
        <v>0</v>
      </c>
      <c r="CO40" s="32">
        <v>0</v>
      </c>
      <c r="CP40" s="32">
        <v>0</v>
      </c>
      <c r="CQ40" s="37">
        <v>14844</v>
      </c>
      <c r="CR40" s="155">
        <v>0</v>
      </c>
      <c r="CS40" s="155">
        <v>0</v>
      </c>
      <c r="CT40" s="40">
        <v>14844</v>
      </c>
      <c r="CU40" s="155">
        <v>0</v>
      </c>
      <c r="CV40" s="155">
        <v>0</v>
      </c>
      <c r="CW40" s="155">
        <v>0</v>
      </c>
      <c r="CX40" s="155">
        <v>0</v>
      </c>
      <c r="CY40" s="37">
        <v>0</v>
      </c>
      <c r="CZ40" s="155">
        <v>0</v>
      </c>
      <c r="DA40" s="155">
        <v>0</v>
      </c>
      <c r="DB40" s="40">
        <v>0</v>
      </c>
      <c r="DC40" s="32">
        <v>24479</v>
      </c>
      <c r="DD40" s="32">
        <v>0</v>
      </c>
      <c r="DE40" s="32">
        <v>0</v>
      </c>
      <c r="DF40" s="32">
        <v>0</v>
      </c>
      <c r="DG40" s="37">
        <v>24479</v>
      </c>
      <c r="DH40" s="32">
        <v>0</v>
      </c>
      <c r="DI40" s="32">
        <v>0</v>
      </c>
      <c r="DJ40" s="40">
        <v>24479</v>
      </c>
      <c r="DK40" s="32">
        <v>72563</v>
      </c>
      <c r="DL40" s="32">
        <v>0</v>
      </c>
      <c r="DM40" s="32">
        <v>0</v>
      </c>
      <c r="DN40" s="32">
        <v>0</v>
      </c>
      <c r="DO40" s="37">
        <v>72563</v>
      </c>
      <c r="DP40" s="155">
        <v>0</v>
      </c>
      <c r="DQ40" s="155">
        <v>0</v>
      </c>
      <c r="DR40" s="40">
        <v>72563</v>
      </c>
      <c r="DS40" s="32">
        <v>975704</v>
      </c>
      <c r="DT40" s="32">
        <v>0</v>
      </c>
      <c r="DU40" s="32">
        <v>0</v>
      </c>
      <c r="DV40" s="32">
        <v>0</v>
      </c>
      <c r="DW40" s="37">
        <v>975704</v>
      </c>
      <c r="DX40" s="155">
        <v>0</v>
      </c>
      <c r="DY40" s="155">
        <v>0</v>
      </c>
      <c r="DZ40" s="40">
        <v>975704</v>
      </c>
      <c r="EA40" s="32">
        <v>1463</v>
      </c>
      <c r="EB40" s="32">
        <v>0</v>
      </c>
      <c r="EC40" s="32">
        <v>0</v>
      </c>
      <c r="ED40" s="32">
        <v>0</v>
      </c>
      <c r="EE40" s="37">
        <v>1463</v>
      </c>
      <c r="EF40" s="32">
        <v>0</v>
      </c>
      <c r="EG40" s="32">
        <v>0</v>
      </c>
      <c r="EH40" s="40">
        <v>1463</v>
      </c>
    </row>
    <row r="41" spans="1:138" s="44" customFormat="1" x14ac:dyDescent="0.25">
      <c r="A41" s="111">
        <v>39</v>
      </c>
      <c r="B41" s="112" t="s">
        <v>219</v>
      </c>
      <c r="C41" s="155">
        <v>2017803</v>
      </c>
      <c r="D41" s="155">
        <v>0</v>
      </c>
      <c r="E41" s="155">
        <v>0</v>
      </c>
      <c r="F41" s="155">
        <v>0</v>
      </c>
      <c r="G41" s="37">
        <v>2017803</v>
      </c>
      <c r="H41" s="155">
        <v>0</v>
      </c>
      <c r="I41" s="155">
        <v>0</v>
      </c>
      <c r="J41" s="40">
        <v>2017803</v>
      </c>
      <c r="K41" s="32">
        <v>5316562</v>
      </c>
      <c r="L41" s="32">
        <v>0</v>
      </c>
      <c r="M41" s="32">
        <v>0</v>
      </c>
      <c r="N41" s="32">
        <v>0</v>
      </c>
      <c r="O41" s="37">
        <v>5316562</v>
      </c>
      <c r="P41" s="32">
        <v>0</v>
      </c>
      <c r="Q41" s="32">
        <v>0</v>
      </c>
      <c r="R41" s="40">
        <v>5316562</v>
      </c>
      <c r="S41" s="32">
        <v>0</v>
      </c>
      <c r="T41" s="32">
        <v>0</v>
      </c>
      <c r="U41" s="32">
        <v>0</v>
      </c>
      <c r="V41" s="32">
        <v>0</v>
      </c>
      <c r="W41" s="37">
        <v>0</v>
      </c>
      <c r="X41" s="155">
        <v>242375</v>
      </c>
      <c r="Y41" s="155">
        <v>0</v>
      </c>
      <c r="Z41" s="40">
        <v>242375</v>
      </c>
      <c r="AA41" s="32">
        <v>240281</v>
      </c>
      <c r="AB41" s="32">
        <v>0</v>
      </c>
      <c r="AC41" s="32">
        <v>0</v>
      </c>
      <c r="AD41" s="32">
        <v>0</v>
      </c>
      <c r="AE41" s="37">
        <v>240281</v>
      </c>
      <c r="AF41" s="155">
        <v>0</v>
      </c>
      <c r="AG41" s="155">
        <v>0</v>
      </c>
      <c r="AH41" s="40">
        <v>240281</v>
      </c>
      <c r="AI41" s="155">
        <v>0</v>
      </c>
      <c r="AJ41" s="155">
        <v>0</v>
      </c>
      <c r="AK41" s="155">
        <v>0</v>
      </c>
      <c r="AL41" s="155">
        <v>0</v>
      </c>
      <c r="AM41" s="37">
        <v>0</v>
      </c>
      <c r="AN41" s="155">
        <v>0</v>
      </c>
      <c r="AO41" s="155">
        <v>0</v>
      </c>
      <c r="AP41" s="40">
        <v>0</v>
      </c>
      <c r="AQ41" s="32">
        <v>0</v>
      </c>
      <c r="AR41" s="32">
        <v>0</v>
      </c>
      <c r="AS41" s="32">
        <v>0</v>
      </c>
      <c r="AT41" s="32">
        <v>0</v>
      </c>
      <c r="AU41" s="37">
        <v>0</v>
      </c>
      <c r="AV41" s="32">
        <v>0</v>
      </c>
      <c r="AW41" s="32">
        <v>0</v>
      </c>
      <c r="AX41" s="40">
        <v>0</v>
      </c>
      <c r="AY41" s="32">
        <v>0</v>
      </c>
      <c r="AZ41" s="32">
        <v>0</v>
      </c>
      <c r="BA41" s="32">
        <v>0</v>
      </c>
      <c r="BB41" s="32">
        <v>0</v>
      </c>
      <c r="BC41" s="37">
        <v>0</v>
      </c>
      <c r="BD41" s="155">
        <v>0</v>
      </c>
      <c r="BE41" s="155">
        <v>0</v>
      </c>
      <c r="BF41" s="40">
        <v>0</v>
      </c>
      <c r="BG41" s="32">
        <v>6613073</v>
      </c>
      <c r="BH41" s="32">
        <v>0</v>
      </c>
      <c r="BI41" s="32">
        <v>0</v>
      </c>
      <c r="BJ41" s="32">
        <v>0</v>
      </c>
      <c r="BK41" s="37">
        <v>6613073</v>
      </c>
      <c r="BL41" s="155">
        <v>0</v>
      </c>
      <c r="BM41" s="155">
        <v>0</v>
      </c>
      <c r="BN41" s="40">
        <v>6613073</v>
      </c>
      <c r="BO41" s="155">
        <v>0</v>
      </c>
      <c r="BP41" s="155">
        <v>0</v>
      </c>
      <c r="BQ41" s="155">
        <v>0</v>
      </c>
      <c r="BR41" s="155">
        <v>0</v>
      </c>
      <c r="BS41" s="37">
        <v>0</v>
      </c>
      <c r="BT41" s="155">
        <v>0</v>
      </c>
      <c r="BU41" s="155">
        <v>0</v>
      </c>
      <c r="BV41" s="40">
        <v>0</v>
      </c>
      <c r="BW41" s="32">
        <v>0</v>
      </c>
      <c r="BX41" s="32">
        <v>0</v>
      </c>
      <c r="BY41" s="32">
        <v>0</v>
      </c>
      <c r="BZ41" s="32">
        <v>0</v>
      </c>
      <c r="CA41" s="37">
        <v>0</v>
      </c>
      <c r="CB41" s="32">
        <v>0</v>
      </c>
      <c r="CC41" s="32">
        <v>0</v>
      </c>
      <c r="CD41" s="40">
        <v>0</v>
      </c>
      <c r="CE41" s="32">
        <v>0</v>
      </c>
      <c r="CF41" s="32">
        <v>0</v>
      </c>
      <c r="CG41" s="32">
        <v>0</v>
      </c>
      <c r="CH41" s="32">
        <v>0</v>
      </c>
      <c r="CI41" s="37">
        <v>0</v>
      </c>
      <c r="CJ41" s="155">
        <v>0</v>
      </c>
      <c r="CK41" s="155">
        <v>0</v>
      </c>
      <c r="CL41" s="40">
        <v>0</v>
      </c>
      <c r="CM41" s="32">
        <v>27147</v>
      </c>
      <c r="CN41" s="32">
        <v>0</v>
      </c>
      <c r="CO41" s="32">
        <v>0</v>
      </c>
      <c r="CP41" s="32">
        <v>0</v>
      </c>
      <c r="CQ41" s="37">
        <v>27147</v>
      </c>
      <c r="CR41" s="155">
        <v>0</v>
      </c>
      <c r="CS41" s="155">
        <v>0</v>
      </c>
      <c r="CT41" s="40">
        <v>27147</v>
      </c>
      <c r="CU41" s="155">
        <v>0</v>
      </c>
      <c r="CV41" s="155">
        <v>0</v>
      </c>
      <c r="CW41" s="155">
        <v>0</v>
      </c>
      <c r="CX41" s="155">
        <v>0</v>
      </c>
      <c r="CY41" s="37">
        <v>0</v>
      </c>
      <c r="CZ41" s="155">
        <v>0</v>
      </c>
      <c r="DA41" s="155">
        <v>0</v>
      </c>
      <c r="DB41" s="40">
        <v>0</v>
      </c>
      <c r="DC41" s="32">
        <v>0</v>
      </c>
      <c r="DD41" s="32">
        <v>0</v>
      </c>
      <c r="DE41" s="32">
        <v>0</v>
      </c>
      <c r="DF41" s="32">
        <v>0</v>
      </c>
      <c r="DG41" s="37">
        <v>0</v>
      </c>
      <c r="DH41" s="32">
        <v>0</v>
      </c>
      <c r="DI41" s="32">
        <v>0</v>
      </c>
      <c r="DJ41" s="40">
        <v>0</v>
      </c>
      <c r="DK41" s="32">
        <v>310389</v>
      </c>
      <c r="DL41" s="32">
        <v>0</v>
      </c>
      <c r="DM41" s="32">
        <v>0</v>
      </c>
      <c r="DN41" s="32">
        <v>0</v>
      </c>
      <c r="DO41" s="37">
        <v>310389</v>
      </c>
      <c r="DP41" s="155">
        <v>0</v>
      </c>
      <c r="DQ41" s="155">
        <v>0</v>
      </c>
      <c r="DR41" s="40">
        <v>310389</v>
      </c>
      <c r="DS41" s="32">
        <v>145562</v>
      </c>
      <c r="DT41" s="32">
        <v>0</v>
      </c>
      <c r="DU41" s="32">
        <v>0</v>
      </c>
      <c r="DV41" s="32">
        <v>0</v>
      </c>
      <c r="DW41" s="37">
        <v>145562</v>
      </c>
      <c r="DX41" s="155">
        <v>0</v>
      </c>
      <c r="DY41" s="155">
        <v>0</v>
      </c>
      <c r="DZ41" s="40">
        <v>145562</v>
      </c>
      <c r="EA41" s="32">
        <v>32164</v>
      </c>
      <c r="EB41" s="32">
        <v>0</v>
      </c>
      <c r="EC41" s="32">
        <v>0</v>
      </c>
      <c r="ED41" s="32">
        <v>0</v>
      </c>
      <c r="EE41" s="37">
        <v>32164</v>
      </c>
      <c r="EF41" s="32">
        <v>0</v>
      </c>
      <c r="EG41" s="32">
        <v>0</v>
      </c>
      <c r="EH41" s="40">
        <v>32164</v>
      </c>
    </row>
    <row r="42" spans="1:138" s="44" customFormat="1" x14ac:dyDescent="0.25">
      <c r="A42" s="113">
        <v>40</v>
      </c>
      <c r="B42" s="114" t="s">
        <v>220</v>
      </c>
      <c r="C42" s="156">
        <v>3624019</v>
      </c>
      <c r="D42" s="156">
        <v>0</v>
      </c>
      <c r="E42" s="156">
        <v>0</v>
      </c>
      <c r="F42" s="156">
        <v>0</v>
      </c>
      <c r="G42" s="38">
        <v>3624019</v>
      </c>
      <c r="H42" s="156">
        <v>0</v>
      </c>
      <c r="I42" s="156">
        <v>0</v>
      </c>
      <c r="J42" s="41">
        <v>3624019</v>
      </c>
      <c r="K42" s="33">
        <v>14450636</v>
      </c>
      <c r="L42" s="33">
        <v>0</v>
      </c>
      <c r="M42" s="33">
        <v>0</v>
      </c>
      <c r="N42" s="33">
        <v>9676675</v>
      </c>
      <c r="O42" s="38">
        <v>24127311</v>
      </c>
      <c r="P42" s="33">
        <v>0</v>
      </c>
      <c r="Q42" s="33">
        <v>0</v>
      </c>
      <c r="R42" s="41">
        <v>24127311</v>
      </c>
      <c r="S42" s="33">
        <v>0</v>
      </c>
      <c r="T42" s="33">
        <v>0</v>
      </c>
      <c r="U42" s="33">
        <v>0</v>
      </c>
      <c r="V42" s="33">
        <v>0</v>
      </c>
      <c r="W42" s="38">
        <v>0</v>
      </c>
      <c r="X42" s="156">
        <v>8067712</v>
      </c>
      <c r="Y42" s="156">
        <v>0</v>
      </c>
      <c r="Z42" s="41">
        <v>8067712</v>
      </c>
      <c r="AA42" s="33">
        <v>896328</v>
      </c>
      <c r="AB42" s="33">
        <v>0</v>
      </c>
      <c r="AC42" s="33">
        <v>0</v>
      </c>
      <c r="AD42" s="33">
        <v>0</v>
      </c>
      <c r="AE42" s="38">
        <v>896328</v>
      </c>
      <c r="AF42" s="156">
        <v>0</v>
      </c>
      <c r="AG42" s="156">
        <v>0</v>
      </c>
      <c r="AH42" s="41">
        <v>896328</v>
      </c>
      <c r="AI42" s="156">
        <v>0</v>
      </c>
      <c r="AJ42" s="156">
        <v>0</v>
      </c>
      <c r="AK42" s="156">
        <v>0</v>
      </c>
      <c r="AL42" s="156">
        <v>0</v>
      </c>
      <c r="AM42" s="38">
        <v>0</v>
      </c>
      <c r="AN42" s="156">
        <v>0</v>
      </c>
      <c r="AO42" s="156">
        <v>0</v>
      </c>
      <c r="AP42" s="41">
        <v>0</v>
      </c>
      <c r="AQ42" s="33">
        <v>34579</v>
      </c>
      <c r="AR42" s="33">
        <v>0</v>
      </c>
      <c r="AS42" s="33">
        <v>0</v>
      </c>
      <c r="AT42" s="33">
        <v>18136</v>
      </c>
      <c r="AU42" s="38">
        <v>52715</v>
      </c>
      <c r="AV42" s="33">
        <v>20461</v>
      </c>
      <c r="AW42" s="33">
        <v>0</v>
      </c>
      <c r="AX42" s="41">
        <v>73176</v>
      </c>
      <c r="AY42" s="33">
        <v>0</v>
      </c>
      <c r="AZ42" s="33">
        <v>0</v>
      </c>
      <c r="BA42" s="33">
        <v>0</v>
      </c>
      <c r="BB42" s="33">
        <v>0</v>
      </c>
      <c r="BC42" s="38">
        <v>0</v>
      </c>
      <c r="BD42" s="156">
        <v>0</v>
      </c>
      <c r="BE42" s="156">
        <v>0</v>
      </c>
      <c r="BF42" s="41">
        <v>0</v>
      </c>
      <c r="BG42" s="33">
        <v>12855677</v>
      </c>
      <c r="BH42" s="33">
        <v>0</v>
      </c>
      <c r="BI42" s="33">
        <v>0</v>
      </c>
      <c r="BJ42" s="33">
        <v>25711511</v>
      </c>
      <c r="BK42" s="38">
        <v>38567188</v>
      </c>
      <c r="BL42" s="156">
        <v>0</v>
      </c>
      <c r="BM42" s="156">
        <v>0</v>
      </c>
      <c r="BN42" s="41">
        <v>38567188</v>
      </c>
      <c r="BO42" s="156">
        <v>0</v>
      </c>
      <c r="BP42" s="156">
        <v>0</v>
      </c>
      <c r="BQ42" s="156">
        <v>0</v>
      </c>
      <c r="BR42" s="156">
        <v>0</v>
      </c>
      <c r="BS42" s="38">
        <v>0</v>
      </c>
      <c r="BT42" s="156">
        <v>0</v>
      </c>
      <c r="BU42" s="156">
        <v>0</v>
      </c>
      <c r="BV42" s="41">
        <v>0</v>
      </c>
      <c r="BW42" s="33">
        <v>0</v>
      </c>
      <c r="BX42" s="33">
        <v>0</v>
      </c>
      <c r="BY42" s="33">
        <v>0</v>
      </c>
      <c r="BZ42" s="33">
        <v>0</v>
      </c>
      <c r="CA42" s="38">
        <v>0</v>
      </c>
      <c r="CB42" s="33">
        <v>0</v>
      </c>
      <c r="CC42" s="33">
        <v>0</v>
      </c>
      <c r="CD42" s="41">
        <v>0</v>
      </c>
      <c r="CE42" s="33">
        <v>0</v>
      </c>
      <c r="CF42" s="33">
        <v>0</v>
      </c>
      <c r="CG42" s="33">
        <v>0</v>
      </c>
      <c r="CH42" s="33">
        <v>0</v>
      </c>
      <c r="CI42" s="38">
        <v>0</v>
      </c>
      <c r="CJ42" s="156">
        <v>0</v>
      </c>
      <c r="CK42" s="156">
        <v>0</v>
      </c>
      <c r="CL42" s="41">
        <v>0</v>
      </c>
      <c r="CM42" s="33">
        <v>0</v>
      </c>
      <c r="CN42" s="33">
        <v>0</v>
      </c>
      <c r="CO42" s="33">
        <v>0</v>
      </c>
      <c r="CP42" s="33">
        <v>0</v>
      </c>
      <c r="CQ42" s="38">
        <v>0</v>
      </c>
      <c r="CR42" s="156">
        <v>0</v>
      </c>
      <c r="CS42" s="156">
        <v>0</v>
      </c>
      <c r="CT42" s="41">
        <v>0</v>
      </c>
      <c r="CU42" s="156">
        <v>0</v>
      </c>
      <c r="CV42" s="156">
        <v>0</v>
      </c>
      <c r="CW42" s="156">
        <v>0</v>
      </c>
      <c r="CX42" s="156">
        <v>0</v>
      </c>
      <c r="CY42" s="38">
        <v>0</v>
      </c>
      <c r="CZ42" s="156">
        <v>0</v>
      </c>
      <c r="DA42" s="156">
        <v>0</v>
      </c>
      <c r="DB42" s="41">
        <v>0</v>
      </c>
      <c r="DC42" s="33">
        <v>0</v>
      </c>
      <c r="DD42" s="33">
        <v>0</v>
      </c>
      <c r="DE42" s="33">
        <v>0</v>
      </c>
      <c r="DF42" s="33">
        <v>0</v>
      </c>
      <c r="DG42" s="38">
        <v>0</v>
      </c>
      <c r="DH42" s="33">
        <v>0</v>
      </c>
      <c r="DI42" s="33">
        <v>0</v>
      </c>
      <c r="DJ42" s="41">
        <v>0</v>
      </c>
      <c r="DK42" s="33">
        <v>564120</v>
      </c>
      <c r="DL42" s="33">
        <v>0</v>
      </c>
      <c r="DM42" s="33">
        <v>0</v>
      </c>
      <c r="DN42" s="33">
        <v>302173</v>
      </c>
      <c r="DO42" s="38">
        <v>866293</v>
      </c>
      <c r="DP42" s="156">
        <v>252901</v>
      </c>
      <c r="DQ42" s="156">
        <v>0</v>
      </c>
      <c r="DR42" s="41">
        <v>1119194</v>
      </c>
      <c r="DS42" s="33">
        <v>0</v>
      </c>
      <c r="DT42" s="33">
        <v>0</v>
      </c>
      <c r="DU42" s="33">
        <v>0</v>
      </c>
      <c r="DV42" s="33">
        <v>0</v>
      </c>
      <c r="DW42" s="38">
        <v>0</v>
      </c>
      <c r="DX42" s="156">
        <v>0</v>
      </c>
      <c r="DY42" s="156">
        <v>0</v>
      </c>
      <c r="DZ42" s="41">
        <v>0</v>
      </c>
      <c r="EA42" s="33">
        <v>124821</v>
      </c>
      <c r="EB42" s="33">
        <v>0</v>
      </c>
      <c r="EC42" s="33">
        <v>0</v>
      </c>
      <c r="ED42" s="33">
        <v>713</v>
      </c>
      <c r="EE42" s="38">
        <v>125534</v>
      </c>
      <c r="EF42" s="33">
        <v>0</v>
      </c>
      <c r="EG42" s="33">
        <v>0</v>
      </c>
      <c r="EH42" s="41">
        <v>125534</v>
      </c>
    </row>
    <row r="43" spans="1:138" s="44" customFormat="1" x14ac:dyDescent="0.25">
      <c r="A43" s="109">
        <v>41</v>
      </c>
      <c r="B43" s="110" t="s">
        <v>221</v>
      </c>
      <c r="C43" s="154">
        <v>1085424</v>
      </c>
      <c r="D43" s="154">
        <v>0</v>
      </c>
      <c r="E43" s="154">
        <v>0</v>
      </c>
      <c r="F43" s="154">
        <v>0</v>
      </c>
      <c r="G43" s="36">
        <v>1085424</v>
      </c>
      <c r="H43" s="154">
        <v>0</v>
      </c>
      <c r="I43" s="154">
        <v>0</v>
      </c>
      <c r="J43" s="39">
        <v>1085424</v>
      </c>
      <c r="K43" s="31">
        <v>3760080</v>
      </c>
      <c r="L43" s="31">
        <v>0</v>
      </c>
      <c r="M43" s="31">
        <v>0</v>
      </c>
      <c r="N43" s="31">
        <v>4911743</v>
      </c>
      <c r="O43" s="36">
        <v>8671823</v>
      </c>
      <c r="P43" s="31">
        <v>0</v>
      </c>
      <c r="Q43" s="31">
        <v>0</v>
      </c>
      <c r="R43" s="39">
        <v>8671823</v>
      </c>
      <c r="S43" s="31">
        <v>0</v>
      </c>
      <c r="T43" s="31">
        <v>0</v>
      </c>
      <c r="U43" s="31">
        <v>0</v>
      </c>
      <c r="V43" s="31">
        <v>0</v>
      </c>
      <c r="W43" s="36">
        <v>0</v>
      </c>
      <c r="X43" s="154">
        <v>553209</v>
      </c>
      <c r="Y43" s="154">
        <v>0</v>
      </c>
      <c r="Z43" s="39">
        <v>553209</v>
      </c>
      <c r="AA43" s="31">
        <v>230238</v>
      </c>
      <c r="AB43" s="31">
        <v>0</v>
      </c>
      <c r="AC43" s="31">
        <v>0</v>
      </c>
      <c r="AD43" s="31">
        <v>0</v>
      </c>
      <c r="AE43" s="36">
        <v>230238</v>
      </c>
      <c r="AF43" s="154">
        <v>0</v>
      </c>
      <c r="AG43" s="154">
        <v>0</v>
      </c>
      <c r="AH43" s="39">
        <v>230238</v>
      </c>
      <c r="AI43" s="154">
        <v>0</v>
      </c>
      <c r="AJ43" s="154">
        <v>0</v>
      </c>
      <c r="AK43" s="154">
        <v>0</v>
      </c>
      <c r="AL43" s="154">
        <v>0</v>
      </c>
      <c r="AM43" s="36">
        <v>0</v>
      </c>
      <c r="AN43" s="154">
        <v>0</v>
      </c>
      <c r="AO43" s="154">
        <v>0</v>
      </c>
      <c r="AP43" s="39">
        <v>0</v>
      </c>
      <c r="AQ43" s="31">
        <v>0</v>
      </c>
      <c r="AR43" s="31">
        <v>0</v>
      </c>
      <c r="AS43" s="31">
        <v>0</v>
      </c>
      <c r="AT43" s="31">
        <v>0</v>
      </c>
      <c r="AU43" s="36">
        <v>0</v>
      </c>
      <c r="AV43" s="31">
        <v>0</v>
      </c>
      <c r="AW43" s="31">
        <v>0</v>
      </c>
      <c r="AX43" s="39">
        <v>0</v>
      </c>
      <c r="AY43" s="31">
        <v>0</v>
      </c>
      <c r="AZ43" s="31">
        <v>0</v>
      </c>
      <c r="BA43" s="31">
        <v>0</v>
      </c>
      <c r="BB43" s="31">
        <v>0</v>
      </c>
      <c r="BC43" s="36">
        <v>0</v>
      </c>
      <c r="BD43" s="154">
        <v>0</v>
      </c>
      <c r="BE43" s="154">
        <v>0</v>
      </c>
      <c r="BF43" s="39">
        <v>0</v>
      </c>
      <c r="BG43" s="31">
        <v>1707004</v>
      </c>
      <c r="BH43" s="31">
        <v>0</v>
      </c>
      <c r="BI43" s="31">
        <v>0</v>
      </c>
      <c r="BJ43" s="31">
        <v>1707003</v>
      </c>
      <c r="BK43" s="36">
        <v>3414007</v>
      </c>
      <c r="BL43" s="154">
        <v>0</v>
      </c>
      <c r="BM43" s="154">
        <v>0</v>
      </c>
      <c r="BN43" s="39">
        <v>3414007</v>
      </c>
      <c r="BO43" s="154">
        <v>0</v>
      </c>
      <c r="BP43" s="154">
        <v>0</v>
      </c>
      <c r="BQ43" s="154">
        <v>0</v>
      </c>
      <c r="BR43" s="154">
        <v>0</v>
      </c>
      <c r="BS43" s="36">
        <v>0</v>
      </c>
      <c r="BT43" s="154">
        <v>0</v>
      </c>
      <c r="BU43" s="154">
        <v>0</v>
      </c>
      <c r="BV43" s="39">
        <v>0</v>
      </c>
      <c r="BW43" s="31">
        <v>0</v>
      </c>
      <c r="BX43" s="31">
        <v>0</v>
      </c>
      <c r="BY43" s="31">
        <v>0</v>
      </c>
      <c r="BZ43" s="31">
        <v>0</v>
      </c>
      <c r="CA43" s="36">
        <v>0</v>
      </c>
      <c r="CB43" s="31">
        <v>0</v>
      </c>
      <c r="CC43" s="31">
        <v>0</v>
      </c>
      <c r="CD43" s="39">
        <v>0</v>
      </c>
      <c r="CE43" s="31">
        <v>0</v>
      </c>
      <c r="CF43" s="31">
        <v>0</v>
      </c>
      <c r="CG43" s="31">
        <v>0</v>
      </c>
      <c r="CH43" s="31">
        <v>0</v>
      </c>
      <c r="CI43" s="36">
        <v>0</v>
      </c>
      <c r="CJ43" s="154">
        <v>0</v>
      </c>
      <c r="CK43" s="154">
        <v>0</v>
      </c>
      <c r="CL43" s="39">
        <v>0</v>
      </c>
      <c r="CM43" s="31">
        <v>348326</v>
      </c>
      <c r="CN43" s="31">
        <v>0</v>
      </c>
      <c r="CO43" s="31">
        <v>0</v>
      </c>
      <c r="CP43" s="31">
        <v>0</v>
      </c>
      <c r="CQ43" s="36">
        <v>348326</v>
      </c>
      <c r="CR43" s="154">
        <v>0</v>
      </c>
      <c r="CS43" s="154">
        <v>0</v>
      </c>
      <c r="CT43" s="39">
        <v>348326</v>
      </c>
      <c r="CU43" s="154">
        <v>0</v>
      </c>
      <c r="CV43" s="154">
        <v>0</v>
      </c>
      <c r="CW43" s="154">
        <v>0</v>
      </c>
      <c r="CX43" s="154">
        <v>0</v>
      </c>
      <c r="CY43" s="36">
        <v>0</v>
      </c>
      <c r="CZ43" s="154">
        <v>0</v>
      </c>
      <c r="DA43" s="154">
        <v>0</v>
      </c>
      <c r="DB43" s="39">
        <v>0</v>
      </c>
      <c r="DC43" s="31">
        <v>0</v>
      </c>
      <c r="DD43" s="31">
        <v>0</v>
      </c>
      <c r="DE43" s="31">
        <v>0</v>
      </c>
      <c r="DF43" s="31">
        <v>0</v>
      </c>
      <c r="DG43" s="36">
        <v>0</v>
      </c>
      <c r="DH43" s="31">
        <v>0</v>
      </c>
      <c r="DI43" s="31">
        <v>0</v>
      </c>
      <c r="DJ43" s="39">
        <v>0</v>
      </c>
      <c r="DK43" s="31">
        <v>178626</v>
      </c>
      <c r="DL43" s="31">
        <v>0</v>
      </c>
      <c r="DM43" s="31">
        <v>0</v>
      </c>
      <c r="DN43" s="31">
        <v>181068</v>
      </c>
      <c r="DO43" s="36">
        <v>359694</v>
      </c>
      <c r="DP43" s="154">
        <v>20350</v>
      </c>
      <c r="DQ43" s="154">
        <v>0</v>
      </c>
      <c r="DR43" s="39">
        <v>380044</v>
      </c>
      <c r="DS43" s="31">
        <v>18227</v>
      </c>
      <c r="DT43" s="31">
        <v>0</v>
      </c>
      <c r="DU43" s="31">
        <v>0</v>
      </c>
      <c r="DV43" s="31">
        <v>17202</v>
      </c>
      <c r="DW43" s="36">
        <v>35429</v>
      </c>
      <c r="DX43" s="154">
        <v>0</v>
      </c>
      <c r="DY43" s="154">
        <v>0</v>
      </c>
      <c r="DZ43" s="39">
        <v>35429</v>
      </c>
      <c r="EA43" s="31">
        <v>0</v>
      </c>
      <c r="EB43" s="31">
        <v>0</v>
      </c>
      <c r="EC43" s="31">
        <v>0</v>
      </c>
      <c r="ED43" s="31">
        <v>0</v>
      </c>
      <c r="EE43" s="36">
        <v>0</v>
      </c>
      <c r="EF43" s="31">
        <v>0</v>
      </c>
      <c r="EG43" s="31">
        <v>0</v>
      </c>
      <c r="EH43" s="39">
        <v>0</v>
      </c>
    </row>
    <row r="44" spans="1:138" s="44" customFormat="1" x14ac:dyDescent="0.25">
      <c r="A44" s="111">
        <v>42</v>
      </c>
      <c r="B44" s="112" t="s">
        <v>222</v>
      </c>
      <c r="C44" s="155">
        <v>1759569</v>
      </c>
      <c r="D44" s="155">
        <v>0</v>
      </c>
      <c r="E44" s="155">
        <v>0</v>
      </c>
      <c r="F44" s="155">
        <v>0</v>
      </c>
      <c r="G44" s="37">
        <v>1759569</v>
      </c>
      <c r="H44" s="155">
        <v>0</v>
      </c>
      <c r="I44" s="155">
        <v>0</v>
      </c>
      <c r="J44" s="40">
        <v>1759569</v>
      </c>
      <c r="K44" s="32">
        <v>1735327</v>
      </c>
      <c r="L44" s="32">
        <v>0</v>
      </c>
      <c r="M44" s="32">
        <v>0</v>
      </c>
      <c r="N44" s="32">
        <v>0</v>
      </c>
      <c r="O44" s="37">
        <v>1735327</v>
      </c>
      <c r="P44" s="32">
        <v>0</v>
      </c>
      <c r="Q44" s="32">
        <v>0</v>
      </c>
      <c r="R44" s="40">
        <v>1735327</v>
      </c>
      <c r="S44" s="32">
        <v>0</v>
      </c>
      <c r="T44" s="32">
        <v>0</v>
      </c>
      <c r="U44" s="32">
        <v>0</v>
      </c>
      <c r="V44" s="32">
        <v>0</v>
      </c>
      <c r="W44" s="37">
        <v>0</v>
      </c>
      <c r="X44" s="155">
        <v>1730190</v>
      </c>
      <c r="Y44" s="155">
        <v>0</v>
      </c>
      <c r="Z44" s="40">
        <v>1730190</v>
      </c>
      <c r="AA44" s="32">
        <v>149342</v>
      </c>
      <c r="AB44" s="32">
        <v>0</v>
      </c>
      <c r="AC44" s="32">
        <v>0</v>
      </c>
      <c r="AD44" s="32">
        <v>0</v>
      </c>
      <c r="AE44" s="37">
        <v>149342</v>
      </c>
      <c r="AF44" s="155">
        <v>0</v>
      </c>
      <c r="AG44" s="155">
        <v>0</v>
      </c>
      <c r="AH44" s="40">
        <v>149342</v>
      </c>
      <c r="AI44" s="155">
        <v>0</v>
      </c>
      <c r="AJ44" s="155">
        <v>0</v>
      </c>
      <c r="AK44" s="155">
        <v>0</v>
      </c>
      <c r="AL44" s="155">
        <v>0</v>
      </c>
      <c r="AM44" s="37">
        <v>0</v>
      </c>
      <c r="AN44" s="155">
        <v>0</v>
      </c>
      <c r="AO44" s="155">
        <v>0</v>
      </c>
      <c r="AP44" s="40">
        <v>0</v>
      </c>
      <c r="AQ44" s="32">
        <v>0</v>
      </c>
      <c r="AR44" s="32">
        <v>0</v>
      </c>
      <c r="AS44" s="32">
        <v>0</v>
      </c>
      <c r="AT44" s="32">
        <v>0</v>
      </c>
      <c r="AU44" s="37">
        <v>0</v>
      </c>
      <c r="AV44" s="32">
        <v>0</v>
      </c>
      <c r="AW44" s="32">
        <v>0</v>
      </c>
      <c r="AX44" s="40">
        <v>0</v>
      </c>
      <c r="AY44" s="32">
        <v>0</v>
      </c>
      <c r="AZ44" s="32">
        <v>0</v>
      </c>
      <c r="BA44" s="32">
        <v>0</v>
      </c>
      <c r="BB44" s="32">
        <v>0</v>
      </c>
      <c r="BC44" s="37">
        <v>0</v>
      </c>
      <c r="BD44" s="155">
        <v>0</v>
      </c>
      <c r="BE44" s="155">
        <v>0</v>
      </c>
      <c r="BF44" s="40">
        <v>0</v>
      </c>
      <c r="BG44" s="32">
        <v>6909736</v>
      </c>
      <c r="BH44" s="32">
        <v>0</v>
      </c>
      <c r="BI44" s="32">
        <v>0</v>
      </c>
      <c r="BJ44" s="32">
        <v>0</v>
      </c>
      <c r="BK44" s="37">
        <v>6909736</v>
      </c>
      <c r="BL44" s="155">
        <v>0</v>
      </c>
      <c r="BM44" s="155">
        <v>0</v>
      </c>
      <c r="BN44" s="40">
        <v>6909736</v>
      </c>
      <c r="BO44" s="155">
        <v>0</v>
      </c>
      <c r="BP44" s="155">
        <v>0</v>
      </c>
      <c r="BQ44" s="155">
        <v>0</v>
      </c>
      <c r="BR44" s="155">
        <v>0</v>
      </c>
      <c r="BS44" s="37">
        <v>0</v>
      </c>
      <c r="BT44" s="155">
        <v>0</v>
      </c>
      <c r="BU44" s="155">
        <v>0</v>
      </c>
      <c r="BV44" s="40">
        <v>0</v>
      </c>
      <c r="BW44" s="32">
        <v>0</v>
      </c>
      <c r="BX44" s="32">
        <v>0</v>
      </c>
      <c r="BY44" s="32">
        <v>0</v>
      </c>
      <c r="BZ44" s="32">
        <v>0</v>
      </c>
      <c r="CA44" s="37">
        <v>0</v>
      </c>
      <c r="CB44" s="32">
        <v>0</v>
      </c>
      <c r="CC44" s="32">
        <v>0</v>
      </c>
      <c r="CD44" s="40">
        <v>0</v>
      </c>
      <c r="CE44" s="32">
        <v>0</v>
      </c>
      <c r="CF44" s="32">
        <v>0</v>
      </c>
      <c r="CG44" s="32">
        <v>0</v>
      </c>
      <c r="CH44" s="32">
        <v>0</v>
      </c>
      <c r="CI44" s="37">
        <v>0</v>
      </c>
      <c r="CJ44" s="155">
        <v>0</v>
      </c>
      <c r="CK44" s="155">
        <v>0</v>
      </c>
      <c r="CL44" s="40">
        <v>0</v>
      </c>
      <c r="CM44" s="32">
        <v>38468</v>
      </c>
      <c r="CN44" s="32">
        <v>0</v>
      </c>
      <c r="CO44" s="32">
        <v>0</v>
      </c>
      <c r="CP44" s="32">
        <v>0</v>
      </c>
      <c r="CQ44" s="37">
        <v>38468</v>
      </c>
      <c r="CR44" s="155">
        <v>0</v>
      </c>
      <c r="CS44" s="155">
        <v>0</v>
      </c>
      <c r="CT44" s="40">
        <v>38468</v>
      </c>
      <c r="CU44" s="155">
        <v>0</v>
      </c>
      <c r="CV44" s="155">
        <v>0</v>
      </c>
      <c r="CW44" s="155">
        <v>0</v>
      </c>
      <c r="CX44" s="155">
        <v>0</v>
      </c>
      <c r="CY44" s="37">
        <v>0</v>
      </c>
      <c r="CZ44" s="155">
        <v>0</v>
      </c>
      <c r="DA44" s="155">
        <v>0</v>
      </c>
      <c r="DB44" s="40">
        <v>0</v>
      </c>
      <c r="DC44" s="32">
        <v>0</v>
      </c>
      <c r="DD44" s="32">
        <v>0</v>
      </c>
      <c r="DE44" s="32">
        <v>0</v>
      </c>
      <c r="DF44" s="32">
        <v>0</v>
      </c>
      <c r="DG44" s="37">
        <v>0</v>
      </c>
      <c r="DH44" s="32">
        <v>0</v>
      </c>
      <c r="DI44" s="32">
        <v>0</v>
      </c>
      <c r="DJ44" s="40">
        <v>0</v>
      </c>
      <c r="DK44" s="32">
        <v>130802</v>
      </c>
      <c r="DL44" s="32">
        <v>0</v>
      </c>
      <c r="DM44" s="32">
        <v>0</v>
      </c>
      <c r="DN44" s="32">
        <v>0</v>
      </c>
      <c r="DO44" s="37">
        <v>130802</v>
      </c>
      <c r="DP44" s="155">
        <v>64727</v>
      </c>
      <c r="DQ44" s="155">
        <v>0</v>
      </c>
      <c r="DR44" s="40">
        <v>195529</v>
      </c>
      <c r="DS44" s="32">
        <v>76532</v>
      </c>
      <c r="DT44" s="32">
        <v>0</v>
      </c>
      <c r="DU44" s="32">
        <v>0</v>
      </c>
      <c r="DV44" s="32">
        <v>0</v>
      </c>
      <c r="DW44" s="37">
        <v>76532</v>
      </c>
      <c r="DX44" s="155">
        <v>0</v>
      </c>
      <c r="DY44" s="155">
        <v>0</v>
      </c>
      <c r="DZ44" s="40">
        <v>76532</v>
      </c>
      <c r="EA44" s="32">
        <v>0</v>
      </c>
      <c r="EB44" s="32">
        <v>0</v>
      </c>
      <c r="EC44" s="32">
        <v>0</v>
      </c>
      <c r="ED44" s="32">
        <v>0</v>
      </c>
      <c r="EE44" s="37">
        <v>0</v>
      </c>
      <c r="EF44" s="32">
        <v>0</v>
      </c>
      <c r="EG44" s="32">
        <v>0</v>
      </c>
      <c r="EH44" s="40">
        <v>0</v>
      </c>
    </row>
    <row r="45" spans="1:138" s="44" customFormat="1" x14ac:dyDescent="0.25">
      <c r="A45" s="111">
        <v>43</v>
      </c>
      <c r="B45" s="112" t="s">
        <v>223</v>
      </c>
      <c r="C45" s="155">
        <v>903091</v>
      </c>
      <c r="D45" s="155">
        <v>0</v>
      </c>
      <c r="E45" s="155">
        <v>0</v>
      </c>
      <c r="F45" s="155">
        <v>0</v>
      </c>
      <c r="G45" s="37">
        <v>903091</v>
      </c>
      <c r="H45" s="155">
        <v>0</v>
      </c>
      <c r="I45" s="155">
        <v>0</v>
      </c>
      <c r="J45" s="40">
        <v>903091</v>
      </c>
      <c r="K45" s="32">
        <v>0</v>
      </c>
      <c r="L45" s="32">
        <v>0</v>
      </c>
      <c r="M45" s="32">
        <v>0</v>
      </c>
      <c r="N45" s="32">
        <v>3241773</v>
      </c>
      <c r="O45" s="37">
        <v>3241773</v>
      </c>
      <c r="P45" s="32">
        <v>0</v>
      </c>
      <c r="Q45" s="32">
        <v>0</v>
      </c>
      <c r="R45" s="40">
        <v>3241773</v>
      </c>
      <c r="S45" s="32">
        <v>0</v>
      </c>
      <c r="T45" s="32">
        <v>0</v>
      </c>
      <c r="U45" s="32">
        <v>0</v>
      </c>
      <c r="V45" s="32">
        <v>0</v>
      </c>
      <c r="W45" s="37">
        <v>0</v>
      </c>
      <c r="X45" s="155">
        <v>2479001</v>
      </c>
      <c r="Y45" s="155">
        <v>0</v>
      </c>
      <c r="Z45" s="40">
        <v>2479001</v>
      </c>
      <c r="AA45" s="32">
        <v>170080</v>
      </c>
      <c r="AB45" s="32">
        <v>0</v>
      </c>
      <c r="AC45" s="32">
        <v>0</v>
      </c>
      <c r="AD45" s="32">
        <v>0</v>
      </c>
      <c r="AE45" s="37">
        <v>170080</v>
      </c>
      <c r="AF45" s="155">
        <v>0</v>
      </c>
      <c r="AG45" s="155">
        <v>0</v>
      </c>
      <c r="AH45" s="40">
        <v>170080</v>
      </c>
      <c r="AI45" s="155">
        <v>2199</v>
      </c>
      <c r="AJ45" s="155">
        <v>0</v>
      </c>
      <c r="AK45" s="155">
        <v>0</v>
      </c>
      <c r="AL45" s="155">
        <v>1760</v>
      </c>
      <c r="AM45" s="37">
        <v>3959</v>
      </c>
      <c r="AN45" s="155">
        <v>0</v>
      </c>
      <c r="AO45" s="155">
        <v>0</v>
      </c>
      <c r="AP45" s="40">
        <v>3959</v>
      </c>
      <c r="AQ45" s="32">
        <v>2974</v>
      </c>
      <c r="AR45" s="32">
        <v>0</v>
      </c>
      <c r="AS45" s="32">
        <v>0</v>
      </c>
      <c r="AT45" s="32">
        <v>1869</v>
      </c>
      <c r="AU45" s="37">
        <v>4843</v>
      </c>
      <c r="AV45" s="32">
        <v>0</v>
      </c>
      <c r="AW45" s="32">
        <v>0</v>
      </c>
      <c r="AX45" s="40">
        <v>4843</v>
      </c>
      <c r="AY45" s="32">
        <v>0</v>
      </c>
      <c r="AZ45" s="32">
        <v>0</v>
      </c>
      <c r="BA45" s="32">
        <v>0</v>
      </c>
      <c r="BB45" s="32">
        <v>0</v>
      </c>
      <c r="BC45" s="37">
        <v>0</v>
      </c>
      <c r="BD45" s="155">
        <v>0</v>
      </c>
      <c r="BE45" s="155">
        <v>0</v>
      </c>
      <c r="BF45" s="40">
        <v>0</v>
      </c>
      <c r="BG45" s="32">
        <v>6692131</v>
      </c>
      <c r="BH45" s="32">
        <v>0</v>
      </c>
      <c r="BI45" s="32">
        <v>0</v>
      </c>
      <c r="BJ45" s="32">
        <v>777941</v>
      </c>
      <c r="BK45" s="37">
        <v>7470072</v>
      </c>
      <c r="BL45" s="155">
        <v>581397</v>
      </c>
      <c r="BM45" s="155">
        <v>303834</v>
      </c>
      <c r="BN45" s="40">
        <v>8355303</v>
      </c>
      <c r="BO45" s="155">
        <v>0</v>
      </c>
      <c r="BP45" s="155">
        <v>0</v>
      </c>
      <c r="BQ45" s="155">
        <v>0</v>
      </c>
      <c r="BR45" s="155">
        <v>0</v>
      </c>
      <c r="BS45" s="37">
        <v>0</v>
      </c>
      <c r="BT45" s="155">
        <v>0</v>
      </c>
      <c r="BU45" s="155">
        <v>0</v>
      </c>
      <c r="BV45" s="40">
        <v>0</v>
      </c>
      <c r="BW45" s="32">
        <v>12549</v>
      </c>
      <c r="BX45" s="32">
        <v>0</v>
      </c>
      <c r="BY45" s="32">
        <v>0</v>
      </c>
      <c r="BZ45" s="32">
        <v>5199</v>
      </c>
      <c r="CA45" s="37">
        <v>17748</v>
      </c>
      <c r="CB45" s="32">
        <v>0</v>
      </c>
      <c r="CC45" s="32">
        <v>0</v>
      </c>
      <c r="CD45" s="40">
        <v>17748</v>
      </c>
      <c r="CE45" s="32">
        <v>0</v>
      </c>
      <c r="CF45" s="32">
        <v>0</v>
      </c>
      <c r="CG45" s="32">
        <v>0</v>
      </c>
      <c r="CH45" s="32">
        <v>0</v>
      </c>
      <c r="CI45" s="37">
        <v>0</v>
      </c>
      <c r="CJ45" s="155">
        <v>0</v>
      </c>
      <c r="CK45" s="155">
        <v>0</v>
      </c>
      <c r="CL45" s="40">
        <v>0</v>
      </c>
      <c r="CM45" s="32">
        <v>5398</v>
      </c>
      <c r="CN45" s="32">
        <v>0</v>
      </c>
      <c r="CO45" s="32">
        <v>0</v>
      </c>
      <c r="CP45" s="32">
        <v>0</v>
      </c>
      <c r="CQ45" s="37">
        <v>5398</v>
      </c>
      <c r="CR45" s="155">
        <v>0</v>
      </c>
      <c r="CS45" s="155">
        <v>0</v>
      </c>
      <c r="CT45" s="40">
        <v>5398</v>
      </c>
      <c r="CU45" s="155">
        <v>0</v>
      </c>
      <c r="CV45" s="155">
        <v>0</v>
      </c>
      <c r="CW45" s="155">
        <v>0</v>
      </c>
      <c r="CX45" s="155">
        <v>0</v>
      </c>
      <c r="CY45" s="37">
        <v>0</v>
      </c>
      <c r="CZ45" s="155">
        <v>0</v>
      </c>
      <c r="DA45" s="155">
        <v>0</v>
      </c>
      <c r="DB45" s="40">
        <v>0</v>
      </c>
      <c r="DC45" s="32">
        <v>0</v>
      </c>
      <c r="DD45" s="32">
        <v>0</v>
      </c>
      <c r="DE45" s="32">
        <v>0</v>
      </c>
      <c r="DF45" s="32">
        <v>0</v>
      </c>
      <c r="DG45" s="37">
        <v>0</v>
      </c>
      <c r="DH45" s="32">
        <v>0</v>
      </c>
      <c r="DI45" s="32">
        <v>0</v>
      </c>
      <c r="DJ45" s="40">
        <v>0</v>
      </c>
      <c r="DK45" s="32">
        <v>87479</v>
      </c>
      <c r="DL45" s="32">
        <v>0</v>
      </c>
      <c r="DM45" s="32">
        <v>0</v>
      </c>
      <c r="DN45" s="32">
        <v>62156</v>
      </c>
      <c r="DO45" s="37">
        <v>149635</v>
      </c>
      <c r="DP45" s="155">
        <v>89149</v>
      </c>
      <c r="DQ45" s="155">
        <v>0</v>
      </c>
      <c r="DR45" s="40">
        <v>238784</v>
      </c>
      <c r="DS45" s="32">
        <v>116198</v>
      </c>
      <c r="DT45" s="32">
        <v>0</v>
      </c>
      <c r="DU45" s="32">
        <v>0</v>
      </c>
      <c r="DV45" s="32">
        <v>28911</v>
      </c>
      <c r="DW45" s="37">
        <v>145109</v>
      </c>
      <c r="DX45" s="155">
        <v>0</v>
      </c>
      <c r="DY45" s="155">
        <v>0</v>
      </c>
      <c r="DZ45" s="40">
        <v>145109</v>
      </c>
      <c r="EA45" s="32">
        <v>0</v>
      </c>
      <c r="EB45" s="32">
        <v>0</v>
      </c>
      <c r="EC45" s="32">
        <v>0</v>
      </c>
      <c r="ED45" s="32">
        <v>1461</v>
      </c>
      <c r="EE45" s="37">
        <v>1461</v>
      </c>
      <c r="EF45" s="32">
        <v>0</v>
      </c>
      <c r="EG45" s="32">
        <v>0</v>
      </c>
      <c r="EH45" s="40">
        <v>1461</v>
      </c>
    </row>
    <row r="46" spans="1:138" s="44" customFormat="1" x14ac:dyDescent="0.25">
      <c r="A46" s="111">
        <v>44</v>
      </c>
      <c r="B46" s="112" t="s">
        <v>224</v>
      </c>
      <c r="C46" s="155">
        <v>1207106</v>
      </c>
      <c r="D46" s="155">
        <v>0</v>
      </c>
      <c r="E46" s="155">
        <v>0</v>
      </c>
      <c r="F46" s="155">
        <v>0</v>
      </c>
      <c r="G46" s="37">
        <v>1207106</v>
      </c>
      <c r="H46" s="155">
        <v>0</v>
      </c>
      <c r="I46" s="155">
        <v>0</v>
      </c>
      <c r="J46" s="40">
        <v>1207106</v>
      </c>
      <c r="K46" s="32">
        <v>10059214</v>
      </c>
      <c r="L46" s="32">
        <v>0</v>
      </c>
      <c r="M46" s="32">
        <v>0</v>
      </c>
      <c r="N46" s="32">
        <v>0</v>
      </c>
      <c r="O46" s="37">
        <v>10059214</v>
      </c>
      <c r="P46" s="32">
        <v>0</v>
      </c>
      <c r="Q46" s="32">
        <v>0</v>
      </c>
      <c r="R46" s="40">
        <v>10059214</v>
      </c>
      <c r="S46" s="32">
        <v>0</v>
      </c>
      <c r="T46" s="32">
        <v>0</v>
      </c>
      <c r="U46" s="32">
        <v>0</v>
      </c>
      <c r="V46" s="32">
        <v>0</v>
      </c>
      <c r="W46" s="37">
        <v>0</v>
      </c>
      <c r="X46" s="155">
        <v>1770439</v>
      </c>
      <c r="Y46" s="155">
        <v>0</v>
      </c>
      <c r="Z46" s="40">
        <v>1770439</v>
      </c>
      <c r="AA46" s="32">
        <v>470890</v>
      </c>
      <c r="AB46" s="32">
        <v>0</v>
      </c>
      <c r="AC46" s="32">
        <v>0</v>
      </c>
      <c r="AD46" s="32">
        <v>0</v>
      </c>
      <c r="AE46" s="37">
        <v>470890</v>
      </c>
      <c r="AF46" s="155">
        <v>0</v>
      </c>
      <c r="AG46" s="155">
        <v>0</v>
      </c>
      <c r="AH46" s="40">
        <v>470890</v>
      </c>
      <c r="AI46" s="155">
        <v>0</v>
      </c>
      <c r="AJ46" s="155">
        <v>0</v>
      </c>
      <c r="AK46" s="155">
        <v>0</v>
      </c>
      <c r="AL46" s="155">
        <v>0</v>
      </c>
      <c r="AM46" s="37">
        <v>0</v>
      </c>
      <c r="AN46" s="155">
        <v>0</v>
      </c>
      <c r="AO46" s="155">
        <v>0</v>
      </c>
      <c r="AP46" s="40">
        <v>0</v>
      </c>
      <c r="AQ46" s="32">
        <v>0</v>
      </c>
      <c r="AR46" s="32">
        <v>0</v>
      </c>
      <c r="AS46" s="32">
        <v>0</v>
      </c>
      <c r="AT46" s="32">
        <v>0</v>
      </c>
      <c r="AU46" s="37">
        <v>0</v>
      </c>
      <c r="AV46" s="32">
        <v>0</v>
      </c>
      <c r="AW46" s="32">
        <v>0</v>
      </c>
      <c r="AX46" s="40">
        <v>0</v>
      </c>
      <c r="AY46" s="32">
        <v>0</v>
      </c>
      <c r="AZ46" s="32">
        <v>0</v>
      </c>
      <c r="BA46" s="32">
        <v>0</v>
      </c>
      <c r="BB46" s="32">
        <v>0</v>
      </c>
      <c r="BC46" s="37">
        <v>0</v>
      </c>
      <c r="BD46" s="155">
        <v>0</v>
      </c>
      <c r="BE46" s="155">
        <v>0</v>
      </c>
      <c r="BF46" s="40">
        <v>0</v>
      </c>
      <c r="BG46" s="32">
        <v>13517194</v>
      </c>
      <c r="BH46" s="32">
        <v>0</v>
      </c>
      <c r="BI46" s="32">
        <v>0</v>
      </c>
      <c r="BJ46" s="32">
        <v>0</v>
      </c>
      <c r="BK46" s="37">
        <v>13517194</v>
      </c>
      <c r="BL46" s="155">
        <v>0</v>
      </c>
      <c r="BM46" s="155">
        <v>0</v>
      </c>
      <c r="BN46" s="40">
        <v>13517194</v>
      </c>
      <c r="BO46" s="155">
        <v>0</v>
      </c>
      <c r="BP46" s="155">
        <v>0</v>
      </c>
      <c r="BQ46" s="155">
        <v>0</v>
      </c>
      <c r="BR46" s="155">
        <v>0</v>
      </c>
      <c r="BS46" s="37">
        <v>0</v>
      </c>
      <c r="BT46" s="155">
        <v>0</v>
      </c>
      <c r="BU46" s="155">
        <v>0</v>
      </c>
      <c r="BV46" s="40">
        <v>0</v>
      </c>
      <c r="BW46" s="32">
        <v>0</v>
      </c>
      <c r="BX46" s="32">
        <v>0</v>
      </c>
      <c r="BY46" s="32">
        <v>0</v>
      </c>
      <c r="BZ46" s="32">
        <v>0</v>
      </c>
      <c r="CA46" s="37">
        <v>0</v>
      </c>
      <c r="CB46" s="32">
        <v>0</v>
      </c>
      <c r="CC46" s="32">
        <v>0</v>
      </c>
      <c r="CD46" s="40">
        <v>0</v>
      </c>
      <c r="CE46" s="32">
        <v>0</v>
      </c>
      <c r="CF46" s="32">
        <v>0</v>
      </c>
      <c r="CG46" s="32">
        <v>0</v>
      </c>
      <c r="CH46" s="32">
        <v>0</v>
      </c>
      <c r="CI46" s="37">
        <v>0</v>
      </c>
      <c r="CJ46" s="155">
        <v>0</v>
      </c>
      <c r="CK46" s="155">
        <v>0</v>
      </c>
      <c r="CL46" s="40">
        <v>0</v>
      </c>
      <c r="CM46" s="32">
        <v>0</v>
      </c>
      <c r="CN46" s="32">
        <v>0</v>
      </c>
      <c r="CO46" s="32">
        <v>0</v>
      </c>
      <c r="CP46" s="32">
        <v>0</v>
      </c>
      <c r="CQ46" s="37">
        <v>0</v>
      </c>
      <c r="CR46" s="155">
        <v>0</v>
      </c>
      <c r="CS46" s="155">
        <v>0</v>
      </c>
      <c r="CT46" s="40">
        <v>0</v>
      </c>
      <c r="CU46" s="155">
        <v>0</v>
      </c>
      <c r="CV46" s="155">
        <v>0</v>
      </c>
      <c r="CW46" s="155">
        <v>0</v>
      </c>
      <c r="CX46" s="155">
        <v>0</v>
      </c>
      <c r="CY46" s="37">
        <v>0</v>
      </c>
      <c r="CZ46" s="155">
        <v>0</v>
      </c>
      <c r="DA46" s="155">
        <v>0</v>
      </c>
      <c r="DB46" s="40">
        <v>0</v>
      </c>
      <c r="DC46" s="32">
        <v>0</v>
      </c>
      <c r="DD46" s="32">
        <v>0</v>
      </c>
      <c r="DE46" s="32">
        <v>0</v>
      </c>
      <c r="DF46" s="32">
        <v>0</v>
      </c>
      <c r="DG46" s="37">
        <v>0</v>
      </c>
      <c r="DH46" s="32">
        <v>0</v>
      </c>
      <c r="DI46" s="32">
        <v>0</v>
      </c>
      <c r="DJ46" s="40">
        <v>0</v>
      </c>
      <c r="DK46" s="32">
        <v>345415</v>
      </c>
      <c r="DL46" s="32">
        <v>0</v>
      </c>
      <c r="DM46" s="32">
        <v>0</v>
      </c>
      <c r="DN46" s="32">
        <v>0</v>
      </c>
      <c r="DO46" s="37">
        <v>345415</v>
      </c>
      <c r="DP46" s="155">
        <v>54297</v>
      </c>
      <c r="DQ46" s="155">
        <v>0</v>
      </c>
      <c r="DR46" s="40">
        <v>399712</v>
      </c>
      <c r="DS46" s="32">
        <v>811031</v>
      </c>
      <c r="DT46" s="32">
        <v>0</v>
      </c>
      <c r="DU46" s="32">
        <v>0</v>
      </c>
      <c r="DV46" s="32">
        <v>0</v>
      </c>
      <c r="DW46" s="37">
        <v>811031</v>
      </c>
      <c r="DX46" s="155">
        <v>0</v>
      </c>
      <c r="DY46" s="155">
        <v>0</v>
      </c>
      <c r="DZ46" s="40">
        <v>811031</v>
      </c>
      <c r="EA46" s="32">
        <v>4453</v>
      </c>
      <c r="EB46" s="32">
        <v>0</v>
      </c>
      <c r="EC46" s="32">
        <v>0</v>
      </c>
      <c r="ED46" s="32">
        <v>0</v>
      </c>
      <c r="EE46" s="37">
        <v>4453</v>
      </c>
      <c r="EF46" s="32">
        <v>0</v>
      </c>
      <c r="EG46" s="32">
        <v>0</v>
      </c>
      <c r="EH46" s="40">
        <v>4453</v>
      </c>
    </row>
    <row r="47" spans="1:138" s="44" customFormat="1" x14ac:dyDescent="0.25">
      <c r="A47" s="113">
        <v>45</v>
      </c>
      <c r="B47" s="114" t="s">
        <v>225</v>
      </c>
      <c r="C47" s="156">
        <v>5397520</v>
      </c>
      <c r="D47" s="156">
        <v>0</v>
      </c>
      <c r="E47" s="156">
        <v>0</v>
      </c>
      <c r="F47" s="156">
        <v>0</v>
      </c>
      <c r="G47" s="38">
        <v>5397520</v>
      </c>
      <c r="H47" s="156">
        <v>0</v>
      </c>
      <c r="I47" s="156">
        <v>0</v>
      </c>
      <c r="J47" s="41">
        <v>5397520</v>
      </c>
      <c r="K47" s="33">
        <v>50261967</v>
      </c>
      <c r="L47" s="33">
        <v>0</v>
      </c>
      <c r="M47" s="33">
        <v>0</v>
      </c>
      <c r="N47" s="33">
        <v>0</v>
      </c>
      <c r="O47" s="38">
        <v>50261967</v>
      </c>
      <c r="P47" s="33">
        <v>0</v>
      </c>
      <c r="Q47" s="33">
        <v>5927611</v>
      </c>
      <c r="R47" s="41">
        <v>56189578</v>
      </c>
      <c r="S47" s="33">
        <v>0</v>
      </c>
      <c r="T47" s="33">
        <v>0</v>
      </c>
      <c r="U47" s="33">
        <v>0</v>
      </c>
      <c r="V47" s="33">
        <v>0</v>
      </c>
      <c r="W47" s="38">
        <v>0</v>
      </c>
      <c r="X47" s="156">
        <v>7406243</v>
      </c>
      <c r="Y47" s="156">
        <v>0</v>
      </c>
      <c r="Z47" s="41">
        <v>7406243</v>
      </c>
      <c r="AA47" s="33">
        <v>1480561</v>
      </c>
      <c r="AB47" s="33">
        <v>0</v>
      </c>
      <c r="AC47" s="33">
        <v>0</v>
      </c>
      <c r="AD47" s="33">
        <v>0</v>
      </c>
      <c r="AE47" s="38">
        <v>1480561</v>
      </c>
      <c r="AF47" s="156">
        <v>0</v>
      </c>
      <c r="AG47" s="156">
        <v>0</v>
      </c>
      <c r="AH47" s="41">
        <v>1480561</v>
      </c>
      <c r="AI47" s="156">
        <v>0</v>
      </c>
      <c r="AJ47" s="156">
        <v>0</v>
      </c>
      <c r="AK47" s="156">
        <v>0</v>
      </c>
      <c r="AL47" s="156">
        <v>0</v>
      </c>
      <c r="AM47" s="38">
        <v>0</v>
      </c>
      <c r="AN47" s="156">
        <v>0</v>
      </c>
      <c r="AO47" s="156">
        <v>0</v>
      </c>
      <c r="AP47" s="41">
        <v>0</v>
      </c>
      <c r="AQ47" s="33">
        <v>0</v>
      </c>
      <c r="AR47" s="33">
        <v>0</v>
      </c>
      <c r="AS47" s="33">
        <v>0</v>
      </c>
      <c r="AT47" s="33">
        <v>0</v>
      </c>
      <c r="AU47" s="38">
        <v>0</v>
      </c>
      <c r="AV47" s="33">
        <v>0</v>
      </c>
      <c r="AW47" s="33">
        <v>0</v>
      </c>
      <c r="AX47" s="41">
        <v>0</v>
      </c>
      <c r="AY47" s="33">
        <v>0</v>
      </c>
      <c r="AZ47" s="33">
        <v>0</v>
      </c>
      <c r="BA47" s="33">
        <v>0</v>
      </c>
      <c r="BB47" s="33">
        <v>0</v>
      </c>
      <c r="BC47" s="38">
        <v>0</v>
      </c>
      <c r="BD47" s="156">
        <v>0</v>
      </c>
      <c r="BE47" s="156">
        <v>0</v>
      </c>
      <c r="BF47" s="41">
        <v>0</v>
      </c>
      <c r="BG47" s="33">
        <v>44453256</v>
      </c>
      <c r="BH47" s="33">
        <v>0</v>
      </c>
      <c r="BI47" s="33">
        <v>0</v>
      </c>
      <c r="BJ47" s="33">
        <v>0</v>
      </c>
      <c r="BK47" s="38">
        <v>44453256</v>
      </c>
      <c r="BL47" s="156">
        <v>1059203</v>
      </c>
      <c r="BM47" s="156">
        <v>0</v>
      </c>
      <c r="BN47" s="41">
        <v>45512459</v>
      </c>
      <c r="BO47" s="156">
        <v>0</v>
      </c>
      <c r="BP47" s="156">
        <v>0</v>
      </c>
      <c r="BQ47" s="156">
        <v>0</v>
      </c>
      <c r="BR47" s="156">
        <v>0</v>
      </c>
      <c r="BS47" s="38">
        <v>0</v>
      </c>
      <c r="BT47" s="156">
        <v>0</v>
      </c>
      <c r="BU47" s="156">
        <v>0</v>
      </c>
      <c r="BV47" s="41">
        <v>0</v>
      </c>
      <c r="BW47" s="33">
        <v>0</v>
      </c>
      <c r="BX47" s="33">
        <v>0</v>
      </c>
      <c r="BY47" s="33">
        <v>0</v>
      </c>
      <c r="BZ47" s="33">
        <v>0</v>
      </c>
      <c r="CA47" s="38">
        <v>0</v>
      </c>
      <c r="CB47" s="33">
        <v>0</v>
      </c>
      <c r="CC47" s="33">
        <v>0</v>
      </c>
      <c r="CD47" s="41">
        <v>0</v>
      </c>
      <c r="CE47" s="33">
        <v>0</v>
      </c>
      <c r="CF47" s="33">
        <v>0</v>
      </c>
      <c r="CG47" s="33">
        <v>0</v>
      </c>
      <c r="CH47" s="33">
        <v>0</v>
      </c>
      <c r="CI47" s="38">
        <v>0</v>
      </c>
      <c r="CJ47" s="156">
        <v>0</v>
      </c>
      <c r="CK47" s="156">
        <v>0</v>
      </c>
      <c r="CL47" s="41">
        <v>0</v>
      </c>
      <c r="CM47" s="33">
        <v>0</v>
      </c>
      <c r="CN47" s="33">
        <v>0</v>
      </c>
      <c r="CO47" s="33">
        <v>0</v>
      </c>
      <c r="CP47" s="33">
        <v>0</v>
      </c>
      <c r="CQ47" s="38">
        <v>0</v>
      </c>
      <c r="CR47" s="156">
        <v>0</v>
      </c>
      <c r="CS47" s="156">
        <v>0</v>
      </c>
      <c r="CT47" s="41">
        <v>0</v>
      </c>
      <c r="CU47" s="156">
        <v>0</v>
      </c>
      <c r="CV47" s="156">
        <v>0</v>
      </c>
      <c r="CW47" s="156">
        <v>0</v>
      </c>
      <c r="CX47" s="156">
        <v>0</v>
      </c>
      <c r="CY47" s="38">
        <v>0</v>
      </c>
      <c r="CZ47" s="156">
        <v>0</v>
      </c>
      <c r="DA47" s="156">
        <v>0</v>
      </c>
      <c r="DB47" s="41">
        <v>0</v>
      </c>
      <c r="DC47" s="33">
        <v>0</v>
      </c>
      <c r="DD47" s="33">
        <v>0</v>
      </c>
      <c r="DE47" s="33">
        <v>0</v>
      </c>
      <c r="DF47" s="33">
        <v>0</v>
      </c>
      <c r="DG47" s="38">
        <v>0</v>
      </c>
      <c r="DH47" s="33">
        <v>0</v>
      </c>
      <c r="DI47" s="33">
        <v>0</v>
      </c>
      <c r="DJ47" s="41">
        <v>0</v>
      </c>
      <c r="DK47" s="33">
        <v>402879</v>
      </c>
      <c r="DL47" s="33">
        <v>0</v>
      </c>
      <c r="DM47" s="33">
        <v>0</v>
      </c>
      <c r="DN47" s="33">
        <v>0</v>
      </c>
      <c r="DO47" s="38">
        <v>402879</v>
      </c>
      <c r="DP47" s="156">
        <v>244127</v>
      </c>
      <c r="DQ47" s="156">
        <v>195385</v>
      </c>
      <c r="DR47" s="41">
        <v>842391</v>
      </c>
      <c r="DS47" s="33">
        <v>0</v>
      </c>
      <c r="DT47" s="33">
        <v>0</v>
      </c>
      <c r="DU47" s="33">
        <v>0</v>
      </c>
      <c r="DV47" s="33">
        <v>0</v>
      </c>
      <c r="DW47" s="38">
        <v>0</v>
      </c>
      <c r="DX47" s="156">
        <v>0</v>
      </c>
      <c r="DY47" s="156">
        <v>0</v>
      </c>
      <c r="DZ47" s="41">
        <v>0</v>
      </c>
      <c r="EA47" s="33">
        <v>0</v>
      </c>
      <c r="EB47" s="33">
        <v>0</v>
      </c>
      <c r="EC47" s="33">
        <v>0</v>
      </c>
      <c r="ED47" s="33">
        <v>0</v>
      </c>
      <c r="EE47" s="38">
        <v>0</v>
      </c>
      <c r="EF47" s="33">
        <v>0</v>
      </c>
      <c r="EG47" s="33">
        <v>0</v>
      </c>
      <c r="EH47" s="41">
        <v>0</v>
      </c>
    </row>
    <row r="48" spans="1:138" s="44" customFormat="1" x14ac:dyDescent="0.25">
      <c r="A48" s="109">
        <v>46</v>
      </c>
      <c r="B48" s="110" t="s">
        <v>226</v>
      </c>
      <c r="C48" s="154">
        <v>175665</v>
      </c>
      <c r="D48" s="154">
        <v>0</v>
      </c>
      <c r="E48" s="154">
        <v>0</v>
      </c>
      <c r="F48" s="154">
        <v>0</v>
      </c>
      <c r="G48" s="36">
        <v>175665</v>
      </c>
      <c r="H48" s="154">
        <v>0</v>
      </c>
      <c r="I48" s="154">
        <v>0</v>
      </c>
      <c r="J48" s="39">
        <v>175665</v>
      </c>
      <c r="K48" s="31">
        <v>0</v>
      </c>
      <c r="L48" s="31">
        <v>0</v>
      </c>
      <c r="M48" s="31">
        <v>0</v>
      </c>
      <c r="N48" s="31">
        <v>839260</v>
      </c>
      <c r="O48" s="36">
        <v>839260</v>
      </c>
      <c r="P48" s="31">
        <v>0</v>
      </c>
      <c r="Q48" s="31">
        <v>1202426</v>
      </c>
      <c r="R48" s="39">
        <v>2041686</v>
      </c>
      <c r="S48" s="31">
        <v>0</v>
      </c>
      <c r="T48" s="31">
        <v>0</v>
      </c>
      <c r="U48" s="31">
        <v>0</v>
      </c>
      <c r="V48" s="31">
        <v>0</v>
      </c>
      <c r="W48" s="36">
        <v>0</v>
      </c>
      <c r="X48" s="154">
        <v>0</v>
      </c>
      <c r="Y48" s="154">
        <v>0</v>
      </c>
      <c r="Z48" s="39">
        <v>0</v>
      </c>
      <c r="AA48" s="31">
        <v>77467</v>
      </c>
      <c r="AB48" s="31">
        <v>0</v>
      </c>
      <c r="AC48" s="31">
        <v>0</v>
      </c>
      <c r="AD48" s="31">
        <v>0</v>
      </c>
      <c r="AE48" s="36">
        <v>77467</v>
      </c>
      <c r="AF48" s="154">
        <v>0</v>
      </c>
      <c r="AG48" s="154">
        <v>0</v>
      </c>
      <c r="AH48" s="39">
        <v>77467</v>
      </c>
      <c r="AI48" s="154">
        <v>0</v>
      </c>
      <c r="AJ48" s="154">
        <v>0</v>
      </c>
      <c r="AK48" s="154">
        <v>0</v>
      </c>
      <c r="AL48" s="154">
        <v>0</v>
      </c>
      <c r="AM48" s="36">
        <v>0</v>
      </c>
      <c r="AN48" s="154">
        <v>0</v>
      </c>
      <c r="AO48" s="154">
        <v>0</v>
      </c>
      <c r="AP48" s="39">
        <v>0</v>
      </c>
      <c r="AQ48" s="31">
        <v>169</v>
      </c>
      <c r="AR48" s="31">
        <v>0</v>
      </c>
      <c r="AS48" s="31">
        <v>0</v>
      </c>
      <c r="AT48" s="31">
        <v>820</v>
      </c>
      <c r="AU48" s="36">
        <v>989</v>
      </c>
      <c r="AV48" s="31">
        <v>0</v>
      </c>
      <c r="AW48" s="31">
        <v>1174</v>
      </c>
      <c r="AX48" s="39">
        <v>2163</v>
      </c>
      <c r="AY48" s="31">
        <v>0</v>
      </c>
      <c r="AZ48" s="31">
        <v>0</v>
      </c>
      <c r="BA48" s="31">
        <v>0</v>
      </c>
      <c r="BB48" s="31">
        <v>0</v>
      </c>
      <c r="BC48" s="36">
        <v>0</v>
      </c>
      <c r="BD48" s="154">
        <v>0</v>
      </c>
      <c r="BE48" s="154">
        <v>0</v>
      </c>
      <c r="BF48" s="39">
        <v>0</v>
      </c>
      <c r="BG48" s="31">
        <v>0</v>
      </c>
      <c r="BH48" s="31">
        <v>0</v>
      </c>
      <c r="BI48" s="31">
        <v>0</v>
      </c>
      <c r="BJ48" s="31">
        <v>1083046</v>
      </c>
      <c r="BK48" s="36">
        <v>1083046</v>
      </c>
      <c r="BL48" s="154">
        <v>0</v>
      </c>
      <c r="BM48" s="154">
        <v>361015</v>
      </c>
      <c r="BN48" s="39">
        <v>1444061</v>
      </c>
      <c r="BO48" s="154">
        <v>0</v>
      </c>
      <c r="BP48" s="154">
        <v>0</v>
      </c>
      <c r="BQ48" s="154">
        <v>0</v>
      </c>
      <c r="BR48" s="154">
        <v>0</v>
      </c>
      <c r="BS48" s="36">
        <v>0</v>
      </c>
      <c r="BT48" s="154">
        <v>0</v>
      </c>
      <c r="BU48" s="154">
        <v>0</v>
      </c>
      <c r="BV48" s="39">
        <v>0</v>
      </c>
      <c r="BW48" s="31">
        <v>0</v>
      </c>
      <c r="BX48" s="31">
        <v>0</v>
      </c>
      <c r="BY48" s="31">
        <v>0</v>
      </c>
      <c r="BZ48" s="31">
        <v>0</v>
      </c>
      <c r="CA48" s="36">
        <v>0</v>
      </c>
      <c r="CB48" s="31">
        <v>0</v>
      </c>
      <c r="CC48" s="31">
        <v>0</v>
      </c>
      <c r="CD48" s="39">
        <v>0</v>
      </c>
      <c r="CE48" s="31">
        <v>0</v>
      </c>
      <c r="CF48" s="31">
        <v>0</v>
      </c>
      <c r="CG48" s="31">
        <v>0</v>
      </c>
      <c r="CH48" s="31">
        <v>0</v>
      </c>
      <c r="CI48" s="36">
        <v>0</v>
      </c>
      <c r="CJ48" s="154">
        <v>0</v>
      </c>
      <c r="CK48" s="154">
        <v>0</v>
      </c>
      <c r="CL48" s="39">
        <v>0</v>
      </c>
      <c r="CM48" s="31">
        <v>455</v>
      </c>
      <c r="CN48" s="31">
        <v>0</v>
      </c>
      <c r="CO48" s="31">
        <v>0</v>
      </c>
      <c r="CP48" s="31">
        <v>0</v>
      </c>
      <c r="CQ48" s="36">
        <v>455</v>
      </c>
      <c r="CR48" s="154">
        <v>0</v>
      </c>
      <c r="CS48" s="154">
        <v>0</v>
      </c>
      <c r="CT48" s="39">
        <v>455</v>
      </c>
      <c r="CU48" s="154">
        <v>0</v>
      </c>
      <c r="CV48" s="154">
        <v>0</v>
      </c>
      <c r="CW48" s="154">
        <v>0</v>
      </c>
      <c r="CX48" s="154">
        <v>0</v>
      </c>
      <c r="CY48" s="36">
        <v>0</v>
      </c>
      <c r="CZ48" s="154">
        <v>0</v>
      </c>
      <c r="DA48" s="154">
        <v>0</v>
      </c>
      <c r="DB48" s="39">
        <v>0</v>
      </c>
      <c r="DC48" s="31">
        <v>0</v>
      </c>
      <c r="DD48" s="31">
        <v>0</v>
      </c>
      <c r="DE48" s="31">
        <v>0</v>
      </c>
      <c r="DF48" s="31">
        <v>32197</v>
      </c>
      <c r="DG48" s="36">
        <v>32197</v>
      </c>
      <c r="DH48" s="31">
        <v>0</v>
      </c>
      <c r="DI48" s="31">
        <v>10732</v>
      </c>
      <c r="DJ48" s="39">
        <v>42929</v>
      </c>
      <c r="DK48" s="31">
        <v>5673</v>
      </c>
      <c r="DL48" s="31">
        <v>0</v>
      </c>
      <c r="DM48" s="31">
        <v>0</v>
      </c>
      <c r="DN48" s="31">
        <v>27525</v>
      </c>
      <c r="DO48" s="36">
        <v>33198</v>
      </c>
      <c r="DP48" s="154">
        <v>0</v>
      </c>
      <c r="DQ48" s="154">
        <v>39407</v>
      </c>
      <c r="DR48" s="39">
        <v>72605</v>
      </c>
      <c r="DS48" s="31">
        <v>0</v>
      </c>
      <c r="DT48" s="31">
        <v>0</v>
      </c>
      <c r="DU48" s="31">
        <v>0</v>
      </c>
      <c r="DV48" s="31">
        <v>0</v>
      </c>
      <c r="DW48" s="36">
        <v>0</v>
      </c>
      <c r="DX48" s="154">
        <v>0</v>
      </c>
      <c r="DY48" s="154">
        <v>0</v>
      </c>
      <c r="DZ48" s="39">
        <v>0</v>
      </c>
      <c r="EA48" s="31">
        <v>0</v>
      </c>
      <c r="EB48" s="31">
        <v>0</v>
      </c>
      <c r="EC48" s="31">
        <v>0</v>
      </c>
      <c r="ED48" s="31">
        <v>0</v>
      </c>
      <c r="EE48" s="36">
        <v>0</v>
      </c>
      <c r="EF48" s="31">
        <v>0</v>
      </c>
      <c r="EG48" s="31">
        <v>0</v>
      </c>
      <c r="EH48" s="39">
        <v>0</v>
      </c>
    </row>
    <row r="49" spans="1:138" s="44" customFormat="1" x14ac:dyDescent="0.25">
      <c r="A49" s="111">
        <v>47</v>
      </c>
      <c r="B49" s="112" t="s">
        <v>227</v>
      </c>
      <c r="C49" s="155">
        <v>2233028</v>
      </c>
      <c r="D49" s="155">
        <v>0</v>
      </c>
      <c r="E49" s="155">
        <v>0</v>
      </c>
      <c r="F49" s="155">
        <v>0</v>
      </c>
      <c r="G49" s="37">
        <v>2233028</v>
      </c>
      <c r="H49" s="155">
        <v>0</v>
      </c>
      <c r="I49" s="155">
        <v>0</v>
      </c>
      <c r="J49" s="40">
        <v>2233028</v>
      </c>
      <c r="K49" s="32">
        <v>12838776</v>
      </c>
      <c r="L49" s="32">
        <v>0</v>
      </c>
      <c r="M49" s="32">
        <v>0</v>
      </c>
      <c r="N49" s="32">
        <v>4588482</v>
      </c>
      <c r="O49" s="37">
        <v>17427258</v>
      </c>
      <c r="P49" s="32">
        <v>0</v>
      </c>
      <c r="Q49" s="32">
        <v>0</v>
      </c>
      <c r="R49" s="40">
        <v>17427258</v>
      </c>
      <c r="S49" s="32">
        <v>0</v>
      </c>
      <c r="T49" s="32">
        <v>0</v>
      </c>
      <c r="U49" s="32">
        <v>0</v>
      </c>
      <c r="V49" s="32">
        <v>0</v>
      </c>
      <c r="W49" s="37">
        <v>0</v>
      </c>
      <c r="X49" s="155">
        <v>5668576</v>
      </c>
      <c r="Y49" s="155">
        <v>0</v>
      </c>
      <c r="Z49" s="40">
        <v>5668576</v>
      </c>
      <c r="AA49" s="32">
        <v>623309</v>
      </c>
      <c r="AB49" s="32">
        <v>0</v>
      </c>
      <c r="AC49" s="32">
        <v>0</v>
      </c>
      <c r="AD49" s="32">
        <v>0</v>
      </c>
      <c r="AE49" s="37">
        <v>623309</v>
      </c>
      <c r="AF49" s="155">
        <v>0</v>
      </c>
      <c r="AG49" s="155">
        <v>0</v>
      </c>
      <c r="AH49" s="40">
        <v>623309</v>
      </c>
      <c r="AI49" s="155">
        <v>0</v>
      </c>
      <c r="AJ49" s="155">
        <v>0</v>
      </c>
      <c r="AK49" s="155">
        <v>0</v>
      </c>
      <c r="AL49" s="155">
        <v>0</v>
      </c>
      <c r="AM49" s="37">
        <v>0</v>
      </c>
      <c r="AN49" s="155">
        <v>0</v>
      </c>
      <c r="AO49" s="155">
        <v>0</v>
      </c>
      <c r="AP49" s="40">
        <v>0</v>
      </c>
      <c r="AQ49" s="32">
        <v>0</v>
      </c>
      <c r="AR49" s="32">
        <v>0</v>
      </c>
      <c r="AS49" s="32">
        <v>0</v>
      </c>
      <c r="AT49" s="32">
        <v>0</v>
      </c>
      <c r="AU49" s="37">
        <v>0</v>
      </c>
      <c r="AV49" s="32">
        <v>0</v>
      </c>
      <c r="AW49" s="32">
        <v>0</v>
      </c>
      <c r="AX49" s="40">
        <v>0</v>
      </c>
      <c r="AY49" s="32">
        <v>0</v>
      </c>
      <c r="AZ49" s="32">
        <v>0</v>
      </c>
      <c r="BA49" s="32">
        <v>0</v>
      </c>
      <c r="BB49" s="32">
        <v>0</v>
      </c>
      <c r="BC49" s="37">
        <v>0</v>
      </c>
      <c r="BD49" s="155">
        <v>0</v>
      </c>
      <c r="BE49" s="155">
        <v>0</v>
      </c>
      <c r="BF49" s="40">
        <v>0</v>
      </c>
      <c r="BG49" s="32">
        <v>15553760</v>
      </c>
      <c r="BH49" s="32">
        <v>0</v>
      </c>
      <c r="BI49" s="32">
        <v>0</v>
      </c>
      <c r="BJ49" s="32">
        <v>2345011</v>
      </c>
      <c r="BK49" s="37">
        <v>17898771</v>
      </c>
      <c r="BL49" s="155">
        <v>0</v>
      </c>
      <c r="BM49" s="155">
        <v>0</v>
      </c>
      <c r="BN49" s="40">
        <v>17898771</v>
      </c>
      <c r="BO49" s="155">
        <v>0</v>
      </c>
      <c r="BP49" s="155">
        <v>0</v>
      </c>
      <c r="BQ49" s="155">
        <v>0</v>
      </c>
      <c r="BR49" s="155">
        <v>0</v>
      </c>
      <c r="BS49" s="37">
        <v>0</v>
      </c>
      <c r="BT49" s="155">
        <v>0</v>
      </c>
      <c r="BU49" s="155">
        <v>0</v>
      </c>
      <c r="BV49" s="40">
        <v>0</v>
      </c>
      <c r="BW49" s="32">
        <v>0</v>
      </c>
      <c r="BX49" s="32">
        <v>0</v>
      </c>
      <c r="BY49" s="32">
        <v>0</v>
      </c>
      <c r="BZ49" s="32">
        <v>0</v>
      </c>
      <c r="CA49" s="37">
        <v>0</v>
      </c>
      <c r="CB49" s="32">
        <v>0</v>
      </c>
      <c r="CC49" s="32">
        <v>0</v>
      </c>
      <c r="CD49" s="40">
        <v>0</v>
      </c>
      <c r="CE49" s="32">
        <v>0</v>
      </c>
      <c r="CF49" s="32">
        <v>0</v>
      </c>
      <c r="CG49" s="32">
        <v>0</v>
      </c>
      <c r="CH49" s="32">
        <v>0</v>
      </c>
      <c r="CI49" s="37">
        <v>0</v>
      </c>
      <c r="CJ49" s="155">
        <v>0</v>
      </c>
      <c r="CK49" s="155">
        <v>0</v>
      </c>
      <c r="CL49" s="40">
        <v>0</v>
      </c>
      <c r="CM49" s="32">
        <v>0</v>
      </c>
      <c r="CN49" s="32">
        <v>0</v>
      </c>
      <c r="CO49" s="32">
        <v>0</v>
      </c>
      <c r="CP49" s="32">
        <v>0</v>
      </c>
      <c r="CQ49" s="37">
        <v>0</v>
      </c>
      <c r="CR49" s="155">
        <v>0</v>
      </c>
      <c r="CS49" s="155">
        <v>0</v>
      </c>
      <c r="CT49" s="40">
        <v>0</v>
      </c>
      <c r="CU49" s="155">
        <v>0</v>
      </c>
      <c r="CV49" s="155">
        <v>0</v>
      </c>
      <c r="CW49" s="155">
        <v>0</v>
      </c>
      <c r="CX49" s="155">
        <v>0</v>
      </c>
      <c r="CY49" s="37">
        <v>0</v>
      </c>
      <c r="CZ49" s="155">
        <v>0</v>
      </c>
      <c r="DA49" s="155">
        <v>0</v>
      </c>
      <c r="DB49" s="40">
        <v>0</v>
      </c>
      <c r="DC49" s="32">
        <v>0</v>
      </c>
      <c r="DD49" s="32">
        <v>0</v>
      </c>
      <c r="DE49" s="32">
        <v>0</v>
      </c>
      <c r="DF49" s="32">
        <v>0</v>
      </c>
      <c r="DG49" s="37">
        <v>0</v>
      </c>
      <c r="DH49" s="32">
        <v>0</v>
      </c>
      <c r="DI49" s="32">
        <v>0</v>
      </c>
      <c r="DJ49" s="40">
        <v>0</v>
      </c>
      <c r="DK49" s="32">
        <v>620893</v>
      </c>
      <c r="DL49" s="32">
        <v>0</v>
      </c>
      <c r="DM49" s="32">
        <v>0</v>
      </c>
      <c r="DN49" s="32">
        <v>0</v>
      </c>
      <c r="DO49" s="37">
        <v>620893</v>
      </c>
      <c r="DP49" s="155">
        <v>184405</v>
      </c>
      <c r="DQ49" s="155">
        <v>0</v>
      </c>
      <c r="DR49" s="40">
        <v>805298</v>
      </c>
      <c r="DS49" s="32">
        <v>0</v>
      </c>
      <c r="DT49" s="32">
        <v>0</v>
      </c>
      <c r="DU49" s="32">
        <v>0</v>
      </c>
      <c r="DV49" s="32">
        <v>0</v>
      </c>
      <c r="DW49" s="37">
        <v>0</v>
      </c>
      <c r="DX49" s="155">
        <v>0</v>
      </c>
      <c r="DY49" s="155">
        <v>0</v>
      </c>
      <c r="DZ49" s="40">
        <v>0</v>
      </c>
      <c r="EA49" s="32">
        <v>0</v>
      </c>
      <c r="EB49" s="32">
        <v>0</v>
      </c>
      <c r="EC49" s="32">
        <v>0</v>
      </c>
      <c r="ED49" s="32">
        <v>0</v>
      </c>
      <c r="EE49" s="37">
        <v>0</v>
      </c>
      <c r="EF49" s="32">
        <v>0</v>
      </c>
      <c r="EG49" s="32">
        <v>0</v>
      </c>
      <c r="EH49" s="40">
        <v>0</v>
      </c>
    </row>
    <row r="50" spans="1:138" s="44" customFormat="1" x14ac:dyDescent="0.25">
      <c r="A50" s="111">
        <v>48</v>
      </c>
      <c r="B50" s="112" t="s">
        <v>228</v>
      </c>
      <c r="C50" s="155">
        <v>1572171</v>
      </c>
      <c r="D50" s="155">
        <v>0</v>
      </c>
      <c r="E50" s="155">
        <v>0</v>
      </c>
      <c r="F50" s="155">
        <v>0</v>
      </c>
      <c r="G50" s="37">
        <v>1572171</v>
      </c>
      <c r="H50" s="155">
        <v>0</v>
      </c>
      <c r="I50" s="155">
        <v>0</v>
      </c>
      <c r="J50" s="40">
        <v>1572171</v>
      </c>
      <c r="K50" s="155">
        <v>11033381</v>
      </c>
      <c r="L50" s="32">
        <v>0</v>
      </c>
      <c r="M50" s="32">
        <v>0</v>
      </c>
      <c r="N50" s="32">
        <v>0</v>
      </c>
      <c r="O50" s="37">
        <v>11033381</v>
      </c>
      <c r="P50" s="32">
        <v>0</v>
      </c>
      <c r="Q50" s="32">
        <v>0</v>
      </c>
      <c r="R50" s="40">
        <v>11033381</v>
      </c>
      <c r="S50" s="32">
        <v>0</v>
      </c>
      <c r="T50" s="32">
        <v>0</v>
      </c>
      <c r="U50" s="32">
        <v>0</v>
      </c>
      <c r="V50" s="32">
        <v>0</v>
      </c>
      <c r="W50" s="37">
        <v>0</v>
      </c>
      <c r="X50" s="155">
        <v>4305287</v>
      </c>
      <c r="Y50" s="155">
        <v>0</v>
      </c>
      <c r="Z50" s="40">
        <v>4305287</v>
      </c>
      <c r="AA50" s="32">
        <v>535159</v>
      </c>
      <c r="AB50" s="32">
        <v>0</v>
      </c>
      <c r="AC50" s="32">
        <v>0</v>
      </c>
      <c r="AD50" s="32">
        <v>0</v>
      </c>
      <c r="AE50" s="37">
        <v>535159</v>
      </c>
      <c r="AF50" s="155">
        <v>0</v>
      </c>
      <c r="AG50" s="155">
        <v>0</v>
      </c>
      <c r="AH50" s="40">
        <v>535159</v>
      </c>
      <c r="AI50" s="155">
        <v>0</v>
      </c>
      <c r="AJ50" s="155">
        <v>0</v>
      </c>
      <c r="AK50" s="155">
        <v>0</v>
      </c>
      <c r="AL50" s="155">
        <v>0</v>
      </c>
      <c r="AM50" s="37">
        <v>0</v>
      </c>
      <c r="AN50" s="155">
        <v>0</v>
      </c>
      <c r="AO50" s="155">
        <v>0</v>
      </c>
      <c r="AP50" s="40">
        <v>0</v>
      </c>
      <c r="AQ50" s="155">
        <v>0</v>
      </c>
      <c r="AR50" s="32">
        <v>0</v>
      </c>
      <c r="AS50" s="32">
        <v>0</v>
      </c>
      <c r="AT50" s="32">
        <v>0</v>
      </c>
      <c r="AU50" s="37">
        <v>0</v>
      </c>
      <c r="AV50" s="32">
        <v>0</v>
      </c>
      <c r="AW50" s="32">
        <v>0</v>
      </c>
      <c r="AX50" s="40">
        <v>0</v>
      </c>
      <c r="AY50" s="32">
        <v>0</v>
      </c>
      <c r="AZ50" s="32">
        <v>0</v>
      </c>
      <c r="BA50" s="32">
        <v>0</v>
      </c>
      <c r="BB50" s="32">
        <v>0</v>
      </c>
      <c r="BC50" s="37">
        <v>0</v>
      </c>
      <c r="BD50" s="155">
        <v>0</v>
      </c>
      <c r="BE50" s="155">
        <v>0</v>
      </c>
      <c r="BF50" s="40">
        <v>0</v>
      </c>
      <c r="BG50" s="32">
        <v>18275716</v>
      </c>
      <c r="BH50" s="32">
        <v>0</v>
      </c>
      <c r="BI50" s="32">
        <v>0</v>
      </c>
      <c r="BJ50" s="32">
        <v>0</v>
      </c>
      <c r="BK50" s="37">
        <v>18275716</v>
      </c>
      <c r="BL50" s="155">
        <v>0</v>
      </c>
      <c r="BM50" s="155">
        <v>3178862</v>
      </c>
      <c r="BN50" s="40">
        <v>21454578</v>
      </c>
      <c r="BO50" s="155">
        <v>2165222</v>
      </c>
      <c r="BP50" s="155">
        <v>0</v>
      </c>
      <c r="BQ50" s="155">
        <v>0</v>
      </c>
      <c r="BR50" s="155">
        <v>0</v>
      </c>
      <c r="BS50" s="37">
        <v>2165222</v>
      </c>
      <c r="BT50" s="155">
        <v>0</v>
      </c>
      <c r="BU50" s="155">
        <v>0</v>
      </c>
      <c r="BV50" s="40">
        <v>2165222</v>
      </c>
      <c r="BW50" s="155">
        <v>0</v>
      </c>
      <c r="BX50" s="32">
        <v>0</v>
      </c>
      <c r="BY50" s="32">
        <v>0</v>
      </c>
      <c r="BZ50" s="32">
        <v>0</v>
      </c>
      <c r="CA50" s="37">
        <v>0</v>
      </c>
      <c r="CB50" s="32">
        <v>0</v>
      </c>
      <c r="CC50" s="32">
        <v>0</v>
      </c>
      <c r="CD50" s="40">
        <v>0</v>
      </c>
      <c r="CE50" s="32">
        <v>0</v>
      </c>
      <c r="CF50" s="32">
        <v>0</v>
      </c>
      <c r="CG50" s="32">
        <v>0</v>
      </c>
      <c r="CH50" s="32">
        <v>0</v>
      </c>
      <c r="CI50" s="37">
        <v>0</v>
      </c>
      <c r="CJ50" s="155">
        <v>0</v>
      </c>
      <c r="CK50" s="155">
        <v>0</v>
      </c>
      <c r="CL50" s="40">
        <v>0</v>
      </c>
      <c r="CM50" s="32">
        <v>3500</v>
      </c>
      <c r="CN50" s="32">
        <v>0</v>
      </c>
      <c r="CO50" s="32">
        <v>0</v>
      </c>
      <c r="CP50" s="32">
        <v>0</v>
      </c>
      <c r="CQ50" s="37">
        <v>3500</v>
      </c>
      <c r="CR50" s="155">
        <v>0</v>
      </c>
      <c r="CS50" s="155">
        <v>0</v>
      </c>
      <c r="CT50" s="40">
        <v>3500</v>
      </c>
      <c r="CU50" s="155">
        <v>0</v>
      </c>
      <c r="CV50" s="155">
        <v>0</v>
      </c>
      <c r="CW50" s="155">
        <v>0</v>
      </c>
      <c r="CX50" s="155">
        <v>0</v>
      </c>
      <c r="CY50" s="37">
        <v>0</v>
      </c>
      <c r="CZ50" s="155">
        <v>0</v>
      </c>
      <c r="DA50" s="155">
        <v>0</v>
      </c>
      <c r="DB50" s="40">
        <v>0</v>
      </c>
      <c r="DC50" s="155">
        <v>0</v>
      </c>
      <c r="DD50" s="32">
        <v>0</v>
      </c>
      <c r="DE50" s="32">
        <v>0</v>
      </c>
      <c r="DF50" s="32">
        <v>0</v>
      </c>
      <c r="DG50" s="37">
        <v>0</v>
      </c>
      <c r="DH50" s="32">
        <v>0</v>
      </c>
      <c r="DI50" s="32">
        <v>0</v>
      </c>
      <c r="DJ50" s="40">
        <v>0</v>
      </c>
      <c r="DK50" s="32">
        <v>0</v>
      </c>
      <c r="DL50" s="32">
        <v>0</v>
      </c>
      <c r="DM50" s="32">
        <v>0</v>
      </c>
      <c r="DN50" s="32">
        <v>0</v>
      </c>
      <c r="DO50" s="37">
        <v>0</v>
      </c>
      <c r="DP50" s="155">
        <v>0</v>
      </c>
      <c r="DQ50" s="155">
        <v>0</v>
      </c>
      <c r="DR50" s="40">
        <v>0</v>
      </c>
      <c r="DS50" s="32">
        <v>375212</v>
      </c>
      <c r="DT50" s="32">
        <v>0</v>
      </c>
      <c r="DU50" s="32">
        <v>0</v>
      </c>
      <c r="DV50" s="32">
        <v>0</v>
      </c>
      <c r="DW50" s="37">
        <v>375212</v>
      </c>
      <c r="DX50" s="155">
        <v>0</v>
      </c>
      <c r="DY50" s="155">
        <v>60906</v>
      </c>
      <c r="DZ50" s="40">
        <v>436118</v>
      </c>
      <c r="EA50" s="32">
        <v>13355</v>
      </c>
      <c r="EB50" s="32">
        <v>0</v>
      </c>
      <c r="EC50" s="32">
        <v>0</v>
      </c>
      <c r="ED50" s="32">
        <v>0</v>
      </c>
      <c r="EE50" s="37">
        <v>13355</v>
      </c>
      <c r="EF50" s="32">
        <v>0</v>
      </c>
      <c r="EG50" s="32">
        <v>0</v>
      </c>
      <c r="EH50" s="40">
        <v>13355</v>
      </c>
    </row>
    <row r="51" spans="1:138" s="44" customFormat="1" x14ac:dyDescent="0.25">
      <c r="A51" s="111">
        <v>49</v>
      </c>
      <c r="B51" s="112" t="s">
        <v>229</v>
      </c>
      <c r="C51" s="155">
        <v>2611349</v>
      </c>
      <c r="D51" s="155">
        <v>0</v>
      </c>
      <c r="E51" s="155">
        <v>0</v>
      </c>
      <c r="F51" s="155">
        <v>0</v>
      </c>
      <c r="G51" s="37">
        <v>2611349</v>
      </c>
      <c r="H51" s="155">
        <v>0</v>
      </c>
      <c r="I51" s="155">
        <v>0</v>
      </c>
      <c r="J51" s="40">
        <v>2611349</v>
      </c>
      <c r="K51" s="155">
        <v>9525663</v>
      </c>
      <c r="L51" s="32">
        <v>0</v>
      </c>
      <c r="M51" s="32">
        <v>0</v>
      </c>
      <c r="N51" s="32">
        <v>0</v>
      </c>
      <c r="O51" s="37">
        <v>9525663</v>
      </c>
      <c r="P51" s="32">
        <v>0</v>
      </c>
      <c r="Q51" s="32">
        <v>0</v>
      </c>
      <c r="R51" s="40">
        <v>9525663</v>
      </c>
      <c r="S51" s="32">
        <v>0</v>
      </c>
      <c r="T51" s="32">
        <v>0</v>
      </c>
      <c r="U51" s="32">
        <v>0</v>
      </c>
      <c r="V51" s="32">
        <v>0</v>
      </c>
      <c r="W51" s="37">
        <v>0</v>
      </c>
      <c r="X51" s="155">
        <v>6526</v>
      </c>
      <c r="Y51" s="155">
        <v>0</v>
      </c>
      <c r="Z51" s="40">
        <v>6526</v>
      </c>
      <c r="AA51" s="32">
        <v>382570</v>
      </c>
      <c r="AB51" s="32">
        <v>0</v>
      </c>
      <c r="AC51" s="32">
        <v>0</v>
      </c>
      <c r="AD51" s="32">
        <v>0</v>
      </c>
      <c r="AE51" s="37">
        <v>382570</v>
      </c>
      <c r="AF51" s="155">
        <v>0</v>
      </c>
      <c r="AG51" s="155">
        <v>0</v>
      </c>
      <c r="AH51" s="40">
        <v>382570</v>
      </c>
      <c r="AI51" s="155">
        <v>0</v>
      </c>
      <c r="AJ51" s="155">
        <v>0</v>
      </c>
      <c r="AK51" s="155">
        <v>0</v>
      </c>
      <c r="AL51" s="155">
        <v>0</v>
      </c>
      <c r="AM51" s="37">
        <v>0</v>
      </c>
      <c r="AN51" s="155">
        <v>0</v>
      </c>
      <c r="AO51" s="155">
        <v>0</v>
      </c>
      <c r="AP51" s="40">
        <v>0</v>
      </c>
      <c r="AQ51" s="155">
        <v>0</v>
      </c>
      <c r="AR51" s="32">
        <v>0</v>
      </c>
      <c r="AS51" s="32">
        <v>0</v>
      </c>
      <c r="AT51" s="32">
        <v>0</v>
      </c>
      <c r="AU51" s="37">
        <v>0</v>
      </c>
      <c r="AV51" s="32">
        <v>0</v>
      </c>
      <c r="AW51" s="32">
        <v>0</v>
      </c>
      <c r="AX51" s="40">
        <v>0</v>
      </c>
      <c r="AY51" s="32">
        <v>0</v>
      </c>
      <c r="AZ51" s="32">
        <v>0</v>
      </c>
      <c r="BA51" s="32">
        <v>0</v>
      </c>
      <c r="BB51" s="32">
        <v>0</v>
      </c>
      <c r="BC51" s="37">
        <v>0</v>
      </c>
      <c r="BD51" s="155">
        <v>0</v>
      </c>
      <c r="BE51" s="155">
        <v>0</v>
      </c>
      <c r="BF51" s="40">
        <v>0</v>
      </c>
      <c r="BG51" s="32">
        <v>22689323</v>
      </c>
      <c r="BH51" s="32">
        <v>0</v>
      </c>
      <c r="BI51" s="32">
        <v>0</v>
      </c>
      <c r="BJ51" s="32">
        <v>0</v>
      </c>
      <c r="BK51" s="37">
        <v>22689323</v>
      </c>
      <c r="BL51" s="155">
        <v>0</v>
      </c>
      <c r="BM51" s="155">
        <v>0</v>
      </c>
      <c r="BN51" s="40">
        <v>22689323</v>
      </c>
      <c r="BO51" s="155">
        <v>0</v>
      </c>
      <c r="BP51" s="155">
        <v>0</v>
      </c>
      <c r="BQ51" s="155">
        <v>0</v>
      </c>
      <c r="BR51" s="155">
        <v>0</v>
      </c>
      <c r="BS51" s="37">
        <v>0</v>
      </c>
      <c r="BT51" s="155">
        <v>0</v>
      </c>
      <c r="BU51" s="155">
        <v>0</v>
      </c>
      <c r="BV51" s="40">
        <v>0</v>
      </c>
      <c r="BW51" s="155">
        <v>0</v>
      </c>
      <c r="BX51" s="32">
        <v>0</v>
      </c>
      <c r="BY51" s="32">
        <v>0</v>
      </c>
      <c r="BZ51" s="32">
        <v>0</v>
      </c>
      <c r="CA51" s="37">
        <v>0</v>
      </c>
      <c r="CB51" s="32">
        <v>0</v>
      </c>
      <c r="CC51" s="32">
        <v>0</v>
      </c>
      <c r="CD51" s="40">
        <v>0</v>
      </c>
      <c r="CE51" s="32">
        <v>0</v>
      </c>
      <c r="CF51" s="32">
        <v>0</v>
      </c>
      <c r="CG51" s="32">
        <v>0</v>
      </c>
      <c r="CH51" s="32">
        <v>0</v>
      </c>
      <c r="CI51" s="37">
        <v>0</v>
      </c>
      <c r="CJ51" s="155">
        <v>0</v>
      </c>
      <c r="CK51" s="155">
        <v>0</v>
      </c>
      <c r="CL51" s="40">
        <v>0</v>
      </c>
      <c r="CM51" s="32">
        <v>30545</v>
      </c>
      <c r="CN51" s="32">
        <v>0</v>
      </c>
      <c r="CO51" s="32">
        <v>0</v>
      </c>
      <c r="CP51" s="32">
        <v>0</v>
      </c>
      <c r="CQ51" s="37">
        <v>30545</v>
      </c>
      <c r="CR51" s="155">
        <v>0</v>
      </c>
      <c r="CS51" s="155">
        <v>0</v>
      </c>
      <c r="CT51" s="40">
        <v>30545</v>
      </c>
      <c r="CU51" s="155">
        <v>0</v>
      </c>
      <c r="CV51" s="155">
        <v>0</v>
      </c>
      <c r="CW51" s="155">
        <v>0</v>
      </c>
      <c r="CX51" s="155">
        <v>0</v>
      </c>
      <c r="CY51" s="37">
        <v>0</v>
      </c>
      <c r="CZ51" s="155">
        <v>0</v>
      </c>
      <c r="DA51" s="155">
        <v>0</v>
      </c>
      <c r="DB51" s="40">
        <v>0</v>
      </c>
      <c r="DC51" s="155">
        <v>0</v>
      </c>
      <c r="DD51" s="32">
        <v>0</v>
      </c>
      <c r="DE51" s="32">
        <v>0</v>
      </c>
      <c r="DF51" s="32">
        <v>0</v>
      </c>
      <c r="DG51" s="37">
        <v>0</v>
      </c>
      <c r="DH51" s="32">
        <v>0</v>
      </c>
      <c r="DI51" s="32">
        <v>0</v>
      </c>
      <c r="DJ51" s="40">
        <v>0</v>
      </c>
      <c r="DK51" s="32">
        <v>394283</v>
      </c>
      <c r="DL51" s="32">
        <v>0</v>
      </c>
      <c r="DM51" s="32">
        <v>0</v>
      </c>
      <c r="DN51" s="32">
        <v>0</v>
      </c>
      <c r="DO51" s="37">
        <v>394283</v>
      </c>
      <c r="DP51" s="155">
        <v>0</v>
      </c>
      <c r="DQ51" s="155">
        <v>0</v>
      </c>
      <c r="DR51" s="40">
        <v>394283</v>
      </c>
      <c r="DS51" s="32">
        <v>0</v>
      </c>
      <c r="DT51" s="32">
        <v>0</v>
      </c>
      <c r="DU51" s="32">
        <v>0</v>
      </c>
      <c r="DV51" s="32">
        <v>0</v>
      </c>
      <c r="DW51" s="37">
        <v>0</v>
      </c>
      <c r="DX51" s="155">
        <v>0</v>
      </c>
      <c r="DY51" s="155">
        <v>0</v>
      </c>
      <c r="DZ51" s="40">
        <v>0</v>
      </c>
      <c r="EA51" s="32">
        <v>0</v>
      </c>
      <c r="EB51" s="32">
        <v>0</v>
      </c>
      <c r="EC51" s="32">
        <v>0</v>
      </c>
      <c r="ED51" s="32">
        <v>0</v>
      </c>
      <c r="EE51" s="37">
        <v>0</v>
      </c>
      <c r="EF51" s="32">
        <v>0</v>
      </c>
      <c r="EG51" s="32">
        <v>0</v>
      </c>
      <c r="EH51" s="40">
        <v>0</v>
      </c>
    </row>
    <row r="52" spans="1:138" s="44" customFormat="1" x14ac:dyDescent="0.25">
      <c r="A52" s="113">
        <v>50</v>
      </c>
      <c r="B52" s="114" t="s">
        <v>230</v>
      </c>
      <c r="C52" s="156">
        <v>945753</v>
      </c>
      <c r="D52" s="156">
        <v>0</v>
      </c>
      <c r="E52" s="156">
        <v>0</v>
      </c>
      <c r="F52" s="156">
        <v>0</v>
      </c>
      <c r="G52" s="38">
        <v>945753</v>
      </c>
      <c r="H52" s="156">
        <v>0</v>
      </c>
      <c r="I52" s="156">
        <v>0</v>
      </c>
      <c r="J52" s="41">
        <v>945753</v>
      </c>
      <c r="K52" s="156">
        <v>3613063</v>
      </c>
      <c r="L52" s="33">
        <v>0</v>
      </c>
      <c r="M52" s="33">
        <v>0</v>
      </c>
      <c r="N52" s="33">
        <v>0</v>
      </c>
      <c r="O52" s="38">
        <v>3613063</v>
      </c>
      <c r="P52" s="33">
        <v>0</v>
      </c>
      <c r="Q52" s="33">
        <v>0</v>
      </c>
      <c r="R52" s="41">
        <v>3613063</v>
      </c>
      <c r="S52" s="33">
        <v>0</v>
      </c>
      <c r="T52" s="33">
        <v>0</v>
      </c>
      <c r="U52" s="33">
        <v>0</v>
      </c>
      <c r="V52" s="33">
        <v>0</v>
      </c>
      <c r="W52" s="38">
        <v>0</v>
      </c>
      <c r="X52" s="156">
        <v>7942898</v>
      </c>
      <c r="Y52" s="156">
        <v>0</v>
      </c>
      <c r="Z52" s="41">
        <v>7942898</v>
      </c>
      <c r="AA52" s="33">
        <v>380662</v>
      </c>
      <c r="AB52" s="33">
        <v>0</v>
      </c>
      <c r="AC52" s="33">
        <v>0</v>
      </c>
      <c r="AD52" s="33">
        <v>0</v>
      </c>
      <c r="AE52" s="38">
        <v>380662</v>
      </c>
      <c r="AF52" s="156">
        <v>0</v>
      </c>
      <c r="AG52" s="156">
        <v>0</v>
      </c>
      <c r="AH52" s="41">
        <v>380662</v>
      </c>
      <c r="AI52" s="156">
        <v>0</v>
      </c>
      <c r="AJ52" s="156">
        <v>0</v>
      </c>
      <c r="AK52" s="156">
        <v>0</v>
      </c>
      <c r="AL52" s="156">
        <v>0</v>
      </c>
      <c r="AM52" s="38">
        <v>0</v>
      </c>
      <c r="AN52" s="156">
        <v>0</v>
      </c>
      <c r="AO52" s="156">
        <v>0</v>
      </c>
      <c r="AP52" s="41">
        <v>0</v>
      </c>
      <c r="AQ52" s="156">
        <v>8042</v>
      </c>
      <c r="AR52" s="33">
        <v>0</v>
      </c>
      <c r="AS52" s="33">
        <v>0</v>
      </c>
      <c r="AT52" s="33">
        <v>0</v>
      </c>
      <c r="AU52" s="38">
        <v>8042</v>
      </c>
      <c r="AV52" s="33">
        <v>13974</v>
      </c>
      <c r="AW52" s="33">
        <v>0</v>
      </c>
      <c r="AX52" s="41">
        <v>22016</v>
      </c>
      <c r="AY52" s="33">
        <v>0</v>
      </c>
      <c r="AZ52" s="33">
        <v>0</v>
      </c>
      <c r="BA52" s="33">
        <v>0</v>
      </c>
      <c r="BB52" s="33">
        <v>0</v>
      </c>
      <c r="BC52" s="38">
        <v>0</v>
      </c>
      <c r="BD52" s="156">
        <v>0</v>
      </c>
      <c r="BE52" s="156">
        <v>0</v>
      </c>
      <c r="BF52" s="41">
        <v>0</v>
      </c>
      <c r="BG52" s="33">
        <v>7135622</v>
      </c>
      <c r="BH52" s="33">
        <v>0</v>
      </c>
      <c r="BI52" s="33">
        <v>0</v>
      </c>
      <c r="BJ52" s="33">
        <v>7230854</v>
      </c>
      <c r="BK52" s="38">
        <v>14366476</v>
      </c>
      <c r="BL52" s="156">
        <v>0</v>
      </c>
      <c r="BM52" s="156">
        <v>0</v>
      </c>
      <c r="BN52" s="41">
        <v>14366476</v>
      </c>
      <c r="BO52" s="156">
        <v>0</v>
      </c>
      <c r="BP52" s="156">
        <v>0</v>
      </c>
      <c r="BQ52" s="156">
        <v>0</v>
      </c>
      <c r="BR52" s="156">
        <v>0</v>
      </c>
      <c r="BS52" s="38">
        <v>0</v>
      </c>
      <c r="BT52" s="156">
        <v>0</v>
      </c>
      <c r="BU52" s="156">
        <v>0</v>
      </c>
      <c r="BV52" s="41">
        <v>0</v>
      </c>
      <c r="BW52" s="156">
        <v>0</v>
      </c>
      <c r="BX52" s="33">
        <v>0</v>
      </c>
      <c r="BY52" s="33">
        <v>0</v>
      </c>
      <c r="BZ52" s="33">
        <v>0</v>
      </c>
      <c r="CA52" s="38">
        <v>0</v>
      </c>
      <c r="CB52" s="33">
        <v>0</v>
      </c>
      <c r="CC52" s="33">
        <v>0</v>
      </c>
      <c r="CD52" s="41">
        <v>0</v>
      </c>
      <c r="CE52" s="33">
        <v>0</v>
      </c>
      <c r="CF52" s="33">
        <v>0</v>
      </c>
      <c r="CG52" s="33">
        <v>0</v>
      </c>
      <c r="CH52" s="33">
        <v>0</v>
      </c>
      <c r="CI52" s="38">
        <v>0</v>
      </c>
      <c r="CJ52" s="156">
        <v>0</v>
      </c>
      <c r="CK52" s="156">
        <v>0</v>
      </c>
      <c r="CL52" s="41">
        <v>0</v>
      </c>
      <c r="CM52" s="33">
        <v>434134</v>
      </c>
      <c r="CN52" s="33">
        <v>0</v>
      </c>
      <c r="CO52" s="33">
        <v>0</v>
      </c>
      <c r="CP52" s="33">
        <v>0</v>
      </c>
      <c r="CQ52" s="38">
        <v>434134</v>
      </c>
      <c r="CR52" s="156">
        <v>0</v>
      </c>
      <c r="CS52" s="156">
        <v>0</v>
      </c>
      <c r="CT52" s="41">
        <v>434134</v>
      </c>
      <c r="CU52" s="156">
        <v>18177</v>
      </c>
      <c r="CV52" s="156">
        <v>0</v>
      </c>
      <c r="CW52" s="156">
        <v>0</v>
      </c>
      <c r="CX52" s="156">
        <v>0</v>
      </c>
      <c r="CY52" s="38">
        <v>18177</v>
      </c>
      <c r="CZ52" s="156">
        <v>31670</v>
      </c>
      <c r="DA52" s="156">
        <v>0</v>
      </c>
      <c r="DB52" s="41">
        <v>49847</v>
      </c>
      <c r="DC52" s="156">
        <v>0</v>
      </c>
      <c r="DD52" s="33">
        <v>0</v>
      </c>
      <c r="DE52" s="33">
        <v>0</v>
      </c>
      <c r="DF52" s="33">
        <v>0</v>
      </c>
      <c r="DG52" s="38">
        <v>0</v>
      </c>
      <c r="DH52" s="33">
        <v>0</v>
      </c>
      <c r="DI52" s="33">
        <v>0</v>
      </c>
      <c r="DJ52" s="41">
        <v>0</v>
      </c>
      <c r="DK52" s="33">
        <v>148289</v>
      </c>
      <c r="DL52" s="33">
        <v>0</v>
      </c>
      <c r="DM52" s="33">
        <v>0</v>
      </c>
      <c r="DN52" s="33">
        <v>0</v>
      </c>
      <c r="DO52" s="38">
        <v>148289</v>
      </c>
      <c r="DP52" s="156">
        <v>258364</v>
      </c>
      <c r="DQ52" s="156">
        <v>0</v>
      </c>
      <c r="DR52" s="41">
        <v>406653</v>
      </c>
      <c r="DS52" s="33">
        <v>107034</v>
      </c>
      <c r="DT52" s="33">
        <v>0</v>
      </c>
      <c r="DU52" s="33">
        <v>0</v>
      </c>
      <c r="DV52" s="33">
        <v>108463</v>
      </c>
      <c r="DW52" s="38">
        <v>215497</v>
      </c>
      <c r="DX52" s="156">
        <v>0</v>
      </c>
      <c r="DY52" s="156">
        <v>0</v>
      </c>
      <c r="DZ52" s="41">
        <v>215497</v>
      </c>
      <c r="EA52" s="33">
        <v>60006</v>
      </c>
      <c r="EB52" s="33">
        <v>0</v>
      </c>
      <c r="EC52" s="33">
        <v>0</v>
      </c>
      <c r="ED52" s="33">
        <v>0</v>
      </c>
      <c r="EE52" s="38">
        <v>60006</v>
      </c>
      <c r="EF52" s="33">
        <v>0</v>
      </c>
      <c r="EG52" s="33">
        <v>0</v>
      </c>
      <c r="EH52" s="41">
        <v>60006</v>
      </c>
    </row>
    <row r="53" spans="1:138" s="44" customFormat="1" x14ac:dyDescent="0.25">
      <c r="A53" s="109">
        <v>51</v>
      </c>
      <c r="B53" s="110" t="s">
        <v>231</v>
      </c>
      <c r="C53" s="154">
        <v>5128999</v>
      </c>
      <c r="D53" s="154">
        <v>0</v>
      </c>
      <c r="E53" s="154">
        <v>0</v>
      </c>
      <c r="F53" s="154">
        <v>0</v>
      </c>
      <c r="G53" s="36">
        <v>5128999</v>
      </c>
      <c r="H53" s="154">
        <v>0</v>
      </c>
      <c r="I53" s="154">
        <v>0</v>
      </c>
      <c r="J53" s="39">
        <v>5128999</v>
      </c>
      <c r="K53" s="154">
        <v>14053286</v>
      </c>
      <c r="L53" s="31">
        <v>0</v>
      </c>
      <c r="M53" s="31">
        <v>0</v>
      </c>
      <c r="N53" s="31">
        <v>0</v>
      </c>
      <c r="O53" s="36">
        <v>14053286</v>
      </c>
      <c r="P53" s="31">
        <v>0</v>
      </c>
      <c r="Q53" s="31">
        <v>0</v>
      </c>
      <c r="R53" s="39">
        <v>14053286</v>
      </c>
      <c r="S53" s="31">
        <v>0</v>
      </c>
      <c r="T53" s="31">
        <v>0</v>
      </c>
      <c r="U53" s="31">
        <v>0</v>
      </c>
      <c r="V53" s="31">
        <v>0</v>
      </c>
      <c r="W53" s="36">
        <v>0</v>
      </c>
      <c r="X53" s="154">
        <v>3211315</v>
      </c>
      <c r="Y53" s="154">
        <v>0</v>
      </c>
      <c r="Z53" s="39">
        <v>3211315</v>
      </c>
      <c r="AA53" s="31">
        <v>616765</v>
      </c>
      <c r="AB53" s="31">
        <v>0</v>
      </c>
      <c r="AC53" s="31">
        <v>0</v>
      </c>
      <c r="AD53" s="31">
        <v>0</v>
      </c>
      <c r="AE53" s="36">
        <v>616765</v>
      </c>
      <c r="AF53" s="154">
        <v>0</v>
      </c>
      <c r="AG53" s="154">
        <v>0</v>
      </c>
      <c r="AH53" s="39">
        <v>616765</v>
      </c>
      <c r="AI53" s="154">
        <v>0</v>
      </c>
      <c r="AJ53" s="154">
        <v>0</v>
      </c>
      <c r="AK53" s="154">
        <v>0</v>
      </c>
      <c r="AL53" s="154">
        <v>0</v>
      </c>
      <c r="AM53" s="36">
        <v>0</v>
      </c>
      <c r="AN53" s="154">
        <v>0</v>
      </c>
      <c r="AO53" s="154">
        <v>0</v>
      </c>
      <c r="AP53" s="39">
        <v>0</v>
      </c>
      <c r="AQ53" s="154">
        <v>0</v>
      </c>
      <c r="AR53" s="31">
        <v>0</v>
      </c>
      <c r="AS53" s="31">
        <v>0</v>
      </c>
      <c r="AT53" s="31">
        <v>0</v>
      </c>
      <c r="AU53" s="36">
        <v>0</v>
      </c>
      <c r="AV53" s="31">
        <v>0</v>
      </c>
      <c r="AW53" s="31">
        <v>0</v>
      </c>
      <c r="AX53" s="39">
        <v>0</v>
      </c>
      <c r="AY53" s="31">
        <v>0</v>
      </c>
      <c r="AZ53" s="31">
        <v>0</v>
      </c>
      <c r="BA53" s="31">
        <v>0</v>
      </c>
      <c r="BB53" s="31">
        <v>0</v>
      </c>
      <c r="BC53" s="36">
        <v>0</v>
      </c>
      <c r="BD53" s="154">
        <v>0</v>
      </c>
      <c r="BE53" s="154">
        <v>0</v>
      </c>
      <c r="BF53" s="39">
        <v>0</v>
      </c>
      <c r="BG53" s="31">
        <v>15016454</v>
      </c>
      <c r="BH53" s="31">
        <v>0</v>
      </c>
      <c r="BI53" s="31">
        <v>0</v>
      </c>
      <c r="BJ53" s="31">
        <v>0</v>
      </c>
      <c r="BK53" s="36">
        <v>15016454</v>
      </c>
      <c r="BL53" s="154">
        <v>0</v>
      </c>
      <c r="BM53" s="154">
        <v>0</v>
      </c>
      <c r="BN53" s="39">
        <v>15016454</v>
      </c>
      <c r="BO53" s="154">
        <v>0</v>
      </c>
      <c r="BP53" s="154">
        <v>0</v>
      </c>
      <c r="BQ53" s="154">
        <v>0</v>
      </c>
      <c r="BR53" s="154">
        <v>0</v>
      </c>
      <c r="BS53" s="36">
        <v>0</v>
      </c>
      <c r="BT53" s="154">
        <v>0</v>
      </c>
      <c r="BU53" s="154">
        <v>0</v>
      </c>
      <c r="BV53" s="39">
        <v>0</v>
      </c>
      <c r="BW53" s="154">
        <v>0</v>
      </c>
      <c r="BX53" s="31">
        <v>0</v>
      </c>
      <c r="BY53" s="31">
        <v>0</v>
      </c>
      <c r="BZ53" s="31">
        <v>0</v>
      </c>
      <c r="CA53" s="36">
        <v>0</v>
      </c>
      <c r="CB53" s="31">
        <v>0</v>
      </c>
      <c r="CC53" s="31">
        <v>0</v>
      </c>
      <c r="CD53" s="39">
        <v>0</v>
      </c>
      <c r="CE53" s="31">
        <v>0</v>
      </c>
      <c r="CF53" s="31">
        <v>0</v>
      </c>
      <c r="CG53" s="31">
        <v>0</v>
      </c>
      <c r="CH53" s="31">
        <v>0</v>
      </c>
      <c r="CI53" s="36">
        <v>0</v>
      </c>
      <c r="CJ53" s="154">
        <v>0</v>
      </c>
      <c r="CK53" s="154">
        <v>0</v>
      </c>
      <c r="CL53" s="39">
        <v>0</v>
      </c>
      <c r="CM53" s="31">
        <v>196762</v>
      </c>
      <c r="CN53" s="31">
        <v>0</v>
      </c>
      <c r="CO53" s="31">
        <v>0</v>
      </c>
      <c r="CP53" s="31">
        <v>0</v>
      </c>
      <c r="CQ53" s="36">
        <v>196762</v>
      </c>
      <c r="CR53" s="154">
        <v>0</v>
      </c>
      <c r="CS53" s="154">
        <v>0</v>
      </c>
      <c r="CT53" s="39">
        <v>196762</v>
      </c>
      <c r="CU53" s="154">
        <v>0</v>
      </c>
      <c r="CV53" s="154">
        <v>0</v>
      </c>
      <c r="CW53" s="154">
        <v>0</v>
      </c>
      <c r="CX53" s="154">
        <v>0</v>
      </c>
      <c r="CY53" s="36">
        <v>0</v>
      </c>
      <c r="CZ53" s="154">
        <v>0</v>
      </c>
      <c r="DA53" s="154">
        <v>0</v>
      </c>
      <c r="DB53" s="39">
        <v>0</v>
      </c>
      <c r="DC53" s="154">
        <v>0</v>
      </c>
      <c r="DD53" s="31">
        <v>0</v>
      </c>
      <c r="DE53" s="31">
        <v>0</v>
      </c>
      <c r="DF53" s="31">
        <v>0</v>
      </c>
      <c r="DG53" s="36">
        <v>0</v>
      </c>
      <c r="DH53" s="31">
        <v>0</v>
      </c>
      <c r="DI53" s="31">
        <v>0</v>
      </c>
      <c r="DJ53" s="39">
        <v>0</v>
      </c>
      <c r="DK53" s="31">
        <v>630395</v>
      </c>
      <c r="DL53" s="31">
        <v>0</v>
      </c>
      <c r="DM53" s="31">
        <v>0</v>
      </c>
      <c r="DN53" s="31">
        <v>0</v>
      </c>
      <c r="DO53" s="36">
        <v>630395</v>
      </c>
      <c r="DP53" s="154">
        <v>105328</v>
      </c>
      <c r="DQ53" s="154">
        <v>0</v>
      </c>
      <c r="DR53" s="39">
        <v>735723</v>
      </c>
      <c r="DS53" s="31">
        <v>0</v>
      </c>
      <c r="DT53" s="31">
        <v>0</v>
      </c>
      <c r="DU53" s="31">
        <v>0</v>
      </c>
      <c r="DV53" s="31">
        <v>0</v>
      </c>
      <c r="DW53" s="36">
        <v>0</v>
      </c>
      <c r="DX53" s="154">
        <v>0</v>
      </c>
      <c r="DY53" s="154">
        <v>0</v>
      </c>
      <c r="DZ53" s="39">
        <v>0</v>
      </c>
      <c r="EA53" s="31">
        <v>0</v>
      </c>
      <c r="EB53" s="31">
        <v>0</v>
      </c>
      <c r="EC53" s="31">
        <v>0</v>
      </c>
      <c r="ED53" s="31">
        <v>0</v>
      </c>
      <c r="EE53" s="36">
        <v>0</v>
      </c>
      <c r="EF53" s="31">
        <v>0</v>
      </c>
      <c r="EG53" s="31">
        <v>0</v>
      </c>
      <c r="EH53" s="39">
        <v>0</v>
      </c>
    </row>
    <row r="54" spans="1:138" s="44" customFormat="1" x14ac:dyDescent="0.25">
      <c r="A54" s="111">
        <v>52</v>
      </c>
      <c r="B54" s="112" t="s">
        <v>232</v>
      </c>
      <c r="C54" s="155">
        <v>6834407</v>
      </c>
      <c r="D54" s="155">
        <v>0</v>
      </c>
      <c r="E54" s="155">
        <v>0</v>
      </c>
      <c r="F54" s="155">
        <v>0</v>
      </c>
      <c r="G54" s="37">
        <v>6834407</v>
      </c>
      <c r="H54" s="155">
        <v>0</v>
      </c>
      <c r="I54" s="155">
        <v>0</v>
      </c>
      <c r="J54" s="40">
        <v>6834407</v>
      </c>
      <c r="K54" s="155">
        <v>84070642</v>
      </c>
      <c r="L54" s="32">
        <v>0</v>
      </c>
      <c r="M54" s="32">
        <v>0</v>
      </c>
      <c r="N54" s="32">
        <v>0</v>
      </c>
      <c r="O54" s="37">
        <v>84070642</v>
      </c>
      <c r="P54" s="32">
        <v>0</v>
      </c>
      <c r="Q54" s="32">
        <v>0</v>
      </c>
      <c r="R54" s="40">
        <v>84070642</v>
      </c>
      <c r="S54" s="32">
        <v>0</v>
      </c>
      <c r="T54" s="32">
        <v>0</v>
      </c>
      <c r="U54" s="32">
        <v>0</v>
      </c>
      <c r="V54" s="32">
        <v>0</v>
      </c>
      <c r="W54" s="37">
        <v>0</v>
      </c>
      <c r="X54" s="155">
        <v>32367165</v>
      </c>
      <c r="Y54" s="155">
        <v>0</v>
      </c>
      <c r="Z54" s="40">
        <v>32367165</v>
      </c>
      <c r="AA54" s="32">
        <v>2667821</v>
      </c>
      <c r="AB54" s="32">
        <v>0</v>
      </c>
      <c r="AC54" s="32">
        <v>0</v>
      </c>
      <c r="AD54" s="32">
        <v>0</v>
      </c>
      <c r="AE54" s="37">
        <v>2667821</v>
      </c>
      <c r="AF54" s="155">
        <v>0</v>
      </c>
      <c r="AG54" s="155">
        <v>0</v>
      </c>
      <c r="AH54" s="40">
        <v>2667821</v>
      </c>
      <c r="AI54" s="155">
        <v>0</v>
      </c>
      <c r="AJ54" s="155">
        <v>0</v>
      </c>
      <c r="AK54" s="155">
        <v>0</v>
      </c>
      <c r="AL54" s="155">
        <v>0</v>
      </c>
      <c r="AM54" s="37">
        <v>0</v>
      </c>
      <c r="AN54" s="155">
        <v>0</v>
      </c>
      <c r="AO54" s="155">
        <v>0</v>
      </c>
      <c r="AP54" s="40">
        <v>0</v>
      </c>
      <c r="AQ54" s="155">
        <v>67108</v>
      </c>
      <c r="AR54" s="32">
        <v>0</v>
      </c>
      <c r="AS54" s="32">
        <v>0</v>
      </c>
      <c r="AT54" s="32">
        <v>0</v>
      </c>
      <c r="AU54" s="37">
        <v>67108</v>
      </c>
      <c r="AV54" s="32">
        <v>27832</v>
      </c>
      <c r="AW54" s="32">
        <v>0</v>
      </c>
      <c r="AX54" s="40">
        <v>94940</v>
      </c>
      <c r="AY54" s="32">
        <v>0</v>
      </c>
      <c r="AZ54" s="32">
        <v>0</v>
      </c>
      <c r="BA54" s="32">
        <v>0</v>
      </c>
      <c r="BB54" s="32">
        <v>0</v>
      </c>
      <c r="BC54" s="37">
        <v>0</v>
      </c>
      <c r="BD54" s="155">
        <v>0</v>
      </c>
      <c r="BE54" s="155">
        <v>0</v>
      </c>
      <c r="BF54" s="40">
        <v>0</v>
      </c>
      <c r="BG54" s="32">
        <v>93370027</v>
      </c>
      <c r="BH54" s="32">
        <v>0</v>
      </c>
      <c r="BI54" s="32">
        <v>0</v>
      </c>
      <c r="BJ54" s="32">
        <v>0</v>
      </c>
      <c r="BK54" s="37">
        <v>93370027</v>
      </c>
      <c r="BL54" s="155">
        <v>0</v>
      </c>
      <c r="BM54" s="155">
        <v>0</v>
      </c>
      <c r="BN54" s="40">
        <v>93370027</v>
      </c>
      <c r="BO54" s="155">
        <v>0</v>
      </c>
      <c r="BP54" s="155">
        <v>0</v>
      </c>
      <c r="BQ54" s="155">
        <v>0</v>
      </c>
      <c r="BR54" s="155">
        <v>0</v>
      </c>
      <c r="BS54" s="37">
        <v>0</v>
      </c>
      <c r="BT54" s="155">
        <v>0</v>
      </c>
      <c r="BU54" s="155">
        <v>0</v>
      </c>
      <c r="BV54" s="40">
        <v>0</v>
      </c>
      <c r="BW54" s="155">
        <v>2028</v>
      </c>
      <c r="BX54" s="32">
        <v>0</v>
      </c>
      <c r="BY54" s="32">
        <v>0</v>
      </c>
      <c r="BZ54" s="32">
        <v>0</v>
      </c>
      <c r="CA54" s="37">
        <v>2028</v>
      </c>
      <c r="CB54" s="32">
        <v>0</v>
      </c>
      <c r="CC54" s="32">
        <v>0</v>
      </c>
      <c r="CD54" s="40">
        <v>2028</v>
      </c>
      <c r="CE54" s="32">
        <v>0</v>
      </c>
      <c r="CF54" s="32">
        <v>0</v>
      </c>
      <c r="CG54" s="32">
        <v>0</v>
      </c>
      <c r="CH54" s="32">
        <v>0</v>
      </c>
      <c r="CI54" s="37">
        <v>0</v>
      </c>
      <c r="CJ54" s="155">
        <v>0</v>
      </c>
      <c r="CK54" s="155">
        <v>0</v>
      </c>
      <c r="CL54" s="40">
        <v>0</v>
      </c>
      <c r="CM54" s="32">
        <v>0</v>
      </c>
      <c r="CN54" s="32">
        <v>0</v>
      </c>
      <c r="CO54" s="32">
        <v>0</v>
      </c>
      <c r="CP54" s="32">
        <v>0</v>
      </c>
      <c r="CQ54" s="37">
        <v>0</v>
      </c>
      <c r="CR54" s="155">
        <v>0</v>
      </c>
      <c r="CS54" s="155">
        <v>0</v>
      </c>
      <c r="CT54" s="40">
        <v>0</v>
      </c>
      <c r="CU54" s="155">
        <v>0</v>
      </c>
      <c r="CV54" s="155">
        <v>0</v>
      </c>
      <c r="CW54" s="155">
        <v>0</v>
      </c>
      <c r="CX54" s="155">
        <v>0</v>
      </c>
      <c r="CY54" s="37">
        <v>0</v>
      </c>
      <c r="CZ54" s="155">
        <v>0</v>
      </c>
      <c r="DA54" s="155">
        <v>0</v>
      </c>
      <c r="DB54" s="40">
        <v>0</v>
      </c>
      <c r="DC54" s="155">
        <v>0</v>
      </c>
      <c r="DD54" s="32">
        <v>0</v>
      </c>
      <c r="DE54" s="32">
        <v>0</v>
      </c>
      <c r="DF54" s="32">
        <v>0</v>
      </c>
      <c r="DG54" s="37">
        <v>0</v>
      </c>
      <c r="DH54" s="32">
        <v>0</v>
      </c>
      <c r="DI54" s="32">
        <v>0</v>
      </c>
      <c r="DJ54" s="40">
        <v>0</v>
      </c>
      <c r="DK54" s="32">
        <v>2892776</v>
      </c>
      <c r="DL54" s="32">
        <v>0</v>
      </c>
      <c r="DM54" s="32">
        <v>0</v>
      </c>
      <c r="DN54" s="32">
        <v>0</v>
      </c>
      <c r="DO54" s="37">
        <v>2892776</v>
      </c>
      <c r="DP54" s="155">
        <v>1029846</v>
      </c>
      <c r="DQ54" s="155">
        <v>0</v>
      </c>
      <c r="DR54" s="40">
        <v>3922622</v>
      </c>
      <c r="DS54" s="32">
        <v>1073747</v>
      </c>
      <c r="DT54" s="32">
        <v>0</v>
      </c>
      <c r="DU54" s="32">
        <v>0</v>
      </c>
      <c r="DV54" s="32">
        <v>0</v>
      </c>
      <c r="DW54" s="37">
        <v>1073747</v>
      </c>
      <c r="DX54" s="155">
        <v>0</v>
      </c>
      <c r="DY54" s="155">
        <v>0</v>
      </c>
      <c r="DZ54" s="40">
        <v>1073747</v>
      </c>
      <c r="EA54" s="32">
        <v>0</v>
      </c>
      <c r="EB54" s="32">
        <v>0</v>
      </c>
      <c r="EC54" s="32">
        <v>0</v>
      </c>
      <c r="ED54" s="32">
        <v>0</v>
      </c>
      <c r="EE54" s="37">
        <v>0</v>
      </c>
      <c r="EF54" s="32">
        <v>0</v>
      </c>
      <c r="EG54" s="32">
        <v>0</v>
      </c>
      <c r="EH54" s="40">
        <v>0</v>
      </c>
    </row>
    <row r="55" spans="1:138" s="44" customFormat="1" x14ac:dyDescent="0.25">
      <c r="A55" s="111">
        <v>53</v>
      </c>
      <c r="B55" s="112" t="s">
        <v>233</v>
      </c>
      <c r="C55" s="155">
        <v>2264472</v>
      </c>
      <c r="D55" s="155">
        <v>0</v>
      </c>
      <c r="E55" s="155">
        <v>0</v>
      </c>
      <c r="F55" s="155">
        <v>0</v>
      </c>
      <c r="G55" s="37">
        <v>2264472</v>
      </c>
      <c r="H55" s="155">
        <v>0</v>
      </c>
      <c r="I55" s="155">
        <v>0</v>
      </c>
      <c r="J55" s="40">
        <v>2264472</v>
      </c>
      <c r="K55" s="155">
        <v>0</v>
      </c>
      <c r="L55" s="32">
        <v>0</v>
      </c>
      <c r="M55" s="32">
        <v>0</v>
      </c>
      <c r="N55" s="32">
        <v>4595673</v>
      </c>
      <c r="O55" s="37">
        <v>4595673</v>
      </c>
      <c r="P55" s="32">
        <v>0</v>
      </c>
      <c r="Q55" s="32">
        <v>0</v>
      </c>
      <c r="R55" s="40">
        <v>4595673</v>
      </c>
      <c r="S55" s="32">
        <v>0</v>
      </c>
      <c r="T55" s="32">
        <v>0</v>
      </c>
      <c r="U55" s="32">
        <v>0</v>
      </c>
      <c r="V55" s="32">
        <v>0</v>
      </c>
      <c r="W55" s="37">
        <v>0</v>
      </c>
      <c r="X55" s="155">
        <v>512144</v>
      </c>
      <c r="Y55" s="155">
        <v>0</v>
      </c>
      <c r="Z55" s="40">
        <v>512144</v>
      </c>
      <c r="AA55" s="32">
        <v>512420</v>
      </c>
      <c r="AB55" s="32">
        <v>0</v>
      </c>
      <c r="AC55" s="32">
        <v>0</v>
      </c>
      <c r="AD55" s="32">
        <v>0</v>
      </c>
      <c r="AE55" s="37">
        <v>512420</v>
      </c>
      <c r="AF55" s="155">
        <v>0</v>
      </c>
      <c r="AG55" s="155">
        <v>0</v>
      </c>
      <c r="AH55" s="40">
        <v>512420</v>
      </c>
      <c r="AI55" s="155">
        <v>0</v>
      </c>
      <c r="AJ55" s="155">
        <v>0</v>
      </c>
      <c r="AK55" s="155">
        <v>0</v>
      </c>
      <c r="AL55" s="155">
        <v>0</v>
      </c>
      <c r="AM55" s="37">
        <v>0</v>
      </c>
      <c r="AN55" s="155">
        <v>0</v>
      </c>
      <c r="AO55" s="155">
        <v>0</v>
      </c>
      <c r="AP55" s="40">
        <v>0</v>
      </c>
      <c r="AQ55" s="155">
        <v>3487</v>
      </c>
      <c r="AR55" s="32">
        <v>0</v>
      </c>
      <c r="AS55" s="32">
        <v>0</v>
      </c>
      <c r="AT55" s="32">
        <v>7374</v>
      </c>
      <c r="AU55" s="37">
        <v>10861</v>
      </c>
      <c r="AV55" s="32">
        <v>1274</v>
      </c>
      <c r="AW55" s="32">
        <v>0</v>
      </c>
      <c r="AX55" s="40">
        <v>12135</v>
      </c>
      <c r="AY55" s="32">
        <v>0</v>
      </c>
      <c r="AZ55" s="32">
        <v>0</v>
      </c>
      <c r="BA55" s="32">
        <v>0</v>
      </c>
      <c r="BB55" s="32">
        <v>0</v>
      </c>
      <c r="BC55" s="37">
        <v>0</v>
      </c>
      <c r="BD55" s="155">
        <v>0</v>
      </c>
      <c r="BE55" s="155">
        <v>0</v>
      </c>
      <c r="BF55" s="40">
        <v>0</v>
      </c>
      <c r="BG55" s="32">
        <v>30327681</v>
      </c>
      <c r="BH55" s="32">
        <v>0</v>
      </c>
      <c r="BI55" s="32">
        <v>0</v>
      </c>
      <c r="BJ55" s="32">
        <v>5979437</v>
      </c>
      <c r="BK55" s="37">
        <v>36307118</v>
      </c>
      <c r="BL55" s="155">
        <v>1096572</v>
      </c>
      <c r="BM55" s="155">
        <v>3488617</v>
      </c>
      <c r="BN55" s="40">
        <v>40892307</v>
      </c>
      <c r="BO55" s="155">
        <v>0</v>
      </c>
      <c r="BP55" s="155">
        <v>0</v>
      </c>
      <c r="BQ55" s="155">
        <v>0</v>
      </c>
      <c r="BR55" s="155">
        <v>0</v>
      </c>
      <c r="BS55" s="37">
        <v>0</v>
      </c>
      <c r="BT55" s="155">
        <v>0</v>
      </c>
      <c r="BU55" s="155">
        <v>0</v>
      </c>
      <c r="BV55" s="40">
        <v>0</v>
      </c>
      <c r="BW55" s="155">
        <v>94023</v>
      </c>
      <c r="BX55" s="32">
        <v>0</v>
      </c>
      <c r="BY55" s="32">
        <v>0</v>
      </c>
      <c r="BZ55" s="32">
        <v>18447</v>
      </c>
      <c r="CA55" s="37">
        <v>112470</v>
      </c>
      <c r="CB55" s="32">
        <v>3429</v>
      </c>
      <c r="CC55" s="32">
        <v>11384</v>
      </c>
      <c r="CD55" s="40">
        <v>127283</v>
      </c>
      <c r="CE55" s="32">
        <v>0</v>
      </c>
      <c r="CF55" s="32">
        <v>0</v>
      </c>
      <c r="CG55" s="32">
        <v>0</v>
      </c>
      <c r="CH55" s="32">
        <v>0</v>
      </c>
      <c r="CI55" s="37">
        <v>0</v>
      </c>
      <c r="CJ55" s="155">
        <v>0</v>
      </c>
      <c r="CK55" s="155">
        <v>0</v>
      </c>
      <c r="CL55" s="40">
        <v>0</v>
      </c>
      <c r="CM55" s="32">
        <v>174197</v>
      </c>
      <c r="CN55" s="32">
        <v>0</v>
      </c>
      <c r="CO55" s="32">
        <v>0</v>
      </c>
      <c r="CP55" s="32">
        <v>0</v>
      </c>
      <c r="CQ55" s="37">
        <v>174197</v>
      </c>
      <c r="CR55" s="155">
        <v>0</v>
      </c>
      <c r="CS55" s="155">
        <v>0</v>
      </c>
      <c r="CT55" s="40">
        <v>174197</v>
      </c>
      <c r="CU55" s="155">
        <v>0</v>
      </c>
      <c r="CV55" s="155">
        <v>0</v>
      </c>
      <c r="CW55" s="155">
        <v>0</v>
      </c>
      <c r="CX55" s="155">
        <v>0</v>
      </c>
      <c r="CY55" s="37">
        <v>0</v>
      </c>
      <c r="CZ55" s="155">
        <v>0</v>
      </c>
      <c r="DA55" s="155">
        <v>0</v>
      </c>
      <c r="DB55" s="40">
        <v>0</v>
      </c>
      <c r="DC55" s="155">
        <v>0</v>
      </c>
      <c r="DD55" s="32">
        <v>0</v>
      </c>
      <c r="DE55" s="32">
        <v>0</v>
      </c>
      <c r="DF55" s="32">
        <v>0</v>
      </c>
      <c r="DG55" s="37">
        <v>0</v>
      </c>
      <c r="DH55" s="32">
        <v>0</v>
      </c>
      <c r="DI55" s="32">
        <v>0</v>
      </c>
      <c r="DJ55" s="40">
        <v>0</v>
      </c>
      <c r="DK55" s="32">
        <v>87042</v>
      </c>
      <c r="DL55" s="32">
        <v>0</v>
      </c>
      <c r="DM55" s="32">
        <v>0</v>
      </c>
      <c r="DN55" s="32">
        <v>174365</v>
      </c>
      <c r="DO55" s="37">
        <v>261407</v>
      </c>
      <c r="DP55" s="155">
        <v>19965</v>
      </c>
      <c r="DQ55" s="155">
        <v>0</v>
      </c>
      <c r="DR55" s="40">
        <v>281372</v>
      </c>
      <c r="DS55" s="32">
        <v>197586</v>
      </c>
      <c r="DT55" s="32">
        <v>0</v>
      </c>
      <c r="DU55" s="32">
        <v>0</v>
      </c>
      <c r="DV55" s="32">
        <v>38986</v>
      </c>
      <c r="DW55" s="37">
        <v>236572</v>
      </c>
      <c r="DX55" s="155">
        <v>7150</v>
      </c>
      <c r="DY55" s="155">
        <v>22750</v>
      </c>
      <c r="DZ55" s="40">
        <v>266472</v>
      </c>
      <c r="EA55" s="32">
        <v>400</v>
      </c>
      <c r="EB55" s="32">
        <v>0</v>
      </c>
      <c r="EC55" s="32">
        <v>0</v>
      </c>
      <c r="ED55" s="32">
        <v>7467</v>
      </c>
      <c r="EE55" s="37">
        <v>7867</v>
      </c>
      <c r="EF55" s="32">
        <v>0</v>
      </c>
      <c r="EG55" s="32">
        <v>0</v>
      </c>
      <c r="EH55" s="40">
        <v>7867</v>
      </c>
    </row>
    <row r="56" spans="1:138" s="44" customFormat="1" x14ac:dyDescent="0.25">
      <c r="A56" s="111">
        <v>54</v>
      </c>
      <c r="B56" s="112" t="s">
        <v>234</v>
      </c>
      <c r="C56" s="155">
        <v>287672</v>
      </c>
      <c r="D56" s="155">
        <v>0</v>
      </c>
      <c r="E56" s="155">
        <v>0</v>
      </c>
      <c r="F56" s="155">
        <v>0</v>
      </c>
      <c r="G56" s="37">
        <v>287672</v>
      </c>
      <c r="H56" s="155">
        <v>0</v>
      </c>
      <c r="I56" s="155">
        <v>0</v>
      </c>
      <c r="J56" s="40">
        <v>287672</v>
      </c>
      <c r="K56" s="155">
        <v>1712690</v>
      </c>
      <c r="L56" s="32">
        <v>0</v>
      </c>
      <c r="M56" s="32">
        <v>0</v>
      </c>
      <c r="N56" s="32">
        <v>0</v>
      </c>
      <c r="O56" s="37">
        <v>1712690</v>
      </c>
      <c r="P56" s="32">
        <v>0</v>
      </c>
      <c r="Q56" s="32">
        <v>0</v>
      </c>
      <c r="R56" s="40">
        <v>1712690</v>
      </c>
      <c r="S56" s="32">
        <v>0</v>
      </c>
      <c r="T56" s="32">
        <v>0</v>
      </c>
      <c r="U56" s="32">
        <v>0</v>
      </c>
      <c r="V56" s="32">
        <v>0</v>
      </c>
      <c r="W56" s="37">
        <v>0</v>
      </c>
      <c r="X56" s="155">
        <v>0</v>
      </c>
      <c r="Y56" s="155">
        <v>0</v>
      </c>
      <c r="Z56" s="40">
        <v>0</v>
      </c>
      <c r="AA56" s="32">
        <v>62716</v>
      </c>
      <c r="AB56" s="32">
        <v>0</v>
      </c>
      <c r="AC56" s="32">
        <v>0</v>
      </c>
      <c r="AD56" s="32">
        <v>0</v>
      </c>
      <c r="AE56" s="37">
        <v>62716</v>
      </c>
      <c r="AF56" s="155">
        <v>0</v>
      </c>
      <c r="AG56" s="155">
        <v>0</v>
      </c>
      <c r="AH56" s="40">
        <v>62716</v>
      </c>
      <c r="AI56" s="155">
        <v>0</v>
      </c>
      <c r="AJ56" s="155">
        <v>0</v>
      </c>
      <c r="AK56" s="155">
        <v>0</v>
      </c>
      <c r="AL56" s="155">
        <v>0</v>
      </c>
      <c r="AM56" s="37">
        <v>0</v>
      </c>
      <c r="AN56" s="155">
        <v>0</v>
      </c>
      <c r="AO56" s="155">
        <v>0</v>
      </c>
      <c r="AP56" s="40">
        <v>0</v>
      </c>
      <c r="AQ56" s="155">
        <v>0</v>
      </c>
      <c r="AR56" s="32">
        <v>0</v>
      </c>
      <c r="AS56" s="32">
        <v>0</v>
      </c>
      <c r="AT56" s="32">
        <v>0</v>
      </c>
      <c r="AU56" s="37">
        <v>0</v>
      </c>
      <c r="AV56" s="32">
        <v>0</v>
      </c>
      <c r="AW56" s="32">
        <v>0</v>
      </c>
      <c r="AX56" s="40">
        <v>0</v>
      </c>
      <c r="AY56" s="32">
        <v>0</v>
      </c>
      <c r="AZ56" s="32">
        <v>0</v>
      </c>
      <c r="BA56" s="32">
        <v>0</v>
      </c>
      <c r="BB56" s="32">
        <v>0</v>
      </c>
      <c r="BC56" s="37">
        <v>0</v>
      </c>
      <c r="BD56" s="155">
        <v>0</v>
      </c>
      <c r="BE56" s="155">
        <v>0</v>
      </c>
      <c r="BF56" s="40">
        <v>0</v>
      </c>
      <c r="BG56" s="32">
        <v>633920</v>
      </c>
      <c r="BH56" s="32">
        <v>0</v>
      </c>
      <c r="BI56" s="32">
        <v>0</v>
      </c>
      <c r="BJ56" s="32">
        <v>0</v>
      </c>
      <c r="BK56" s="37">
        <v>633920</v>
      </c>
      <c r="BL56" s="155">
        <v>0</v>
      </c>
      <c r="BM56" s="155">
        <v>0</v>
      </c>
      <c r="BN56" s="40">
        <v>633920</v>
      </c>
      <c r="BO56" s="155">
        <v>0</v>
      </c>
      <c r="BP56" s="155">
        <v>0</v>
      </c>
      <c r="BQ56" s="155">
        <v>0</v>
      </c>
      <c r="BR56" s="155">
        <v>0</v>
      </c>
      <c r="BS56" s="37">
        <v>0</v>
      </c>
      <c r="BT56" s="155">
        <v>0</v>
      </c>
      <c r="BU56" s="155">
        <v>0</v>
      </c>
      <c r="BV56" s="40">
        <v>0</v>
      </c>
      <c r="BW56" s="155">
        <v>1811</v>
      </c>
      <c r="BX56" s="32">
        <v>0</v>
      </c>
      <c r="BY56" s="32">
        <v>0</v>
      </c>
      <c r="BZ56" s="32">
        <v>0</v>
      </c>
      <c r="CA56" s="37">
        <v>1811</v>
      </c>
      <c r="CB56" s="32">
        <v>0</v>
      </c>
      <c r="CC56" s="32">
        <v>0</v>
      </c>
      <c r="CD56" s="40">
        <v>1811</v>
      </c>
      <c r="CE56" s="32">
        <v>0</v>
      </c>
      <c r="CF56" s="32">
        <v>0</v>
      </c>
      <c r="CG56" s="32">
        <v>0</v>
      </c>
      <c r="CH56" s="32">
        <v>0</v>
      </c>
      <c r="CI56" s="37">
        <v>0</v>
      </c>
      <c r="CJ56" s="155">
        <v>0</v>
      </c>
      <c r="CK56" s="155">
        <v>0</v>
      </c>
      <c r="CL56" s="40">
        <v>0</v>
      </c>
      <c r="CM56" s="32">
        <v>25903</v>
      </c>
      <c r="CN56" s="32">
        <v>0</v>
      </c>
      <c r="CO56" s="32">
        <v>0</v>
      </c>
      <c r="CP56" s="32">
        <v>0</v>
      </c>
      <c r="CQ56" s="37">
        <v>25903</v>
      </c>
      <c r="CR56" s="155">
        <v>0</v>
      </c>
      <c r="CS56" s="155">
        <v>0</v>
      </c>
      <c r="CT56" s="40">
        <v>25903</v>
      </c>
      <c r="CU56" s="155">
        <v>0</v>
      </c>
      <c r="CV56" s="155">
        <v>0</v>
      </c>
      <c r="CW56" s="155">
        <v>0</v>
      </c>
      <c r="CX56" s="155">
        <v>0</v>
      </c>
      <c r="CY56" s="37">
        <v>0</v>
      </c>
      <c r="CZ56" s="155">
        <v>0</v>
      </c>
      <c r="DA56" s="155">
        <v>0</v>
      </c>
      <c r="DB56" s="40">
        <v>0</v>
      </c>
      <c r="DC56" s="155">
        <v>0</v>
      </c>
      <c r="DD56" s="32">
        <v>0</v>
      </c>
      <c r="DE56" s="32">
        <v>0</v>
      </c>
      <c r="DF56" s="32">
        <v>0</v>
      </c>
      <c r="DG56" s="37">
        <v>0</v>
      </c>
      <c r="DH56" s="32">
        <v>0</v>
      </c>
      <c r="DI56" s="32">
        <v>0</v>
      </c>
      <c r="DJ56" s="40">
        <v>0</v>
      </c>
      <c r="DK56" s="32">
        <v>66234</v>
      </c>
      <c r="DL56" s="32">
        <v>0</v>
      </c>
      <c r="DM56" s="32">
        <v>0</v>
      </c>
      <c r="DN56" s="32">
        <v>0</v>
      </c>
      <c r="DO56" s="37">
        <v>66234</v>
      </c>
      <c r="DP56" s="155">
        <v>0</v>
      </c>
      <c r="DQ56" s="155">
        <v>0</v>
      </c>
      <c r="DR56" s="40">
        <v>66234</v>
      </c>
      <c r="DS56" s="32">
        <v>17364</v>
      </c>
      <c r="DT56" s="32">
        <v>0</v>
      </c>
      <c r="DU56" s="32">
        <v>0</v>
      </c>
      <c r="DV56" s="32">
        <v>0</v>
      </c>
      <c r="DW56" s="37">
        <v>17364</v>
      </c>
      <c r="DX56" s="155">
        <v>0</v>
      </c>
      <c r="DY56" s="155">
        <v>0</v>
      </c>
      <c r="DZ56" s="40">
        <v>17364</v>
      </c>
      <c r="EA56" s="32">
        <v>0</v>
      </c>
      <c r="EB56" s="32">
        <v>0</v>
      </c>
      <c r="EC56" s="32">
        <v>0</v>
      </c>
      <c r="ED56" s="32">
        <v>0</v>
      </c>
      <c r="EE56" s="37">
        <v>0</v>
      </c>
      <c r="EF56" s="32">
        <v>0</v>
      </c>
      <c r="EG56" s="32">
        <v>0</v>
      </c>
      <c r="EH56" s="40">
        <v>0</v>
      </c>
    </row>
    <row r="57" spans="1:138" s="44" customFormat="1" x14ac:dyDescent="0.25">
      <c r="A57" s="113">
        <v>55</v>
      </c>
      <c r="B57" s="114" t="s">
        <v>235</v>
      </c>
      <c r="C57" s="156">
        <v>3471621</v>
      </c>
      <c r="D57" s="156">
        <v>0</v>
      </c>
      <c r="E57" s="156">
        <v>0</v>
      </c>
      <c r="F57" s="156">
        <v>0</v>
      </c>
      <c r="G57" s="38">
        <v>3471621</v>
      </c>
      <c r="H57" s="156">
        <v>0</v>
      </c>
      <c r="I57" s="156">
        <v>0</v>
      </c>
      <c r="J57" s="41">
        <v>3471621</v>
      </c>
      <c r="K57" s="156">
        <v>4865666</v>
      </c>
      <c r="L57" s="33">
        <v>0</v>
      </c>
      <c r="M57" s="33">
        <v>0</v>
      </c>
      <c r="N57" s="33">
        <v>0</v>
      </c>
      <c r="O57" s="38">
        <v>4865666</v>
      </c>
      <c r="P57" s="33">
        <v>0</v>
      </c>
      <c r="Q57" s="33">
        <v>0</v>
      </c>
      <c r="R57" s="41">
        <v>4865666</v>
      </c>
      <c r="S57" s="33">
        <v>0</v>
      </c>
      <c r="T57" s="33">
        <v>0</v>
      </c>
      <c r="U57" s="33">
        <v>0</v>
      </c>
      <c r="V57" s="33">
        <v>0</v>
      </c>
      <c r="W57" s="38">
        <v>0</v>
      </c>
      <c r="X57" s="156">
        <v>0</v>
      </c>
      <c r="Y57" s="156">
        <v>0</v>
      </c>
      <c r="Z57" s="41">
        <v>0</v>
      </c>
      <c r="AA57" s="33">
        <v>880215</v>
      </c>
      <c r="AB57" s="33">
        <v>0</v>
      </c>
      <c r="AC57" s="33">
        <v>0</v>
      </c>
      <c r="AD57" s="33">
        <v>0</v>
      </c>
      <c r="AE57" s="38">
        <v>880215</v>
      </c>
      <c r="AF57" s="156">
        <v>0</v>
      </c>
      <c r="AG57" s="156">
        <v>0</v>
      </c>
      <c r="AH57" s="41">
        <v>880215</v>
      </c>
      <c r="AI57" s="156">
        <v>0</v>
      </c>
      <c r="AJ57" s="156">
        <v>0</v>
      </c>
      <c r="AK57" s="156">
        <v>0</v>
      </c>
      <c r="AL57" s="156">
        <v>0</v>
      </c>
      <c r="AM57" s="38">
        <v>0</v>
      </c>
      <c r="AN57" s="156">
        <v>0</v>
      </c>
      <c r="AO57" s="156">
        <v>0</v>
      </c>
      <c r="AP57" s="41">
        <v>0</v>
      </c>
      <c r="AQ57" s="156">
        <v>12736</v>
      </c>
      <c r="AR57" s="33">
        <v>0</v>
      </c>
      <c r="AS57" s="33">
        <v>0</v>
      </c>
      <c r="AT57" s="33">
        <v>0</v>
      </c>
      <c r="AU57" s="38">
        <v>12736</v>
      </c>
      <c r="AV57" s="33">
        <v>0</v>
      </c>
      <c r="AW57" s="33">
        <v>0</v>
      </c>
      <c r="AX57" s="41">
        <v>12736</v>
      </c>
      <c r="AY57" s="33">
        <v>0</v>
      </c>
      <c r="AZ57" s="33">
        <v>0</v>
      </c>
      <c r="BA57" s="33">
        <v>0</v>
      </c>
      <c r="BB57" s="33">
        <v>0</v>
      </c>
      <c r="BC57" s="38">
        <v>0</v>
      </c>
      <c r="BD57" s="156">
        <v>0</v>
      </c>
      <c r="BE57" s="156">
        <v>0</v>
      </c>
      <c r="BF57" s="41">
        <v>0</v>
      </c>
      <c r="BG57" s="33">
        <v>56592016</v>
      </c>
      <c r="BH57" s="33">
        <v>0</v>
      </c>
      <c r="BI57" s="33">
        <v>0</v>
      </c>
      <c r="BJ57" s="33">
        <v>0</v>
      </c>
      <c r="BK57" s="38">
        <v>56592016</v>
      </c>
      <c r="BL57" s="156">
        <v>0</v>
      </c>
      <c r="BM57" s="156">
        <v>0</v>
      </c>
      <c r="BN57" s="41">
        <v>56592016</v>
      </c>
      <c r="BO57" s="156">
        <v>0</v>
      </c>
      <c r="BP57" s="156">
        <v>0</v>
      </c>
      <c r="BQ57" s="156">
        <v>0</v>
      </c>
      <c r="BR57" s="156">
        <v>0</v>
      </c>
      <c r="BS57" s="38">
        <v>0</v>
      </c>
      <c r="BT57" s="156">
        <v>0</v>
      </c>
      <c r="BU57" s="156">
        <v>0</v>
      </c>
      <c r="BV57" s="41">
        <v>0</v>
      </c>
      <c r="BW57" s="156">
        <v>0</v>
      </c>
      <c r="BX57" s="33">
        <v>0</v>
      </c>
      <c r="BY57" s="33">
        <v>0</v>
      </c>
      <c r="BZ57" s="33">
        <v>0</v>
      </c>
      <c r="CA57" s="38">
        <v>0</v>
      </c>
      <c r="CB57" s="33">
        <v>0</v>
      </c>
      <c r="CC57" s="33">
        <v>0</v>
      </c>
      <c r="CD57" s="41">
        <v>0</v>
      </c>
      <c r="CE57" s="33">
        <v>0</v>
      </c>
      <c r="CF57" s="33">
        <v>0</v>
      </c>
      <c r="CG57" s="33">
        <v>0</v>
      </c>
      <c r="CH57" s="33">
        <v>0</v>
      </c>
      <c r="CI57" s="38">
        <v>0</v>
      </c>
      <c r="CJ57" s="156">
        <v>0</v>
      </c>
      <c r="CK57" s="156">
        <v>0</v>
      </c>
      <c r="CL57" s="41">
        <v>0</v>
      </c>
      <c r="CM57" s="33">
        <v>224830</v>
      </c>
      <c r="CN57" s="33">
        <v>0</v>
      </c>
      <c r="CO57" s="33">
        <v>0</v>
      </c>
      <c r="CP57" s="33">
        <v>0</v>
      </c>
      <c r="CQ57" s="38">
        <v>224830</v>
      </c>
      <c r="CR57" s="156">
        <v>0</v>
      </c>
      <c r="CS57" s="156">
        <v>0</v>
      </c>
      <c r="CT57" s="41">
        <v>224830</v>
      </c>
      <c r="CU57" s="156">
        <v>0</v>
      </c>
      <c r="CV57" s="156">
        <v>0</v>
      </c>
      <c r="CW57" s="156">
        <v>0</v>
      </c>
      <c r="CX57" s="156">
        <v>0</v>
      </c>
      <c r="CY57" s="38">
        <v>0</v>
      </c>
      <c r="CZ57" s="156">
        <v>0</v>
      </c>
      <c r="DA57" s="156">
        <v>0</v>
      </c>
      <c r="DB57" s="41">
        <v>0</v>
      </c>
      <c r="DC57" s="156">
        <v>0</v>
      </c>
      <c r="DD57" s="33">
        <v>0</v>
      </c>
      <c r="DE57" s="33">
        <v>0</v>
      </c>
      <c r="DF57" s="33">
        <v>0</v>
      </c>
      <c r="DG57" s="38">
        <v>0</v>
      </c>
      <c r="DH57" s="33">
        <v>0</v>
      </c>
      <c r="DI57" s="33">
        <v>0</v>
      </c>
      <c r="DJ57" s="41">
        <v>0</v>
      </c>
      <c r="DK57" s="33">
        <v>262650</v>
      </c>
      <c r="DL57" s="33">
        <v>0</v>
      </c>
      <c r="DM57" s="33">
        <v>0</v>
      </c>
      <c r="DN57" s="33">
        <v>0</v>
      </c>
      <c r="DO57" s="38">
        <v>262650</v>
      </c>
      <c r="DP57" s="156">
        <v>0</v>
      </c>
      <c r="DQ57" s="156">
        <v>0</v>
      </c>
      <c r="DR57" s="41">
        <v>262650</v>
      </c>
      <c r="DS57" s="33">
        <v>506578</v>
      </c>
      <c r="DT57" s="33">
        <v>0</v>
      </c>
      <c r="DU57" s="33">
        <v>0</v>
      </c>
      <c r="DV57" s="33">
        <v>0</v>
      </c>
      <c r="DW57" s="38">
        <v>506578</v>
      </c>
      <c r="DX57" s="156">
        <v>0</v>
      </c>
      <c r="DY57" s="156">
        <v>0</v>
      </c>
      <c r="DZ57" s="41">
        <v>506578</v>
      </c>
      <c r="EA57" s="33">
        <v>0</v>
      </c>
      <c r="EB57" s="33">
        <v>0</v>
      </c>
      <c r="EC57" s="33">
        <v>0</v>
      </c>
      <c r="ED57" s="33">
        <v>0</v>
      </c>
      <c r="EE57" s="38">
        <v>0</v>
      </c>
      <c r="EF57" s="33">
        <v>0</v>
      </c>
      <c r="EG57" s="33">
        <v>0</v>
      </c>
      <c r="EH57" s="41">
        <v>0</v>
      </c>
    </row>
    <row r="58" spans="1:138" s="44" customFormat="1" x14ac:dyDescent="0.25">
      <c r="A58" s="109">
        <v>56</v>
      </c>
      <c r="B58" s="110" t="s">
        <v>236</v>
      </c>
      <c r="C58" s="154">
        <v>521929</v>
      </c>
      <c r="D58" s="154">
        <v>0</v>
      </c>
      <c r="E58" s="154">
        <v>0</v>
      </c>
      <c r="F58" s="154">
        <v>0</v>
      </c>
      <c r="G58" s="36">
        <v>521929</v>
      </c>
      <c r="H58" s="154">
        <v>0</v>
      </c>
      <c r="I58" s="154">
        <v>0</v>
      </c>
      <c r="J58" s="39">
        <v>521929</v>
      </c>
      <c r="K58" s="154">
        <v>2643451</v>
      </c>
      <c r="L58" s="31">
        <v>0</v>
      </c>
      <c r="M58" s="31">
        <v>0</v>
      </c>
      <c r="N58" s="31">
        <v>241115</v>
      </c>
      <c r="O58" s="36">
        <v>2884566</v>
      </c>
      <c r="P58" s="31">
        <v>0</v>
      </c>
      <c r="Q58" s="31">
        <v>0</v>
      </c>
      <c r="R58" s="39">
        <v>2884566</v>
      </c>
      <c r="S58" s="31">
        <v>0</v>
      </c>
      <c r="T58" s="31">
        <v>0</v>
      </c>
      <c r="U58" s="31">
        <v>0</v>
      </c>
      <c r="V58" s="31">
        <v>0</v>
      </c>
      <c r="W58" s="36">
        <v>0</v>
      </c>
      <c r="X58" s="154">
        <v>1983957</v>
      </c>
      <c r="Y58" s="154">
        <v>0</v>
      </c>
      <c r="Z58" s="39">
        <v>1983957</v>
      </c>
      <c r="AA58" s="31">
        <v>125015</v>
      </c>
      <c r="AB58" s="31">
        <v>0</v>
      </c>
      <c r="AC58" s="31">
        <v>0</v>
      </c>
      <c r="AD58" s="31">
        <v>0</v>
      </c>
      <c r="AE58" s="36">
        <v>125015</v>
      </c>
      <c r="AF58" s="154">
        <v>0</v>
      </c>
      <c r="AG58" s="154">
        <v>0</v>
      </c>
      <c r="AH58" s="39">
        <v>125015</v>
      </c>
      <c r="AI58" s="154">
        <v>0</v>
      </c>
      <c r="AJ58" s="154">
        <v>0</v>
      </c>
      <c r="AK58" s="154">
        <v>0</v>
      </c>
      <c r="AL58" s="154">
        <v>0</v>
      </c>
      <c r="AM58" s="36">
        <v>0</v>
      </c>
      <c r="AN58" s="154">
        <v>0</v>
      </c>
      <c r="AO58" s="154">
        <v>0</v>
      </c>
      <c r="AP58" s="39">
        <v>0</v>
      </c>
      <c r="AQ58" s="154">
        <v>0</v>
      </c>
      <c r="AR58" s="31">
        <v>0</v>
      </c>
      <c r="AS58" s="31">
        <v>0</v>
      </c>
      <c r="AT58" s="31">
        <v>0</v>
      </c>
      <c r="AU58" s="36">
        <v>0</v>
      </c>
      <c r="AV58" s="31">
        <v>0</v>
      </c>
      <c r="AW58" s="31">
        <v>0</v>
      </c>
      <c r="AX58" s="39">
        <v>0</v>
      </c>
      <c r="AY58" s="31">
        <v>0</v>
      </c>
      <c r="AZ58" s="31">
        <v>0</v>
      </c>
      <c r="BA58" s="31">
        <v>0</v>
      </c>
      <c r="BB58" s="31">
        <v>0</v>
      </c>
      <c r="BC58" s="36">
        <v>0</v>
      </c>
      <c r="BD58" s="154">
        <v>0</v>
      </c>
      <c r="BE58" s="154">
        <v>0</v>
      </c>
      <c r="BF58" s="39">
        <v>0</v>
      </c>
      <c r="BG58" s="31">
        <v>7407730</v>
      </c>
      <c r="BH58" s="31">
        <v>0</v>
      </c>
      <c r="BI58" s="31">
        <v>0</v>
      </c>
      <c r="BJ58" s="31">
        <v>0</v>
      </c>
      <c r="BK58" s="36">
        <v>7407730</v>
      </c>
      <c r="BL58" s="154">
        <v>0</v>
      </c>
      <c r="BM58" s="154">
        <v>0</v>
      </c>
      <c r="BN58" s="39">
        <v>7407730</v>
      </c>
      <c r="BO58" s="154">
        <v>0</v>
      </c>
      <c r="BP58" s="154">
        <v>0</v>
      </c>
      <c r="BQ58" s="154">
        <v>0</v>
      </c>
      <c r="BR58" s="154">
        <v>0</v>
      </c>
      <c r="BS58" s="36">
        <v>0</v>
      </c>
      <c r="BT58" s="154">
        <v>0</v>
      </c>
      <c r="BU58" s="154">
        <v>0</v>
      </c>
      <c r="BV58" s="39">
        <v>0</v>
      </c>
      <c r="BW58" s="154">
        <v>13217</v>
      </c>
      <c r="BX58" s="31">
        <v>0</v>
      </c>
      <c r="BY58" s="31">
        <v>0</v>
      </c>
      <c r="BZ58" s="31">
        <v>0</v>
      </c>
      <c r="CA58" s="36">
        <v>13217</v>
      </c>
      <c r="CB58" s="31">
        <v>0</v>
      </c>
      <c r="CC58" s="31">
        <v>0</v>
      </c>
      <c r="CD58" s="39">
        <v>13217</v>
      </c>
      <c r="CE58" s="31">
        <v>0</v>
      </c>
      <c r="CF58" s="31">
        <v>0</v>
      </c>
      <c r="CG58" s="31">
        <v>0</v>
      </c>
      <c r="CH58" s="31">
        <v>0</v>
      </c>
      <c r="CI58" s="36">
        <v>0</v>
      </c>
      <c r="CJ58" s="154">
        <v>0</v>
      </c>
      <c r="CK58" s="154">
        <v>0</v>
      </c>
      <c r="CL58" s="39">
        <v>0</v>
      </c>
      <c r="CM58" s="31">
        <v>2322</v>
      </c>
      <c r="CN58" s="31">
        <v>0</v>
      </c>
      <c r="CO58" s="31">
        <v>0</v>
      </c>
      <c r="CP58" s="31">
        <v>0</v>
      </c>
      <c r="CQ58" s="36">
        <v>2322</v>
      </c>
      <c r="CR58" s="154">
        <v>0</v>
      </c>
      <c r="CS58" s="154">
        <v>0</v>
      </c>
      <c r="CT58" s="39">
        <v>2322</v>
      </c>
      <c r="CU58" s="154">
        <v>0</v>
      </c>
      <c r="CV58" s="154">
        <v>0</v>
      </c>
      <c r="CW58" s="154">
        <v>0</v>
      </c>
      <c r="CX58" s="154">
        <v>0</v>
      </c>
      <c r="CY58" s="36">
        <v>0</v>
      </c>
      <c r="CZ58" s="154">
        <v>0</v>
      </c>
      <c r="DA58" s="154">
        <v>0</v>
      </c>
      <c r="DB58" s="39">
        <v>0</v>
      </c>
      <c r="DC58" s="154">
        <v>0</v>
      </c>
      <c r="DD58" s="31">
        <v>0</v>
      </c>
      <c r="DE58" s="31">
        <v>0</v>
      </c>
      <c r="DF58" s="31">
        <v>0</v>
      </c>
      <c r="DG58" s="36">
        <v>0</v>
      </c>
      <c r="DH58" s="31">
        <v>0</v>
      </c>
      <c r="DI58" s="31">
        <v>0</v>
      </c>
      <c r="DJ58" s="39">
        <v>0</v>
      </c>
      <c r="DK58" s="31">
        <v>108325</v>
      </c>
      <c r="DL58" s="31">
        <v>0</v>
      </c>
      <c r="DM58" s="31">
        <v>0</v>
      </c>
      <c r="DN58" s="31">
        <v>8251</v>
      </c>
      <c r="DO58" s="36">
        <v>116576</v>
      </c>
      <c r="DP58" s="154">
        <v>67924</v>
      </c>
      <c r="DQ58" s="154">
        <v>0</v>
      </c>
      <c r="DR58" s="39">
        <v>184500</v>
      </c>
      <c r="DS58" s="31">
        <v>74208</v>
      </c>
      <c r="DT58" s="31">
        <v>0</v>
      </c>
      <c r="DU58" s="31">
        <v>0</v>
      </c>
      <c r="DV58" s="31">
        <v>0</v>
      </c>
      <c r="DW58" s="36">
        <v>74208</v>
      </c>
      <c r="DX58" s="154">
        <v>0</v>
      </c>
      <c r="DY58" s="154">
        <v>0</v>
      </c>
      <c r="DZ58" s="39">
        <v>74208</v>
      </c>
      <c r="EA58" s="31">
        <v>109</v>
      </c>
      <c r="EB58" s="31">
        <v>0</v>
      </c>
      <c r="EC58" s="31">
        <v>0</v>
      </c>
      <c r="ED58" s="31">
        <v>0</v>
      </c>
      <c r="EE58" s="36">
        <v>109</v>
      </c>
      <c r="EF58" s="31">
        <v>0</v>
      </c>
      <c r="EG58" s="31">
        <v>0</v>
      </c>
      <c r="EH58" s="39">
        <v>109</v>
      </c>
    </row>
    <row r="59" spans="1:138" s="44" customFormat="1" x14ac:dyDescent="0.25">
      <c r="A59" s="111">
        <v>57</v>
      </c>
      <c r="B59" s="112" t="s">
        <v>237</v>
      </c>
      <c r="C59" s="155">
        <v>1664289</v>
      </c>
      <c r="D59" s="155">
        <v>0</v>
      </c>
      <c r="E59" s="155">
        <v>0</v>
      </c>
      <c r="F59" s="155">
        <v>0</v>
      </c>
      <c r="G59" s="37">
        <v>1664289</v>
      </c>
      <c r="H59" s="155">
        <v>0</v>
      </c>
      <c r="I59" s="155">
        <v>0</v>
      </c>
      <c r="J59" s="40">
        <v>1664289</v>
      </c>
      <c r="K59" s="155">
        <v>0</v>
      </c>
      <c r="L59" s="32">
        <v>0</v>
      </c>
      <c r="M59" s="32">
        <v>0</v>
      </c>
      <c r="N59" s="32">
        <v>12528175</v>
      </c>
      <c r="O59" s="37">
        <v>12528175</v>
      </c>
      <c r="P59" s="32">
        <v>0</v>
      </c>
      <c r="Q59" s="32">
        <v>0</v>
      </c>
      <c r="R59" s="40">
        <v>12528175</v>
      </c>
      <c r="S59" s="32">
        <v>0</v>
      </c>
      <c r="T59" s="32">
        <v>0</v>
      </c>
      <c r="U59" s="32">
        <v>0</v>
      </c>
      <c r="V59" s="32">
        <v>0</v>
      </c>
      <c r="W59" s="37">
        <v>0</v>
      </c>
      <c r="X59" s="155">
        <v>0</v>
      </c>
      <c r="Y59" s="155">
        <v>0</v>
      </c>
      <c r="Z59" s="40">
        <v>0</v>
      </c>
      <c r="AA59" s="32">
        <v>353109</v>
      </c>
      <c r="AB59" s="32">
        <v>0</v>
      </c>
      <c r="AC59" s="32">
        <v>0</v>
      </c>
      <c r="AD59" s="32">
        <v>0</v>
      </c>
      <c r="AE59" s="37">
        <v>353109</v>
      </c>
      <c r="AF59" s="155">
        <v>0</v>
      </c>
      <c r="AG59" s="155">
        <v>0</v>
      </c>
      <c r="AH59" s="40">
        <v>353109</v>
      </c>
      <c r="AI59" s="155">
        <v>0</v>
      </c>
      <c r="AJ59" s="155">
        <v>0</v>
      </c>
      <c r="AK59" s="155">
        <v>0</v>
      </c>
      <c r="AL59" s="155">
        <v>0</v>
      </c>
      <c r="AM59" s="37">
        <v>0</v>
      </c>
      <c r="AN59" s="155">
        <v>0</v>
      </c>
      <c r="AO59" s="155">
        <v>0</v>
      </c>
      <c r="AP59" s="40">
        <v>0</v>
      </c>
      <c r="AQ59" s="155">
        <v>2636</v>
      </c>
      <c r="AR59" s="32">
        <v>0</v>
      </c>
      <c r="AS59" s="32">
        <v>0</v>
      </c>
      <c r="AT59" s="32">
        <v>18573</v>
      </c>
      <c r="AU59" s="37">
        <v>21209</v>
      </c>
      <c r="AV59" s="32">
        <v>0</v>
      </c>
      <c r="AW59" s="32">
        <v>0</v>
      </c>
      <c r="AX59" s="40">
        <v>21209</v>
      </c>
      <c r="AY59" s="32">
        <v>0</v>
      </c>
      <c r="AZ59" s="32">
        <v>0</v>
      </c>
      <c r="BA59" s="32">
        <v>0</v>
      </c>
      <c r="BB59" s="32">
        <v>0</v>
      </c>
      <c r="BC59" s="37">
        <v>0</v>
      </c>
      <c r="BD59" s="155">
        <v>0</v>
      </c>
      <c r="BE59" s="155">
        <v>0</v>
      </c>
      <c r="BF59" s="40">
        <v>0</v>
      </c>
      <c r="BG59" s="32">
        <v>7068852</v>
      </c>
      <c r="BH59" s="32">
        <v>0</v>
      </c>
      <c r="BI59" s="32">
        <v>0</v>
      </c>
      <c r="BJ59" s="32">
        <v>3538907</v>
      </c>
      <c r="BK59" s="37">
        <v>10607759</v>
      </c>
      <c r="BL59" s="155">
        <v>0</v>
      </c>
      <c r="BM59" s="155">
        <v>0</v>
      </c>
      <c r="BN59" s="40">
        <v>10607759</v>
      </c>
      <c r="BO59" s="155">
        <v>0</v>
      </c>
      <c r="BP59" s="155">
        <v>0</v>
      </c>
      <c r="BQ59" s="155">
        <v>0</v>
      </c>
      <c r="BR59" s="155">
        <v>0</v>
      </c>
      <c r="BS59" s="37">
        <v>0</v>
      </c>
      <c r="BT59" s="155">
        <v>0</v>
      </c>
      <c r="BU59" s="155">
        <v>0</v>
      </c>
      <c r="BV59" s="40">
        <v>0</v>
      </c>
      <c r="BW59" s="155">
        <v>80928</v>
      </c>
      <c r="BX59" s="32">
        <v>0</v>
      </c>
      <c r="BY59" s="32">
        <v>0</v>
      </c>
      <c r="BZ59" s="32">
        <v>39957</v>
      </c>
      <c r="CA59" s="37">
        <v>120885</v>
      </c>
      <c r="CB59" s="32">
        <v>0</v>
      </c>
      <c r="CC59" s="32">
        <v>0</v>
      </c>
      <c r="CD59" s="40">
        <v>120885</v>
      </c>
      <c r="CE59" s="32">
        <v>0</v>
      </c>
      <c r="CF59" s="32">
        <v>0</v>
      </c>
      <c r="CG59" s="32">
        <v>0</v>
      </c>
      <c r="CH59" s="32">
        <v>0</v>
      </c>
      <c r="CI59" s="37">
        <v>0</v>
      </c>
      <c r="CJ59" s="155">
        <v>0</v>
      </c>
      <c r="CK59" s="155">
        <v>0</v>
      </c>
      <c r="CL59" s="40">
        <v>0</v>
      </c>
      <c r="CM59" s="32">
        <v>3755036</v>
      </c>
      <c r="CN59" s="32">
        <v>0</v>
      </c>
      <c r="CO59" s="32">
        <v>0</v>
      </c>
      <c r="CP59" s="32">
        <v>0</v>
      </c>
      <c r="CQ59" s="37">
        <v>3755036</v>
      </c>
      <c r="CR59" s="155">
        <v>0</v>
      </c>
      <c r="CS59" s="155">
        <v>0</v>
      </c>
      <c r="CT59" s="40">
        <v>3755036</v>
      </c>
      <c r="CU59" s="155">
        <v>0</v>
      </c>
      <c r="CV59" s="155">
        <v>0</v>
      </c>
      <c r="CW59" s="155">
        <v>0</v>
      </c>
      <c r="CX59" s="155">
        <v>0</v>
      </c>
      <c r="CY59" s="37">
        <v>0</v>
      </c>
      <c r="CZ59" s="155">
        <v>0</v>
      </c>
      <c r="DA59" s="155">
        <v>0</v>
      </c>
      <c r="DB59" s="40">
        <v>0</v>
      </c>
      <c r="DC59" s="155">
        <v>0</v>
      </c>
      <c r="DD59" s="32">
        <v>0</v>
      </c>
      <c r="DE59" s="32">
        <v>0</v>
      </c>
      <c r="DF59" s="32">
        <v>0</v>
      </c>
      <c r="DG59" s="37">
        <v>0</v>
      </c>
      <c r="DH59" s="32">
        <v>0</v>
      </c>
      <c r="DI59" s="32">
        <v>0</v>
      </c>
      <c r="DJ59" s="40">
        <v>0</v>
      </c>
      <c r="DK59" s="32">
        <v>58996</v>
      </c>
      <c r="DL59" s="32">
        <v>0</v>
      </c>
      <c r="DM59" s="32">
        <v>0</v>
      </c>
      <c r="DN59" s="32">
        <v>423252</v>
      </c>
      <c r="DO59" s="37">
        <v>482248</v>
      </c>
      <c r="DP59" s="155">
        <v>0</v>
      </c>
      <c r="DQ59" s="155">
        <v>0</v>
      </c>
      <c r="DR59" s="40">
        <v>482248</v>
      </c>
      <c r="DS59" s="32">
        <v>377894</v>
      </c>
      <c r="DT59" s="32">
        <v>0</v>
      </c>
      <c r="DU59" s="32">
        <v>0</v>
      </c>
      <c r="DV59" s="32">
        <v>0</v>
      </c>
      <c r="DW59" s="37">
        <v>377894</v>
      </c>
      <c r="DX59" s="155">
        <v>0</v>
      </c>
      <c r="DY59" s="155">
        <v>0</v>
      </c>
      <c r="DZ59" s="40">
        <v>377894</v>
      </c>
      <c r="EA59" s="32">
        <v>0</v>
      </c>
      <c r="EB59" s="32">
        <v>0</v>
      </c>
      <c r="EC59" s="32">
        <v>0</v>
      </c>
      <c r="ED59" s="32">
        <v>0</v>
      </c>
      <c r="EE59" s="37">
        <v>0</v>
      </c>
      <c r="EF59" s="32">
        <v>0</v>
      </c>
      <c r="EG59" s="32">
        <v>0</v>
      </c>
      <c r="EH59" s="40">
        <v>0</v>
      </c>
    </row>
    <row r="60" spans="1:138" s="44" customFormat="1" x14ac:dyDescent="0.25">
      <c r="A60" s="111">
        <v>58</v>
      </c>
      <c r="B60" s="112" t="s">
        <v>238</v>
      </c>
      <c r="C60" s="155">
        <v>588364</v>
      </c>
      <c r="D60" s="155">
        <v>0</v>
      </c>
      <c r="E60" s="155">
        <v>0</v>
      </c>
      <c r="F60" s="155">
        <v>0</v>
      </c>
      <c r="G60" s="37">
        <v>588364</v>
      </c>
      <c r="H60" s="155">
        <v>0</v>
      </c>
      <c r="I60" s="155">
        <v>0</v>
      </c>
      <c r="J60" s="40">
        <v>588364</v>
      </c>
      <c r="K60" s="155">
        <v>1142946</v>
      </c>
      <c r="L60" s="32">
        <v>0</v>
      </c>
      <c r="M60" s="32">
        <v>0</v>
      </c>
      <c r="N60" s="32">
        <v>2132634</v>
      </c>
      <c r="O60" s="37">
        <v>3275580</v>
      </c>
      <c r="P60" s="32">
        <v>0</v>
      </c>
      <c r="Q60" s="32">
        <v>0</v>
      </c>
      <c r="R60" s="40">
        <v>3275580</v>
      </c>
      <c r="S60" s="32">
        <v>0</v>
      </c>
      <c r="T60" s="32">
        <v>0</v>
      </c>
      <c r="U60" s="32">
        <v>0</v>
      </c>
      <c r="V60" s="32">
        <v>0</v>
      </c>
      <c r="W60" s="37">
        <v>0</v>
      </c>
      <c r="X60" s="155">
        <v>3699129</v>
      </c>
      <c r="Y60" s="155">
        <v>0</v>
      </c>
      <c r="Z60" s="40">
        <v>3699129</v>
      </c>
      <c r="AA60" s="32">
        <v>180663</v>
      </c>
      <c r="AB60" s="32">
        <v>0</v>
      </c>
      <c r="AC60" s="32">
        <v>0</v>
      </c>
      <c r="AD60" s="32">
        <v>0</v>
      </c>
      <c r="AE60" s="37">
        <v>180663</v>
      </c>
      <c r="AF60" s="155">
        <v>0</v>
      </c>
      <c r="AG60" s="155">
        <v>0</v>
      </c>
      <c r="AH60" s="40">
        <v>180663</v>
      </c>
      <c r="AI60" s="155">
        <v>0</v>
      </c>
      <c r="AJ60" s="155">
        <v>0</v>
      </c>
      <c r="AK60" s="155">
        <v>0</v>
      </c>
      <c r="AL60" s="155">
        <v>0</v>
      </c>
      <c r="AM60" s="37">
        <v>0</v>
      </c>
      <c r="AN60" s="155">
        <v>0</v>
      </c>
      <c r="AO60" s="155">
        <v>0</v>
      </c>
      <c r="AP60" s="40">
        <v>0</v>
      </c>
      <c r="AQ60" s="155">
        <v>0</v>
      </c>
      <c r="AR60" s="32">
        <v>0</v>
      </c>
      <c r="AS60" s="32">
        <v>0</v>
      </c>
      <c r="AT60" s="32">
        <v>0</v>
      </c>
      <c r="AU60" s="37">
        <v>0</v>
      </c>
      <c r="AV60" s="32">
        <v>0</v>
      </c>
      <c r="AW60" s="32">
        <v>0</v>
      </c>
      <c r="AX60" s="40">
        <v>0</v>
      </c>
      <c r="AY60" s="32">
        <v>0</v>
      </c>
      <c r="AZ60" s="32">
        <v>0</v>
      </c>
      <c r="BA60" s="32">
        <v>0</v>
      </c>
      <c r="BB60" s="32">
        <v>0</v>
      </c>
      <c r="BC60" s="37">
        <v>0</v>
      </c>
      <c r="BD60" s="155">
        <v>0</v>
      </c>
      <c r="BE60" s="155">
        <v>0</v>
      </c>
      <c r="BF60" s="40">
        <v>0</v>
      </c>
      <c r="BG60" s="32">
        <v>12014403</v>
      </c>
      <c r="BH60" s="32">
        <v>0</v>
      </c>
      <c r="BI60" s="32">
        <v>0</v>
      </c>
      <c r="BJ60" s="32">
        <v>0</v>
      </c>
      <c r="BK60" s="37">
        <v>12014403</v>
      </c>
      <c r="BL60" s="155">
        <v>0</v>
      </c>
      <c r="BM60" s="155">
        <v>0</v>
      </c>
      <c r="BN60" s="40">
        <v>12014403</v>
      </c>
      <c r="BO60" s="155">
        <v>0</v>
      </c>
      <c r="BP60" s="155">
        <v>0</v>
      </c>
      <c r="BQ60" s="155">
        <v>0</v>
      </c>
      <c r="BR60" s="155">
        <v>0</v>
      </c>
      <c r="BS60" s="37">
        <v>0</v>
      </c>
      <c r="BT60" s="155">
        <v>0</v>
      </c>
      <c r="BU60" s="155">
        <v>0</v>
      </c>
      <c r="BV60" s="40">
        <v>0</v>
      </c>
      <c r="BW60" s="155">
        <v>0</v>
      </c>
      <c r="BX60" s="32">
        <v>0</v>
      </c>
      <c r="BY60" s="32">
        <v>0</v>
      </c>
      <c r="BZ60" s="32">
        <v>0</v>
      </c>
      <c r="CA60" s="37">
        <v>0</v>
      </c>
      <c r="CB60" s="32">
        <v>0</v>
      </c>
      <c r="CC60" s="32">
        <v>0</v>
      </c>
      <c r="CD60" s="40">
        <v>0</v>
      </c>
      <c r="CE60" s="32">
        <v>0</v>
      </c>
      <c r="CF60" s="32">
        <v>0</v>
      </c>
      <c r="CG60" s="32">
        <v>0</v>
      </c>
      <c r="CH60" s="32">
        <v>0</v>
      </c>
      <c r="CI60" s="37">
        <v>0</v>
      </c>
      <c r="CJ60" s="155">
        <v>0</v>
      </c>
      <c r="CK60" s="155">
        <v>0</v>
      </c>
      <c r="CL60" s="40">
        <v>0</v>
      </c>
      <c r="CM60" s="32">
        <v>0</v>
      </c>
      <c r="CN60" s="32">
        <v>0</v>
      </c>
      <c r="CO60" s="32">
        <v>0</v>
      </c>
      <c r="CP60" s="32">
        <v>0</v>
      </c>
      <c r="CQ60" s="37">
        <v>0</v>
      </c>
      <c r="CR60" s="155">
        <v>0</v>
      </c>
      <c r="CS60" s="155">
        <v>0</v>
      </c>
      <c r="CT60" s="40">
        <v>0</v>
      </c>
      <c r="CU60" s="155">
        <v>0</v>
      </c>
      <c r="CV60" s="155">
        <v>0</v>
      </c>
      <c r="CW60" s="155">
        <v>0</v>
      </c>
      <c r="CX60" s="155">
        <v>0</v>
      </c>
      <c r="CY60" s="37">
        <v>0</v>
      </c>
      <c r="CZ60" s="155">
        <v>0</v>
      </c>
      <c r="DA60" s="155">
        <v>0</v>
      </c>
      <c r="DB60" s="40">
        <v>0</v>
      </c>
      <c r="DC60" s="155">
        <v>0</v>
      </c>
      <c r="DD60" s="32">
        <v>0</v>
      </c>
      <c r="DE60" s="32">
        <v>0</v>
      </c>
      <c r="DF60" s="32">
        <v>0</v>
      </c>
      <c r="DG60" s="37">
        <v>0</v>
      </c>
      <c r="DH60" s="32">
        <v>0</v>
      </c>
      <c r="DI60" s="32">
        <v>0</v>
      </c>
      <c r="DJ60" s="40">
        <v>0</v>
      </c>
      <c r="DK60" s="32">
        <v>58177</v>
      </c>
      <c r="DL60" s="32">
        <v>0</v>
      </c>
      <c r="DM60" s="32">
        <v>0</v>
      </c>
      <c r="DN60" s="32">
        <v>71780</v>
      </c>
      <c r="DO60" s="37">
        <v>129957</v>
      </c>
      <c r="DP60" s="155">
        <v>124653</v>
      </c>
      <c r="DQ60" s="155">
        <v>0</v>
      </c>
      <c r="DR60" s="40">
        <v>254610</v>
      </c>
      <c r="DS60" s="32">
        <v>214924</v>
      </c>
      <c r="DT60" s="32">
        <v>0</v>
      </c>
      <c r="DU60" s="32">
        <v>0</v>
      </c>
      <c r="DV60" s="32">
        <v>5023</v>
      </c>
      <c r="DW60" s="37">
        <v>219947</v>
      </c>
      <c r="DX60" s="155">
        <v>0</v>
      </c>
      <c r="DY60" s="155">
        <v>0</v>
      </c>
      <c r="DZ60" s="40">
        <v>219947</v>
      </c>
      <c r="EA60" s="32">
        <v>1425</v>
      </c>
      <c r="EB60" s="32">
        <v>0</v>
      </c>
      <c r="EC60" s="32">
        <v>0</v>
      </c>
      <c r="ED60" s="32">
        <v>0</v>
      </c>
      <c r="EE60" s="37">
        <v>1425</v>
      </c>
      <c r="EF60" s="32">
        <v>11563</v>
      </c>
      <c r="EG60" s="32">
        <v>5781</v>
      </c>
      <c r="EH60" s="40">
        <v>18769</v>
      </c>
    </row>
    <row r="61" spans="1:138" s="44" customFormat="1" x14ac:dyDescent="0.25">
      <c r="A61" s="111">
        <v>59</v>
      </c>
      <c r="B61" s="112" t="s">
        <v>239</v>
      </c>
      <c r="C61" s="155">
        <v>373544</v>
      </c>
      <c r="D61" s="155">
        <v>0</v>
      </c>
      <c r="E61" s="155">
        <v>0</v>
      </c>
      <c r="F61" s="155">
        <v>0</v>
      </c>
      <c r="G61" s="37">
        <v>373544</v>
      </c>
      <c r="H61" s="155">
        <v>0</v>
      </c>
      <c r="I61" s="155">
        <v>0</v>
      </c>
      <c r="J61" s="40">
        <v>373544</v>
      </c>
      <c r="K61" s="155">
        <v>1439721</v>
      </c>
      <c r="L61" s="32">
        <v>0</v>
      </c>
      <c r="M61" s="32">
        <v>0</v>
      </c>
      <c r="N61" s="32">
        <v>33199</v>
      </c>
      <c r="O61" s="37">
        <v>1472920</v>
      </c>
      <c r="P61" s="32">
        <v>0</v>
      </c>
      <c r="Q61" s="32">
        <v>0</v>
      </c>
      <c r="R61" s="40">
        <v>1472920</v>
      </c>
      <c r="S61" s="32">
        <v>0</v>
      </c>
      <c r="T61" s="32">
        <v>0</v>
      </c>
      <c r="U61" s="32">
        <v>0</v>
      </c>
      <c r="V61" s="32">
        <v>0</v>
      </c>
      <c r="W61" s="37">
        <v>0</v>
      </c>
      <c r="X61" s="155">
        <v>1316956</v>
      </c>
      <c r="Y61" s="155">
        <v>0</v>
      </c>
      <c r="Z61" s="40">
        <v>1316956</v>
      </c>
      <c r="AA61" s="32">
        <v>119375</v>
      </c>
      <c r="AB61" s="32">
        <v>0</v>
      </c>
      <c r="AC61" s="32">
        <v>0</v>
      </c>
      <c r="AD61" s="32">
        <v>0</v>
      </c>
      <c r="AE61" s="37">
        <v>119375</v>
      </c>
      <c r="AF61" s="155">
        <v>0</v>
      </c>
      <c r="AG61" s="155">
        <v>0</v>
      </c>
      <c r="AH61" s="40">
        <v>119375</v>
      </c>
      <c r="AI61" s="155">
        <v>0</v>
      </c>
      <c r="AJ61" s="155">
        <v>0</v>
      </c>
      <c r="AK61" s="155">
        <v>0</v>
      </c>
      <c r="AL61" s="155">
        <v>0</v>
      </c>
      <c r="AM61" s="37">
        <v>0</v>
      </c>
      <c r="AN61" s="155">
        <v>0</v>
      </c>
      <c r="AO61" s="155">
        <v>0</v>
      </c>
      <c r="AP61" s="40">
        <v>0</v>
      </c>
      <c r="AQ61" s="155">
        <v>0</v>
      </c>
      <c r="AR61" s="32">
        <v>0</v>
      </c>
      <c r="AS61" s="32">
        <v>0</v>
      </c>
      <c r="AT61" s="32">
        <v>0</v>
      </c>
      <c r="AU61" s="37">
        <v>0</v>
      </c>
      <c r="AV61" s="32">
        <v>0</v>
      </c>
      <c r="AW61" s="32">
        <v>0</v>
      </c>
      <c r="AX61" s="40">
        <v>0</v>
      </c>
      <c r="AY61" s="32">
        <v>0</v>
      </c>
      <c r="AZ61" s="32">
        <v>0</v>
      </c>
      <c r="BA61" s="32">
        <v>0</v>
      </c>
      <c r="BB61" s="32">
        <v>0</v>
      </c>
      <c r="BC61" s="37">
        <v>0</v>
      </c>
      <c r="BD61" s="155">
        <v>0</v>
      </c>
      <c r="BE61" s="155">
        <v>0</v>
      </c>
      <c r="BF61" s="40">
        <v>0</v>
      </c>
      <c r="BG61" s="32">
        <v>4685070</v>
      </c>
      <c r="BH61" s="32">
        <v>0</v>
      </c>
      <c r="BI61" s="32">
        <v>0</v>
      </c>
      <c r="BJ61" s="32">
        <v>0</v>
      </c>
      <c r="BK61" s="37">
        <v>4685070</v>
      </c>
      <c r="BL61" s="155">
        <v>0</v>
      </c>
      <c r="BM61" s="155">
        <v>0</v>
      </c>
      <c r="BN61" s="40">
        <v>4685070</v>
      </c>
      <c r="BO61" s="155">
        <v>0</v>
      </c>
      <c r="BP61" s="155">
        <v>0</v>
      </c>
      <c r="BQ61" s="155">
        <v>0</v>
      </c>
      <c r="BR61" s="155">
        <v>0</v>
      </c>
      <c r="BS61" s="37">
        <v>0</v>
      </c>
      <c r="BT61" s="155">
        <v>0</v>
      </c>
      <c r="BU61" s="155">
        <v>0</v>
      </c>
      <c r="BV61" s="40">
        <v>0</v>
      </c>
      <c r="BW61" s="155">
        <v>0</v>
      </c>
      <c r="BX61" s="32">
        <v>0</v>
      </c>
      <c r="BY61" s="32">
        <v>0</v>
      </c>
      <c r="BZ61" s="32">
        <v>0</v>
      </c>
      <c r="CA61" s="37">
        <v>0</v>
      </c>
      <c r="CB61" s="32">
        <v>0</v>
      </c>
      <c r="CC61" s="32">
        <v>0</v>
      </c>
      <c r="CD61" s="40">
        <v>0</v>
      </c>
      <c r="CE61" s="32">
        <v>0</v>
      </c>
      <c r="CF61" s="32">
        <v>0</v>
      </c>
      <c r="CG61" s="32">
        <v>0</v>
      </c>
      <c r="CH61" s="32">
        <v>0</v>
      </c>
      <c r="CI61" s="37">
        <v>0</v>
      </c>
      <c r="CJ61" s="155">
        <v>0</v>
      </c>
      <c r="CK61" s="155">
        <v>0</v>
      </c>
      <c r="CL61" s="40">
        <v>0</v>
      </c>
      <c r="CM61" s="32">
        <v>0</v>
      </c>
      <c r="CN61" s="32">
        <v>0</v>
      </c>
      <c r="CO61" s="32">
        <v>0</v>
      </c>
      <c r="CP61" s="32">
        <v>0</v>
      </c>
      <c r="CQ61" s="37">
        <v>0</v>
      </c>
      <c r="CR61" s="155">
        <v>0</v>
      </c>
      <c r="CS61" s="155">
        <v>0</v>
      </c>
      <c r="CT61" s="40">
        <v>0</v>
      </c>
      <c r="CU61" s="155">
        <v>0</v>
      </c>
      <c r="CV61" s="155">
        <v>0</v>
      </c>
      <c r="CW61" s="155">
        <v>0</v>
      </c>
      <c r="CX61" s="155">
        <v>0</v>
      </c>
      <c r="CY61" s="37">
        <v>0</v>
      </c>
      <c r="CZ61" s="155">
        <v>0</v>
      </c>
      <c r="DA61" s="155">
        <v>0</v>
      </c>
      <c r="DB61" s="40">
        <v>0</v>
      </c>
      <c r="DC61" s="155">
        <v>0</v>
      </c>
      <c r="DD61" s="32">
        <v>0</v>
      </c>
      <c r="DE61" s="32">
        <v>0</v>
      </c>
      <c r="DF61" s="32">
        <v>0</v>
      </c>
      <c r="DG61" s="37">
        <v>0</v>
      </c>
      <c r="DH61" s="32">
        <v>0</v>
      </c>
      <c r="DI61" s="32">
        <v>0</v>
      </c>
      <c r="DJ61" s="40">
        <v>0</v>
      </c>
      <c r="DK61" s="32">
        <v>61830</v>
      </c>
      <c r="DL61" s="32">
        <v>0</v>
      </c>
      <c r="DM61" s="32">
        <v>0</v>
      </c>
      <c r="DN61" s="32">
        <v>1122</v>
      </c>
      <c r="DO61" s="37">
        <v>62952</v>
      </c>
      <c r="DP61" s="155">
        <v>44915</v>
      </c>
      <c r="DQ61" s="155">
        <v>0</v>
      </c>
      <c r="DR61" s="40">
        <v>107867</v>
      </c>
      <c r="DS61" s="32">
        <v>55586</v>
      </c>
      <c r="DT61" s="32">
        <v>0</v>
      </c>
      <c r="DU61" s="32">
        <v>0</v>
      </c>
      <c r="DV61" s="32">
        <v>0</v>
      </c>
      <c r="DW61" s="37">
        <v>55586</v>
      </c>
      <c r="DX61" s="155">
        <v>0</v>
      </c>
      <c r="DY61" s="155">
        <v>0</v>
      </c>
      <c r="DZ61" s="40">
        <v>55586</v>
      </c>
      <c r="EA61" s="32">
        <v>0</v>
      </c>
      <c r="EB61" s="32">
        <v>0</v>
      </c>
      <c r="EC61" s="32">
        <v>0</v>
      </c>
      <c r="ED61" s="32">
        <v>0</v>
      </c>
      <c r="EE61" s="37">
        <v>0</v>
      </c>
      <c r="EF61" s="32">
        <v>0</v>
      </c>
      <c r="EG61" s="32">
        <v>0</v>
      </c>
      <c r="EH61" s="40">
        <v>0</v>
      </c>
    </row>
    <row r="62" spans="1:138" s="44" customFormat="1" x14ac:dyDescent="0.25">
      <c r="A62" s="113">
        <v>60</v>
      </c>
      <c r="B62" s="114" t="s">
        <v>240</v>
      </c>
      <c r="C62" s="156">
        <v>1118939</v>
      </c>
      <c r="D62" s="156">
        <v>0</v>
      </c>
      <c r="E62" s="156">
        <v>0</v>
      </c>
      <c r="F62" s="156">
        <v>0</v>
      </c>
      <c r="G62" s="38">
        <v>1118939</v>
      </c>
      <c r="H62" s="156">
        <v>0</v>
      </c>
      <c r="I62" s="156">
        <v>0</v>
      </c>
      <c r="J62" s="41">
        <v>1118939</v>
      </c>
      <c r="K62" s="156">
        <v>1626354</v>
      </c>
      <c r="L62" s="33">
        <v>0</v>
      </c>
      <c r="M62" s="33">
        <v>0</v>
      </c>
      <c r="N62" s="33">
        <v>1749783</v>
      </c>
      <c r="O62" s="38">
        <v>3376137</v>
      </c>
      <c r="P62" s="33">
        <v>0</v>
      </c>
      <c r="Q62" s="33">
        <v>1535029</v>
      </c>
      <c r="R62" s="41">
        <v>4911166</v>
      </c>
      <c r="S62" s="33">
        <v>0</v>
      </c>
      <c r="T62" s="33">
        <v>0</v>
      </c>
      <c r="U62" s="33">
        <v>0</v>
      </c>
      <c r="V62" s="33">
        <v>0</v>
      </c>
      <c r="W62" s="38">
        <v>0</v>
      </c>
      <c r="X62" s="156">
        <v>5162714</v>
      </c>
      <c r="Y62" s="156">
        <v>0</v>
      </c>
      <c r="Z62" s="41">
        <v>5162714</v>
      </c>
      <c r="AA62" s="33">
        <v>262132</v>
      </c>
      <c r="AB62" s="33">
        <v>0</v>
      </c>
      <c r="AC62" s="33">
        <v>0</v>
      </c>
      <c r="AD62" s="33">
        <v>0</v>
      </c>
      <c r="AE62" s="38">
        <v>262132</v>
      </c>
      <c r="AF62" s="156">
        <v>0</v>
      </c>
      <c r="AG62" s="156">
        <v>0</v>
      </c>
      <c r="AH62" s="41">
        <v>262132</v>
      </c>
      <c r="AI62" s="156">
        <v>0</v>
      </c>
      <c r="AJ62" s="156">
        <v>0</v>
      </c>
      <c r="AK62" s="156">
        <v>0</v>
      </c>
      <c r="AL62" s="156">
        <v>0</v>
      </c>
      <c r="AM62" s="38">
        <v>0</v>
      </c>
      <c r="AN62" s="156">
        <v>0</v>
      </c>
      <c r="AO62" s="156">
        <v>0</v>
      </c>
      <c r="AP62" s="41">
        <v>0</v>
      </c>
      <c r="AQ62" s="156">
        <v>0</v>
      </c>
      <c r="AR62" s="33">
        <v>0</v>
      </c>
      <c r="AS62" s="33">
        <v>0</v>
      </c>
      <c r="AT62" s="33">
        <v>0</v>
      </c>
      <c r="AU62" s="38">
        <v>0</v>
      </c>
      <c r="AV62" s="33">
        <v>0</v>
      </c>
      <c r="AW62" s="33">
        <v>0</v>
      </c>
      <c r="AX62" s="41">
        <v>0</v>
      </c>
      <c r="AY62" s="33">
        <v>0</v>
      </c>
      <c r="AZ62" s="33">
        <v>0</v>
      </c>
      <c r="BA62" s="33">
        <v>0</v>
      </c>
      <c r="BB62" s="33">
        <v>0</v>
      </c>
      <c r="BC62" s="38">
        <v>0</v>
      </c>
      <c r="BD62" s="156">
        <v>0</v>
      </c>
      <c r="BE62" s="156">
        <v>0</v>
      </c>
      <c r="BF62" s="41">
        <v>0</v>
      </c>
      <c r="BG62" s="33">
        <v>5289901</v>
      </c>
      <c r="BH62" s="33">
        <v>0</v>
      </c>
      <c r="BI62" s="33">
        <v>0</v>
      </c>
      <c r="BJ62" s="33">
        <v>7848881</v>
      </c>
      <c r="BK62" s="38">
        <v>13138782</v>
      </c>
      <c r="BL62" s="156">
        <v>0</v>
      </c>
      <c r="BM62" s="156">
        <v>0</v>
      </c>
      <c r="BN62" s="41">
        <v>13138782</v>
      </c>
      <c r="BO62" s="156">
        <v>0</v>
      </c>
      <c r="BP62" s="156">
        <v>0</v>
      </c>
      <c r="BQ62" s="156">
        <v>0</v>
      </c>
      <c r="BR62" s="156">
        <v>0</v>
      </c>
      <c r="BS62" s="38">
        <v>0</v>
      </c>
      <c r="BT62" s="156">
        <v>0</v>
      </c>
      <c r="BU62" s="156">
        <v>0</v>
      </c>
      <c r="BV62" s="41">
        <v>0</v>
      </c>
      <c r="BW62" s="156">
        <v>0</v>
      </c>
      <c r="BX62" s="33">
        <v>0</v>
      </c>
      <c r="BY62" s="33">
        <v>0</v>
      </c>
      <c r="BZ62" s="33">
        <v>0</v>
      </c>
      <c r="CA62" s="38">
        <v>0</v>
      </c>
      <c r="CB62" s="33">
        <v>0</v>
      </c>
      <c r="CC62" s="33">
        <v>0</v>
      </c>
      <c r="CD62" s="41">
        <v>0</v>
      </c>
      <c r="CE62" s="33">
        <v>0</v>
      </c>
      <c r="CF62" s="33">
        <v>0</v>
      </c>
      <c r="CG62" s="33">
        <v>0</v>
      </c>
      <c r="CH62" s="33">
        <v>0</v>
      </c>
      <c r="CI62" s="38">
        <v>0</v>
      </c>
      <c r="CJ62" s="156">
        <v>0</v>
      </c>
      <c r="CK62" s="156">
        <v>0</v>
      </c>
      <c r="CL62" s="41">
        <v>0</v>
      </c>
      <c r="CM62" s="33">
        <v>0</v>
      </c>
      <c r="CN62" s="33">
        <v>0</v>
      </c>
      <c r="CO62" s="33">
        <v>0</v>
      </c>
      <c r="CP62" s="33">
        <v>0</v>
      </c>
      <c r="CQ62" s="38">
        <v>0</v>
      </c>
      <c r="CR62" s="156">
        <v>0</v>
      </c>
      <c r="CS62" s="156">
        <v>0</v>
      </c>
      <c r="CT62" s="41">
        <v>0</v>
      </c>
      <c r="CU62" s="156">
        <v>0</v>
      </c>
      <c r="CV62" s="156">
        <v>0</v>
      </c>
      <c r="CW62" s="156">
        <v>0</v>
      </c>
      <c r="CX62" s="156">
        <v>0</v>
      </c>
      <c r="CY62" s="38">
        <v>0</v>
      </c>
      <c r="CZ62" s="156">
        <v>0</v>
      </c>
      <c r="DA62" s="156">
        <v>0</v>
      </c>
      <c r="DB62" s="41">
        <v>0</v>
      </c>
      <c r="DC62" s="156">
        <v>0</v>
      </c>
      <c r="DD62" s="33">
        <v>0</v>
      </c>
      <c r="DE62" s="33">
        <v>0</v>
      </c>
      <c r="DF62" s="33">
        <v>0</v>
      </c>
      <c r="DG62" s="38">
        <v>0</v>
      </c>
      <c r="DH62" s="33">
        <v>0</v>
      </c>
      <c r="DI62" s="33">
        <v>0</v>
      </c>
      <c r="DJ62" s="41">
        <v>0</v>
      </c>
      <c r="DK62" s="33">
        <v>95795</v>
      </c>
      <c r="DL62" s="33">
        <v>0</v>
      </c>
      <c r="DM62" s="33">
        <v>0</v>
      </c>
      <c r="DN62" s="33">
        <v>61277</v>
      </c>
      <c r="DO62" s="38">
        <v>157072</v>
      </c>
      <c r="DP62" s="156">
        <v>184673</v>
      </c>
      <c r="DQ62" s="156">
        <v>54564</v>
      </c>
      <c r="DR62" s="41">
        <v>396309</v>
      </c>
      <c r="DS62" s="33">
        <v>121236</v>
      </c>
      <c r="DT62" s="33">
        <v>0</v>
      </c>
      <c r="DU62" s="33">
        <v>0</v>
      </c>
      <c r="DV62" s="33">
        <v>144920</v>
      </c>
      <c r="DW62" s="38">
        <v>266156</v>
      </c>
      <c r="DX62" s="156">
        <v>0</v>
      </c>
      <c r="DY62" s="156">
        <v>0</v>
      </c>
      <c r="DZ62" s="41">
        <v>266156</v>
      </c>
      <c r="EA62" s="33">
        <v>2054</v>
      </c>
      <c r="EB62" s="33">
        <v>0</v>
      </c>
      <c r="EC62" s="33">
        <v>0</v>
      </c>
      <c r="ED62" s="33">
        <v>603</v>
      </c>
      <c r="EE62" s="38">
        <v>2657</v>
      </c>
      <c r="EF62" s="33">
        <v>0</v>
      </c>
      <c r="EG62" s="33">
        <v>1946</v>
      </c>
      <c r="EH62" s="41">
        <v>4603</v>
      </c>
    </row>
    <row r="63" spans="1:138" s="44" customFormat="1" x14ac:dyDescent="0.25">
      <c r="A63" s="109">
        <v>61</v>
      </c>
      <c r="B63" s="110" t="s">
        <v>241</v>
      </c>
      <c r="C63" s="154">
        <v>1778201</v>
      </c>
      <c r="D63" s="154">
        <v>0</v>
      </c>
      <c r="E63" s="154">
        <v>0</v>
      </c>
      <c r="F63" s="154">
        <v>0</v>
      </c>
      <c r="G63" s="36">
        <v>1778201</v>
      </c>
      <c r="H63" s="154">
        <v>0</v>
      </c>
      <c r="I63" s="154">
        <v>0</v>
      </c>
      <c r="J63" s="39">
        <v>1778201</v>
      </c>
      <c r="K63" s="154">
        <v>10936542</v>
      </c>
      <c r="L63" s="31">
        <v>0</v>
      </c>
      <c r="M63" s="31">
        <v>0</v>
      </c>
      <c r="N63" s="31">
        <v>0</v>
      </c>
      <c r="O63" s="36">
        <v>10936542</v>
      </c>
      <c r="P63" s="31">
        <v>0</v>
      </c>
      <c r="Q63" s="31">
        <v>0</v>
      </c>
      <c r="R63" s="39">
        <v>10936542</v>
      </c>
      <c r="S63" s="31">
        <v>0</v>
      </c>
      <c r="T63" s="31">
        <v>0</v>
      </c>
      <c r="U63" s="31">
        <v>0</v>
      </c>
      <c r="V63" s="31">
        <v>0</v>
      </c>
      <c r="W63" s="36">
        <v>0</v>
      </c>
      <c r="X63" s="154">
        <v>0</v>
      </c>
      <c r="Y63" s="154">
        <v>0</v>
      </c>
      <c r="Z63" s="39">
        <v>0</v>
      </c>
      <c r="AA63" s="31">
        <v>352497</v>
      </c>
      <c r="AB63" s="31">
        <v>0</v>
      </c>
      <c r="AC63" s="31">
        <v>0</v>
      </c>
      <c r="AD63" s="31">
        <v>0</v>
      </c>
      <c r="AE63" s="36">
        <v>352497</v>
      </c>
      <c r="AF63" s="154">
        <v>0</v>
      </c>
      <c r="AG63" s="154">
        <v>0</v>
      </c>
      <c r="AH63" s="39">
        <v>352497</v>
      </c>
      <c r="AI63" s="154">
        <v>0</v>
      </c>
      <c r="AJ63" s="154">
        <v>0</v>
      </c>
      <c r="AK63" s="154">
        <v>0</v>
      </c>
      <c r="AL63" s="154">
        <v>0</v>
      </c>
      <c r="AM63" s="36">
        <v>0</v>
      </c>
      <c r="AN63" s="154">
        <v>0</v>
      </c>
      <c r="AO63" s="154">
        <v>0</v>
      </c>
      <c r="AP63" s="39">
        <v>0</v>
      </c>
      <c r="AQ63" s="154">
        <v>0</v>
      </c>
      <c r="AR63" s="31">
        <v>0</v>
      </c>
      <c r="AS63" s="31">
        <v>0</v>
      </c>
      <c r="AT63" s="31">
        <v>0</v>
      </c>
      <c r="AU63" s="36">
        <v>0</v>
      </c>
      <c r="AV63" s="31">
        <v>0</v>
      </c>
      <c r="AW63" s="31">
        <v>0</v>
      </c>
      <c r="AX63" s="39">
        <v>0</v>
      </c>
      <c r="AY63" s="31">
        <v>0</v>
      </c>
      <c r="AZ63" s="31">
        <v>0</v>
      </c>
      <c r="BA63" s="31">
        <v>0</v>
      </c>
      <c r="BB63" s="31">
        <v>0</v>
      </c>
      <c r="BC63" s="36">
        <v>0</v>
      </c>
      <c r="BD63" s="154">
        <v>0</v>
      </c>
      <c r="BE63" s="154">
        <v>0</v>
      </c>
      <c r="BF63" s="39">
        <v>0</v>
      </c>
      <c r="BG63" s="31">
        <v>16428641</v>
      </c>
      <c r="BH63" s="31">
        <v>0</v>
      </c>
      <c r="BI63" s="31">
        <v>0</v>
      </c>
      <c r="BJ63" s="31">
        <v>0</v>
      </c>
      <c r="BK63" s="36">
        <v>16428641</v>
      </c>
      <c r="BL63" s="154">
        <v>0</v>
      </c>
      <c r="BM63" s="154">
        <v>0</v>
      </c>
      <c r="BN63" s="39">
        <v>16428641</v>
      </c>
      <c r="BO63" s="154">
        <v>0</v>
      </c>
      <c r="BP63" s="154">
        <v>0</v>
      </c>
      <c r="BQ63" s="154">
        <v>0</v>
      </c>
      <c r="BR63" s="154">
        <v>0</v>
      </c>
      <c r="BS63" s="36">
        <v>0</v>
      </c>
      <c r="BT63" s="154">
        <v>0</v>
      </c>
      <c r="BU63" s="154">
        <v>0</v>
      </c>
      <c r="BV63" s="39">
        <v>0</v>
      </c>
      <c r="BW63" s="154">
        <v>0</v>
      </c>
      <c r="BX63" s="31">
        <v>0</v>
      </c>
      <c r="BY63" s="31">
        <v>0</v>
      </c>
      <c r="BZ63" s="31">
        <v>0</v>
      </c>
      <c r="CA63" s="36">
        <v>0</v>
      </c>
      <c r="CB63" s="31">
        <v>0</v>
      </c>
      <c r="CC63" s="31">
        <v>0</v>
      </c>
      <c r="CD63" s="39">
        <v>0</v>
      </c>
      <c r="CE63" s="31">
        <v>0</v>
      </c>
      <c r="CF63" s="31">
        <v>0</v>
      </c>
      <c r="CG63" s="31">
        <v>0</v>
      </c>
      <c r="CH63" s="31">
        <v>0</v>
      </c>
      <c r="CI63" s="36">
        <v>0</v>
      </c>
      <c r="CJ63" s="154">
        <v>0</v>
      </c>
      <c r="CK63" s="154">
        <v>0</v>
      </c>
      <c r="CL63" s="39">
        <v>0</v>
      </c>
      <c r="CM63" s="31">
        <v>51247</v>
      </c>
      <c r="CN63" s="31">
        <v>0</v>
      </c>
      <c r="CO63" s="31">
        <v>0</v>
      </c>
      <c r="CP63" s="31">
        <v>0</v>
      </c>
      <c r="CQ63" s="36">
        <v>51247</v>
      </c>
      <c r="CR63" s="154">
        <v>0</v>
      </c>
      <c r="CS63" s="154">
        <v>0</v>
      </c>
      <c r="CT63" s="39">
        <v>51247</v>
      </c>
      <c r="CU63" s="154">
        <v>0</v>
      </c>
      <c r="CV63" s="154">
        <v>0</v>
      </c>
      <c r="CW63" s="154">
        <v>0</v>
      </c>
      <c r="CX63" s="154">
        <v>0</v>
      </c>
      <c r="CY63" s="36">
        <v>0</v>
      </c>
      <c r="CZ63" s="154">
        <v>0</v>
      </c>
      <c r="DA63" s="154">
        <v>0</v>
      </c>
      <c r="DB63" s="39">
        <v>0</v>
      </c>
      <c r="DC63" s="154">
        <v>0</v>
      </c>
      <c r="DD63" s="31">
        <v>0</v>
      </c>
      <c r="DE63" s="31">
        <v>0</v>
      </c>
      <c r="DF63" s="31">
        <v>0</v>
      </c>
      <c r="DG63" s="36">
        <v>0</v>
      </c>
      <c r="DH63" s="31">
        <v>0</v>
      </c>
      <c r="DI63" s="31">
        <v>0</v>
      </c>
      <c r="DJ63" s="39">
        <v>0</v>
      </c>
      <c r="DK63" s="31">
        <v>454017</v>
      </c>
      <c r="DL63" s="31">
        <v>0</v>
      </c>
      <c r="DM63" s="31">
        <v>0</v>
      </c>
      <c r="DN63" s="31">
        <v>0</v>
      </c>
      <c r="DO63" s="36">
        <v>454017</v>
      </c>
      <c r="DP63" s="154">
        <v>0</v>
      </c>
      <c r="DQ63" s="154">
        <v>0</v>
      </c>
      <c r="DR63" s="39">
        <v>454017</v>
      </c>
      <c r="DS63" s="31">
        <v>219325</v>
      </c>
      <c r="DT63" s="31">
        <v>0</v>
      </c>
      <c r="DU63" s="31">
        <v>0</v>
      </c>
      <c r="DV63" s="31">
        <v>0</v>
      </c>
      <c r="DW63" s="36">
        <v>219325</v>
      </c>
      <c r="DX63" s="154">
        <v>0</v>
      </c>
      <c r="DY63" s="154">
        <v>0</v>
      </c>
      <c r="DZ63" s="39">
        <v>219325</v>
      </c>
      <c r="EA63" s="31">
        <v>4167</v>
      </c>
      <c r="EB63" s="31">
        <v>0</v>
      </c>
      <c r="EC63" s="31">
        <v>0</v>
      </c>
      <c r="ED63" s="31">
        <v>0</v>
      </c>
      <c r="EE63" s="36">
        <v>4167</v>
      </c>
      <c r="EF63" s="31">
        <v>0</v>
      </c>
      <c r="EG63" s="31">
        <v>0</v>
      </c>
      <c r="EH63" s="39">
        <v>4167</v>
      </c>
    </row>
    <row r="64" spans="1:138" s="44" customFormat="1" x14ac:dyDescent="0.25">
      <c r="A64" s="111">
        <v>62</v>
      </c>
      <c r="B64" s="112" t="s">
        <v>242</v>
      </c>
      <c r="C64" s="155">
        <v>421475</v>
      </c>
      <c r="D64" s="155">
        <v>0</v>
      </c>
      <c r="E64" s="155">
        <v>0</v>
      </c>
      <c r="F64" s="155">
        <v>0</v>
      </c>
      <c r="G64" s="37">
        <v>421475</v>
      </c>
      <c r="H64" s="155">
        <v>0</v>
      </c>
      <c r="I64" s="155">
        <v>0</v>
      </c>
      <c r="J64" s="40">
        <v>421475</v>
      </c>
      <c r="K64" s="155">
        <v>363963</v>
      </c>
      <c r="L64" s="32">
        <v>0</v>
      </c>
      <c r="M64" s="32">
        <v>0</v>
      </c>
      <c r="N64" s="32">
        <v>804297</v>
      </c>
      <c r="O64" s="37">
        <v>1168260</v>
      </c>
      <c r="P64" s="32">
        <v>0</v>
      </c>
      <c r="Q64" s="32">
        <v>0</v>
      </c>
      <c r="R64" s="40">
        <v>1168260</v>
      </c>
      <c r="S64" s="32">
        <v>0</v>
      </c>
      <c r="T64" s="32">
        <v>0</v>
      </c>
      <c r="U64" s="32">
        <v>0</v>
      </c>
      <c r="V64" s="32">
        <v>0</v>
      </c>
      <c r="W64" s="37">
        <v>0</v>
      </c>
      <c r="X64" s="155">
        <v>0</v>
      </c>
      <c r="Y64" s="155">
        <v>0</v>
      </c>
      <c r="Z64" s="40">
        <v>0</v>
      </c>
      <c r="AA64" s="32">
        <v>43444</v>
      </c>
      <c r="AB64" s="32">
        <v>0</v>
      </c>
      <c r="AC64" s="32">
        <v>0</v>
      </c>
      <c r="AD64" s="32">
        <v>0</v>
      </c>
      <c r="AE64" s="37">
        <v>43444</v>
      </c>
      <c r="AF64" s="155">
        <v>0</v>
      </c>
      <c r="AG64" s="155">
        <v>0</v>
      </c>
      <c r="AH64" s="40">
        <v>43444</v>
      </c>
      <c r="AI64" s="155">
        <v>0</v>
      </c>
      <c r="AJ64" s="155">
        <v>0</v>
      </c>
      <c r="AK64" s="155">
        <v>0</v>
      </c>
      <c r="AL64" s="155">
        <v>0</v>
      </c>
      <c r="AM64" s="37">
        <v>0</v>
      </c>
      <c r="AN64" s="155">
        <v>0</v>
      </c>
      <c r="AO64" s="155">
        <v>0</v>
      </c>
      <c r="AP64" s="40">
        <v>0</v>
      </c>
      <c r="AQ64" s="155">
        <v>0</v>
      </c>
      <c r="AR64" s="32">
        <v>0</v>
      </c>
      <c r="AS64" s="32">
        <v>0</v>
      </c>
      <c r="AT64" s="32">
        <v>0</v>
      </c>
      <c r="AU64" s="37">
        <v>0</v>
      </c>
      <c r="AV64" s="32">
        <v>0</v>
      </c>
      <c r="AW64" s="32">
        <v>0</v>
      </c>
      <c r="AX64" s="40">
        <v>0</v>
      </c>
      <c r="AY64" s="32">
        <v>0</v>
      </c>
      <c r="AZ64" s="32">
        <v>0</v>
      </c>
      <c r="BA64" s="32">
        <v>0</v>
      </c>
      <c r="BB64" s="32">
        <v>0</v>
      </c>
      <c r="BC64" s="37">
        <v>0</v>
      </c>
      <c r="BD64" s="155">
        <v>0</v>
      </c>
      <c r="BE64" s="155">
        <v>0</v>
      </c>
      <c r="BF64" s="40">
        <v>0</v>
      </c>
      <c r="BG64" s="32">
        <v>2808624</v>
      </c>
      <c r="BH64" s="32">
        <v>0</v>
      </c>
      <c r="BI64" s="32">
        <v>0</v>
      </c>
      <c r="BJ64" s="32">
        <v>0</v>
      </c>
      <c r="BK64" s="37">
        <v>2808624</v>
      </c>
      <c r="BL64" s="155">
        <v>0</v>
      </c>
      <c r="BM64" s="155">
        <v>0</v>
      </c>
      <c r="BN64" s="40">
        <v>2808624</v>
      </c>
      <c r="BO64" s="155">
        <v>0</v>
      </c>
      <c r="BP64" s="155">
        <v>0</v>
      </c>
      <c r="BQ64" s="155">
        <v>0</v>
      </c>
      <c r="BR64" s="155">
        <v>0</v>
      </c>
      <c r="BS64" s="37">
        <v>0</v>
      </c>
      <c r="BT64" s="155">
        <v>0</v>
      </c>
      <c r="BU64" s="155">
        <v>0</v>
      </c>
      <c r="BV64" s="40">
        <v>0</v>
      </c>
      <c r="BW64" s="155">
        <v>11146</v>
      </c>
      <c r="BX64" s="32">
        <v>0</v>
      </c>
      <c r="BY64" s="32">
        <v>0</v>
      </c>
      <c r="BZ64" s="32">
        <v>0</v>
      </c>
      <c r="CA64" s="37">
        <v>11146</v>
      </c>
      <c r="CB64" s="32">
        <v>0</v>
      </c>
      <c r="CC64" s="32">
        <v>0</v>
      </c>
      <c r="CD64" s="40">
        <v>11146</v>
      </c>
      <c r="CE64" s="32">
        <v>0</v>
      </c>
      <c r="CF64" s="32">
        <v>0</v>
      </c>
      <c r="CG64" s="32">
        <v>0</v>
      </c>
      <c r="CH64" s="32">
        <v>0</v>
      </c>
      <c r="CI64" s="37">
        <v>0</v>
      </c>
      <c r="CJ64" s="155">
        <v>0</v>
      </c>
      <c r="CK64" s="155">
        <v>0</v>
      </c>
      <c r="CL64" s="40">
        <v>0</v>
      </c>
      <c r="CM64" s="32">
        <v>17991</v>
      </c>
      <c r="CN64" s="32">
        <v>0</v>
      </c>
      <c r="CO64" s="32">
        <v>0</v>
      </c>
      <c r="CP64" s="32">
        <v>0</v>
      </c>
      <c r="CQ64" s="37">
        <v>17991</v>
      </c>
      <c r="CR64" s="155">
        <v>0</v>
      </c>
      <c r="CS64" s="155">
        <v>0</v>
      </c>
      <c r="CT64" s="40">
        <v>17991</v>
      </c>
      <c r="CU64" s="155">
        <v>0</v>
      </c>
      <c r="CV64" s="155">
        <v>0</v>
      </c>
      <c r="CW64" s="155">
        <v>0</v>
      </c>
      <c r="CX64" s="155">
        <v>0</v>
      </c>
      <c r="CY64" s="37">
        <v>0</v>
      </c>
      <c r="CZ64" s="155">
        <v>0</v>
      </c>
      <c r="DA64" s="155">
        <v>0</v>
      </c>
      <c r="DB64" s="40">
        <v>0</v>
      </c>
      <c r="DC64" s="155">
        <v>0</v>
      </c>
      <c r="DD64" s="32">
        <v>0</v>
      </c>
      <c r="DE64" s="32">
        <v>0</v>
      </c>
      <c r="DF64" s="32">
        <v>0</v>
      </c>
      <c r="DG64" s="37">
        <v>0</v>
      </c>
      <c r="DH64" s="32">
        <v>0</v>
      </c>
      <c r="DI64" s="32">
        <v>0</v>
      </c>
      <c r="DJ64" s="40">
        <v>0</v>
      </c>
      <c r="DK64" s="32">
        <v>30230</v>
      </c>
      <c r="DL64" s="32">
        <v>0</v>
      </c>
      <c r="DM64" s="32">
        <v>0</v>
      </c>
      <c r="DN64" s="32">
        <v>30825</v>
      </c>
      <c r="DO64" s="37">
        <v>61055</v>
      </c>
      <c r="DP64" s="155">
        <v>0</v>
      </c>
      <c r="DQ64" s="155">
        <v>0</v>
      </c>
      <c r="DR64" s="40">
        <v>61055</v>
      </c>
      <c r="DS64" s="32">
        <v>0</v>
      </c>
      <c r="DT64" s="32">
        <v>0</v>
      </c>
      <c r="DU64" s="32">
        <v>0</v>
      </c>
      <c r="DV64" s="32">
        <v>0</v>
      </c>
      <c r="DW64" s="37">
        <v>0</v>
      </c>
      <c r="DX64" s="155">
        <v>0</v>
      </c>
      <c r="DY64" s="155">
        <v>0</v>
      </c>
      <c r="DZ64" s="40">
        <v>0</v>
      </c>
      <c r="EA64" s="32">
        <v>108</v>
      </c>
      <c r="EB64" s="32">
        <v>0</v>
      </c>
      <c r="EC64" s="32">
        <v>0</v>
      </c>
      <c r="ED64" s="32">
        <v>0</v>
      </c>
      <c r="EE64" s="37">
        <v>108</v>
      </c>
      <c r="EF64" s="32">
        <v>0</v>
      </c>
      <c r="EG64" s="32">
        <v>0</v>
      </c>
      <c r="EH64" s="40">
        <v>108</v>
      </c>
    </row>
    <row r="65" spans="1:138" s="44" customFormat="1" x14ac:dyDescent="0.25">
      <c r="A65" s="111">
        <v>63</v>
      </c>
      <c r="B65" s="112" t="s">
        <v>243</v>
      </c>
      <c r="C65" s="155">
        <v>1183954</v>
      </c>
      <c r="D65" s="155">
        <v>0</v>
      </c>
      <c r="E65" s="155">
        <v>0</v>
      </c>
      <c r="F65" s="155">
        <v>0</v>
      </c>
      <c r="G65" s="37">
        <v>1183954</v>
      </c>
      <c r="H65" s="155">
        <v>0</v>
      </c>
      <c r="I65" s="155">
        <v>0</v>
      </c>
      <c r="J65" s="40">
        <v>1183954</v>
      </c>
      <c r="K65" s="155">
        <v>7927480</v>
      </c>
      <c r="L65" s="32">
        <v>0</v>
      </c>
      <c r="M65" s="32">
        <v>0</v>
      </c>
      <c r="N65" s="32">
        <v>0</v>
      </c>
      <c r="O65" s="37">
        <v>7927480</v>
      </c>
      <c r="P65" s="32">
        <v>0</v>
      </c>
      <c r="Q65" s="32">
        <v>0</v>
      </c>
      <c r="R65" s="40">
        <v>7927480</v>
      </c>
      <c r="S65" s="32">
        <v>0</v>
      </c>
      <c r="T65" s="32">
        <v>0</v>
      </c>
      <c r="U65" s="32">
        <v>0</v>
      </c>
      <c r="V65" s="32">
        <v>0</v>
      </c>
      <c r="W65" s="37">
        <v>0</v>
      </c>
      <c r="X65" s="155">
        <v>530919</v>
      </c>
      <c r="Y65" s="155">
        <v>0</v>
      </c>
      <c r="Z65" s="40">
        <v>530919</v>
      </c>
      <c r="AA65" s="32">
        <v>219495</v>
      </c>
      <c r="AB65" s="32">
        <v>0</v>
      </c>
      <c r="AC65" s="32">
        <v>0</v>
      </c>
      <c r="AD65" s="32">
        <v>0</v>
      </c>
      <c r="AE65" s="37">
        <v>219495</v>
      </c>
      <c r="AF65" s="155">
        <v>0</v>
      </c>
      <c r="AG65" s="155">
        <v>0</v>
      </c>
      <c r="AH65" s="40">
        <v>219495</v>
      </c>
      <c r="AI65" s="155">
        <v>0</v>
      </c>
      <c r="AJ65" s="155">
        <v>0</v>
      </c>
      <c r="AK65" s="155">
        <v>0</v>
      </c>
      <c r="AL65" s="155">
        <v>0</v>
      </c>
      <c r="AM65" s="37">
        <v>0</v>
      </c>
      <c r="AN65" s="155">
        <v>0</v>
      </c>
      <c r="AO65" s="155">
        <v>0</v>
      </c>
      <c r="AP65" s="40">
        <v>0</v>
      </c>
      <c r="AQ65" s="155">
        <v>0</v>
      </c>
      <c r="AR65" s="32">
        <v>0</v>
      </c>
      <c r="AS65" s="32">
        <v>0</v>
      </c>
      <c r="AT65" s="32">
        <v>0</v>
      </c>
      <c r="AU65" s="37">
        <v>0</v>
      </c>
      <c r="AV65" s="32">
        <v>0</v>
      </c>
      <c r="AW65" s="32">
        <v>0</v>
      </c>
      <c r="AX65" s="40">
        <v>0</v>
      </c>
      <c r="AY65" s="32">
        <v>0</v>
      </c>
      <c r="AZ65" s="32">
        <v>0</v>
      </c>
      <c r="BA65" s="32">
        <v>0</v>
      </c>
      <c r="BB65" s="32">
        <v>0</v>
      </c>
      <c r="BC65" s="37">
        <v>0</v>
      </c>
      <c r="BD65" s="155">
        <v>0</v>
      </c>
      <c r="BE65" s="155">
        <v>0</v>
      </c>
      <c r="BF65" s="40">
        <v>0</v>
      </c>
      <c r="BG65" s="32">
        <v>6196185</v>
      </c>
      <c r="BH65" s="32">
        <v>0</v>
      </c>
      <c r="BI65" s="32">
        <v>0</v>
      </c>
      <c r="BJ65" s="32">
        <v>0</v>
      </c>
      <c r="BK65" s="37">
        <v>6196185</v>
      </c>
      <c r="BL65" s="155">
        <v>0</v>
      </c>
      <c r="BM65" s="155">
        <v>0</v>
      </c>
      <c r="BN65" s="40">
        <v>6196185</v>
      </c>
      <c r="BO65" s="155">
        <v>0</v>
      </c>
      <c r="BP65" s="155">
        <v>0</v>
      </c>
      <c r="BQ65" s="155">
        <v>0</v>
      </c>
      <c r="BR65" s="155">
        <v>0</v>
      </c>
      <c r="BS65" s="37">
        <v>0</v>
      </c>
      <c r="BT65" s="155">
        <v>0</v>
      </c>
      <c r="BU65" s="155">
        <v>0</v>
      </c>
      <c r="BV65" s="40">
        <v>0</v>
      </c>
      <c r="BW65" s="155">
        <v>0</v>
      </c>
      <c r="BX65" s="32">
        <v>0</v>
      </c>
      <c r="BY65" s="32">
        <v>0</v>
      </c>
      <c r="BZ65" s="32">
        <v>0</v>
      </c>
      <c r="CA65" s="37">
        <v>0</v>
      </c>
      <c r="CB65" s="32">
        <v>0</v>
      </c>
      <c r="CC65" s="32">
        <v>0</v>
      </c>
      <c r="CD65" s="40">
        <v>0</v>
      </c>
      <c r="CE65" s="32">
        <v>0</v>
      </c>
      <c r="CF65" s="32">
        <v>0</v>
      </c>
      <c r="CG65" s="32">
        <v>0</v>
      </c>
      <c r="CH65" s="32">
        <v>0</v>
      </c>
      <c r="CI65" s="37">
        <v>0</v>
      </c>
      <c r="CJ65" s="155">
        <v>0</v>
      </c>
      <c r="CK65" s="155">
        <v>0</v>
      </c>
      <c r="CL65" s="40">
        <v>0</v>
      </c>
      <c r="CM65" s="32">
        <v>0</v>
      </c>
      <c r="CN65" s="32">
        <v>0</v>
      </c>
      <c r="CO65" s="32">
        <v>0</v>
      </c>
      <c r="CP65" s="32">
        <v>0</v>
      </c>
      <c r="CQ65" s="37">
        <v>0</v>
      </c>
      <c r="CR65" s="155">
        <v>0</v>
      </c>
      <c r="CS65" s="155">
        <v>0</v>
      </c>
      <c r="CT65" s="40">
        <v>0</v>
      </c>
      <c r="CU65" s="155">
        <v>0</v>
      </c>
      <c r="CV65" s="155">
        <v>0</v>
      </c>
      <c r="CW65" s="155">
        <v>0</v>
      </c>
      <c r="CX65" s="155">
        <v>0</v>
      </c>
      <c r="CY65" s="37">
        <v>0</v>
      </c>
      <c r="CZ65" s="155">
        <v>0</v>
      </c>
      <c r="DA65" s="155">
        <v>0</v>
      </c>
      <c r="DB65" s="40">
        <v>0</v>
      </c>
      <c r="DC65" s="155">
        <v>0</v>
      </c>
      <c r="DD65" s="32">
        <v>0</v>
      </c>
      <c r="DE65" s="32">
        <v>0</v>
      </c>
      <c r="DF65" s="32">
        <v>0</v>
      </c>
      <c r="DG65" s="37">
        <v>0</v>
      </c>
      <c r="DH65" s="32">
        <v>0</v>
      </c>
      <c r="DI65" s="32">
        <v>0</v>
      </c>
      <c r="DJ65" s="40">
        <v>0</v>
      </c>
      <c r="DK65" s="32">
        <v>96383</v>
      </c>
      <c r="DL65" s="32">
        <v>0</v>
      </c>
      <c r="DM65" s="32">
        <v>0</v>
      </c>
      <c r="DN65" s="32">
        <v>0</v>
      </c>
      <c r="DO65" s="37">
        <v>96383</v>
      </c>
      <c r="DP65" s="155">
        <v>0</v>
      </c>
      <c r="DQ65" s="155">
        <v>0</v>
      </c>
      <c r="DR65" s="40">
        <v>96383</v>
      </c>
      <c r="DS65" s="32">
        <v>117337</v>
      </c>
      <c r="DT65" s="32">
        <v>0</v>
      </c>
      <c r="DU65" s="32">
        <v>0</v>
      </c>
      <c r="DV65" s="32">
        <v>0</v>
      </c>
      <c r="DW65" s="37">
        <v>117337</v>
      </c>
      <c r="DX65" s="155">
        <v>0</v>
      </c>
      <c r="DY65" s="155">
        <v>0</v>
      </c>
      <c r="DZ65" s="40">
        <v>117337</v>
      </c>
      <c r="EA65" s="32">
        <v>0</v>
      </c>
      <c r="EB65" s="32">
        <v>0</v>
      </c>
      <c r="EC65" s="32">
        <v>0</v>
      </c>
      <c r="ED65" s="32">
        <v>0</v>
      </c>
      <c r="EE65" s="37">
        <v>0</v>
      </c>
      <c r="EF65" s="32">
        <v>0</v>
      </c>
      <c r="EG65" s="32">
        <v>0</v>
      </c>
      <c r="EH65" s="40">
        <v>0</v>
      </c>
    </row>
    <row r="66" spans="1:138" s="44" customFormat="1" x14ac:dyDescent="0.25">
      <c r="A66" s="111">
        <v>64</v>
      </c>
      <c r="B66" s="112" t="s">
        <v>244</v>
      </c>
      <c r="C66" s="155">
        <v>317653</v>
      </c>
      <c r="D66" s="155">
        <v>0</v>
      </c>
      <c r="E66" s="155">
        <v>0</v>
      </c>
      <c r="F66" s="155">
        <v>0</v>
      </c>
      <c r="G66" s="37">
        <v>317653</v>
      </c>
      <c r="H66" s="155">
        <v>0</v>
      </c>
      <c r="I66" s="155">
        <v>0</v>
      </c>
      <c r="J66" s="40">
        <v>317653</v>
      </c>
      <c r="K66" s="155">
        <v>492749</v>
      </c>
      <c r="L66" s="32">
        <v>0</v>
      </c>
      <c r="M66" s="32">
        <v>0</v>
      </c>
      <c r="N66" s="32">
        <v>693822</v>
      </c>
      <c r="O66" s="37">
        <v>1186571</v>
      </c>
      <c r="P66" s="32">
        <v>0</v>
      </c>
      <c r="Q66" s="32">
        <v>0</v>
      </c>
      <c r="R66" s="40">
        <v>1186571</v>
      </c>
      <c r="S66" s="32">
        <v>0</v>
      </c>
      <c r="T66" s="32">
        <v>0</v>
      </c>
      <c r="U66" s="32">
        <v>0</v>
      </c>
      <c r="V66" s="32">
        <v>0</v>
      </c>
      <c r="W66" s="37">
        <v>0</v>
      </c>
      <c r="X66" s="155">
        <v>1250065</v>
      </c>
      <c r="Y66" s="155">
        <v>0</v>
      </c>
      <c r="Z66" s="40">
        <v>1250065</v>
      </c>
      <c r="AA66" s="32">
        <v>68631</v>
      </c>
      <c r="AB66" s="32">
        <v>0</v>
      </c>
      <c r="AC66" s="32">
        <v>0</v>
      </c>
      <c r="AD66" s="32">
        <v>0</v>
      </c>
      <c r="AE66" s="37">
        <v>68631</v>
      </c>
      <c r="AF66" s="155">
        <v>0</v>
      </c>
      <c r="AG66" s="155">
        <v>0</v>
      </c>
      <c r="AH66" s="40">
        <v>68631</v>
      </c>
      <c r="AI66" s="155">
        <v>0</v>
      </c>
      <c r="AJ66" s="155">
        <v>0</v>
      </c>
      <c r="AK66" s="155">
        <v>0</v>
      </c>
      <c r="AL66" s="155">
        <v>0</v>
      </c>
      <c r="AM66" s="37">
        <v>0</v>
      </c>
      <c r="AN66" s="155">
        <v>0</v>
      </c>
      <c r="AO66" s="155">
        <v>0</v>
      </c>
      <c r="AP66" s="40">
        <v>0</v>
      </c>
      <c r="AQ66" s="155">
        <v>203</v>
      </c>
      <c r="AR66" s="32">
        <v>0</v>
      </c>
      <c r="AS66" s="32">
        <v>0</v>
      </c>
      <c r="AT66" s="32">
        <v>140</v>
      </c>
      <c r="AU66" s="37">
        <v>343</v>
      </c>
      <c r="AV66" s="32">
        <v>311</v>
      </c>
      <c r="AW66" s="32">
        <v>0</v>
      </c>
      <c r="AX66" s="40">
        <v>654</v>
      </c>
      <c r="AY66" s="32">
        <v>0</v>
      </c>
      <c r="AZ66" s="32">
        <v>0</v>
      </c>
      <c r="BA66" s="32">
        <v>0</v>
      </c>
      <c r="BB66" s="32">
        <v>0</v>
      </c>
      <c r="BC66" s="37">
        <v>0</v>
      </c>
      <c r="BD66" s="155">
        <v>0</v>
      </c>
      <c r="BE66" s="155">
        <v>0</v>
      </c>
      <c r="BF66" s="40">
        <v>0</v>
      </c>
      <c r="BG66" s="32">
        <v>3908526</v>
      </c>
      <c r="BH66" s="32">
        <v>0</v>
      </c>
      <c r="BI66" s="32">
        <v>0</v>
      </c>
      <c r="BJ66" s="32">
        <v>0</v>
      </c>
      <c r="BK66" s="37">
        <v>3908526</v>
      </c>
      <c r="BL66" s="155">
        <v>0</v>
      </c>
      <c r="BM66" s="155">
        <v>0</v>
      </c>
      <c r="BN66" s="40">
        <v>3908526</v>
      </c>
      <c r="BO66" s="155">
        <v>0</v>
      </c>
      <c r="BP66" s="155">
        <v>0</v>
      </c>
      <c r="BQ66" s="155">
        <v>0</v>
      </c>
      <c r="BR66" s="155">
        <v>0</v>
      </c>
      <c r="BS66" s="37">
        <v>0</v>
      </c>
      <c r="BT66" s="155">
        <v>0</v>
      </c>
      <c r="BU66" s="155">
        <v>0</v>
      </c>
      <c r="BV66" s="40">
        <v>0</v>
      </c>
      <c r="BW66" s="155">
        <v>20809</v>
      </c>
      <c r="BX66" s="32">
        <v>0</v>
      </c>
      <c r="BY66" s="32">
        <v>0</v>
      </c>
      <c r="BZ66" s="32">
        <v>0</v>
      </c>
      <c r="CA66" s="37">
        <v>20809</v>
      </c>
      <c r="CB66" s="32">
        <v>0</v>
      </c>
      <c r="CC66" s="32">
        <v>0</v>
      </c>
      <c r="CD66" s="40">
        <v>20809</v>
      </c>
      <c r="CE66" s="32">
        <v>0</v>
      </c>
      <c r="CF66" s="32">
        <v>0</v>
      </c>
      <c r="CG66" s="32">
        <v>0</v>
      </c>
      <c r="CH66" s="32">
        <v>0</v>
      </c>
      <c r="CI66" s="37">
        <v>0</v>
      </c>
      <c r="CJ66" s="155">
        <v>0</v>
      </c>
      <c r="CK66" s="155">
        <v>0</v>
      </c>
      <c r="CL66" s="40">
        <v>0</v>
      </c>
      <c r="CM66" s="32">
        <v>0</v>
      </c>
      <c r="CN66" s="32">
        <v>0</v>
      </c>
      <c r="CO66" s="32">
        <v>0</v>
      </c>
      <c r="CP66" s="32">
        <v>0</v>
      </c>
      <c r="CQ66" s="37">
        <v>0</v>
      </c>
      <c r="CR66" s="155">
        <v>0</v>
      </c>
      <c r="CS66" s="155">
        <v>0</v>
      </c>
      <c r="CT66" s="40">
        <v>0</v>
      </c>
      <c r="CU66" s="155">
        <v>0</v>
      </c>
      <c r="CV66" s="155">
        <v>0</v>
      </c>
      <c r="CW66" s="155">
        <v>0</v>
      </c>
      <c r="CX66" s="155">
        <v>0</v>
      </c>
      <c r="CY66" s="37">
        <v>0</v>
      </c>
      <c r="CZ66" s="155">
        <v>0</v>
      </c>
      <c r="DA66" s="155">
        <v>0</v>
      </c>
      <c r="DB66" s="40">
        <v>0</v>
      </c>
      <c r="DC66" s="155">
        <v>0</v>
      </c>
      <c r="DD66" s="32">
        <v>0</v>
      </c>
      <c r="DE66" s="32">
        <v>0</v>
      </c>
      <c r="DF66" s="32">
        <v>0</v>
      </c>
      <c r="DG66" s="37">
        <v>0</v>
      </c>
      <c r="DH66" s="32">
        <v>0</v>
      </c>
      <c r="DI66" s="32">
        <v>0</v>
      </c>
      <c r="DJ66" s="40">
        <v>0</v>
      </c>
      <c r="DK66" s="32">
        <v>30774</v>
      </c>
      <c r="DL66" s="32">
        <v>0</v>
      </c>
      <c r="DM66" s="32">
        <v>0</v>
      </c>
      <c r="DN66" s="32">
        <v>26333</v>
      </c>
      <c r="DO66" s="37">
        <v>57107</v>
      </c>
      <c r="DP66" s="155">
        <v>47612</v>
      </c>
      <c r="DQ66" s="155">
        <v>0</v>
      </c>
      <c r="DR66" s="40">
        <v>104719</v>
      </c>
      <c r="DS66" s="32">
        <v>0</v>
      </c>
      <c r="DT66" s="32">
        <v>0</v>
      </c>
      <c r="DU66" s="32">
        <v>0</v>
      </c>
      <c r="DV66" s="32">
        <v>0</v>
      </c>
      <c r="DW66" s="37">
        <v>0</v>
      </c>
      <c r="DX66" s="155">
        <v>0</v>
      </c>
      <c r="DY66" s="155">
        <v>0</v>
      </c>
      <c r="DZ66" s="40">
        <v>0</v>
      </c>
      <c r="EA66" s="32">
        <v>30139</v>
      </c>
      <c r="EB66" s="32">
        <v>0</v>
      </c>
      <c r="EC66" s="32">
        <v>0</v>
      </c>
      <c r="ED66" s="32">
        <v>0</v>
      </c>
      <c r="EE66" s="37">
        <v>30139</v>
      </c>
      <c r="EF66" s="32">
        <v>0</v>
      </c>
      <c r="EG66" s="32">
        <v>0</v>
      </c>
      <c r="EH66" s="40">
        <v>30139</v>
      </c>
    </row>
    <row r="67" spans="1:138" s="44" customFormat="1" x14ac:dyDescent="0.25">
      <c r="A67" s="113">
        <v>65</v>
      </c>
      <c r="B67" s="114" t="s">
        <v>260</v>
      </c>
      <c r="C67" s="156">
        <v>2576570</v>
      </c>
      <c r="D67" s="156">
        <v>0</v>
      </c>
      <c r="E67" s="156">
        <v>0</v>
      </c>
      <c r="F67" s="156">
        <v>0</v>
      </c>
      <c r="G67" s="38">
        <v>2576570</v>
      </c>
      <c r="H67" s="156">
        <v>0</v>
      </c>
      <c r="I67" s="156">
        <v>0</v>
      </c>
      <c r="J67" s="41">
        <v>2576570</v>
      </c>
      <c r="K67" s="156">
        <v>7488157</v>
      </c>
      <c r="L67" s="33">
        <v>0</v>
      </c>
      <c r="M67" s="33">
        <v>0</v>
      </c>
      <c r="N67" s="33">
        <v>0</v>
      </c>
      <c r="O67" s="38">
        <v>7488157</v>
      </c>
      <c r="P67" s="33">
        <v>0</v>
      </c>
      <c r="Q67" s="33">
        <v>0</v>
      </c>
      <c r="R67" s="41">
        <v>7488157</v>
      </c>
      <c r="S67" s="33">
        <v>0</v>
      </c>
      <c r="T67" s="33">
        <v>0</v>
      </c>
      <c r="U67" s="33">
        <v>0</v>
      </c>
      <c r="V67" s="33">
        <v>0</v>
      </c>
      <c r="W67" s="38">
        <v>0</v>
      </c>
      <c r="X67" s="156">
        <v>4972774</v>
      </c>
      <c r="Y67" s="156">
        <v>0</v>
      </c>
      <c r="Z67" s="41">
        <v>4972774</v>
      </c>
      <c r="AA67" s="33">
        <v>372724</v>
      </c>
      <c r="AB67" s="33">
        <v>0</v>
      </c>
      <c r="AC67" s="33">
        <v>0</v>
      </c>
      <c r="AD67" s="33">
        <v>0</v>
      </c>
      <c r="AE67" s="38">
        <v>372724</v>
      </c>
      <c r="AF67" s="156">
        <v>0</v>
      </c>
      <c r="AG67" s="156">
        <v>0</v>
      </c>
      <c r="AH67" s="41">
        <v>372724</v>
      </c>
      <c r="AI67" s="156">
        <v>0</v>
      </c>
      <c r="AJ67" s="156">
        <v>0</v>
      </c>
      <c r="AK67" s="156">
        <v>0</v>
      </c>
      <c r="AL67" s="156">
        <v>0</v>
      </c>
      <c r="AM67" s="38">
        <v>0</v>
      </c>
      <c r="AN67" s="156">
        <v>0</v>
      </c>
      <c r="AO67" s="156">
        <v>0</v>
      </c>
      <c r="AP67" s="41">
        <v>0</v>
      </c>
      <c r="AQ67" s="156">
        <v>0</v>
      </c>
      <c r="AR67" s="33">
        <v>0</v>
      </c>
      <c r="AS67" s="33">
        <v>0</v>
      </c>
      <c r="AT67" s="33">
        <v>0</v>
      </c>
      <c r="AU67" s="38">
        <v>0</v>
      </c>
      <c r="AV67" s="33">
        <v>0</v>
      </c>
      <c r="AW67" s="33">
        <v>0</v>
      </c>
      <c r="AX67" s="41">
        <v>0</v>
      </c>
      <c r="AY67" s="33">
        <v>0</v>
      </c>
      <c r="AZ67" s="33">
        <v>0</v>
      </c>
      <c r="BA67" s="33">
        <v>0</v>
      </c>
      <c r="BB67" s="33">
        <v>0</v>
      </c>
      <c r="BC67" s="38">
        <v>0</v>
      </c>
      <c r="BD67" s="156">
        <v>0</v>
      </c>
      <c r="BE67" s="156">
        <v>0</v>
      </c>
      <c r="BF67" s="41">
        <v>0</v>
      </c>
      <c r="BG67" s="33">
        <v>0</v>
      </c>
      <c r="BH67" s="33">
        <v>0</v>
      </c>
      <c r="BI67" s="33">
        <v>0</v>
      </c>
      <c r="BJ67" s="33">
        <v>29675901</v>
      </c>
      <c r="BK67" s="38">
        <v>29675901</v>
      </c>
      <c r="BL67" s="156">
        <v>0</v>
      </c>
      <c r="BM67" s="156">
        <v>0</v>
      </c>
      <c r="BN67" s="41">
        <v>29675901</v>
      </c>
      <c r="BO67" s="156">
        <v>0</v>
      </c>
      <c r="BP67" s="156">
        <v>0</v>
      </c>
      <c r="BQ67" s="156">
        <v>0</v>
      </c>
      <c r="BR67" s="156">
        <v>0</v>
      </c>
      <c r="BS67" s="38">
        <v>0</v>
      </c>
      <c r="BT67" s="156">
        <v>0</v>
      </c>
      <c r="BU67" s="156">
        <v>0</v>
      </c>
      <c r="BV67" s="41">
        <v>0</v>
      </c>
      <c r="BW67" s="156">
        <v>0</v>
      </c>
      <c r="BX67" s="33">
        <v>0</v>
      </c>
      <c r="BY67" s="33">
        <v>0</v>
      </c>
      <c r="BZ67" s="33">
        <v>0</v>
      </c>
      <c r="CA67" s="38">
        <v>0</v>
      </c>
      <c r="CB67" s="33">
        <v>0</v>
      </c>
      <c r="CC67" s="33">
        <v>0</v>
      </c>
      <c r="CD67" s="41">
        <v>0</v>
      </c>
      <c r="CE67" s="33">
        <v>0</v>
      </c>
      <c r="CF67" s="33">
        <v>0</v>
      </c>
      <c r="CG67" s="33">
        <v>0</v>
      </c>
      <c r="CH67" s="33">
        <v>0</v>
      </c>
      <c r="CI67" s="38">
        <v>0</v>
      </c>
      <c r="CJ67" s="156">
        <v>0</v>
      </c>
      <c r="CK67" s="156">
        <v>0</v>
      </c>
      <c r="CL67" s="41">
        <v>0</v>
      </c>
      <c r="CM67" s="33">
        <v>0</v>
      </c>
      <c r="CN67" s="33">
        <v>0</v>
      </c>
      <c r="CO67" s="33">
        <v>0</v>
      </c>
      <c r="CP67" s="33">
        <v>0</v>
      </c>
      <c r="CQ67" s="38">
        <v>0</v>
      </c>
      <c r="CR67" s="156">
        <v>0</v>
      </c>
      <c r="CS67" s="156">
        <v>0</v>
      </c>
      <c r="CT67" s="41">
        <v>0</v>
      </c>
      <c r="CU67" s="156">
        <v>3622</v>
      </c>
      <c r="CV67" s="156">
        <v>0</v>
      </c>
      <c r="CW67" s="156">
        <v>0</v>
      </c>
      <c r="CX67" s="156">
        <v>0</v>
      </c>
      <c r="CY67" s="38">
        <v>3622</v>
      </c>
      <c r="CZ67" s="156">
        <v>0</v>
      </c>
      <c r="DA67" s="156">
        <v>0</v>
      </c>
      <c r="DB67" s="41">
        <v>3622</v>
      </c>
      <c r="DC67" s="156">
        <v>0</v>
      </c>
      <c r="DD67" s="33">
        <v>0</v>
      </c>
      <c r="DE67" s="33">
        <v>0</v>
      </c>
      <c r="DF67" s="33">
        <v>0</v>
      </c>
      <c r="DG67" s="38">
        <v>0</v>
      </c>
      <c r="DH67" s="33">
        <v>0</v>
      </c>
      <c r="DI67" s="33">
        <v>0</v>
      </c>
      <c r="DJ67" s="41">
        <v>0</v>
      </c>
      <c r="DK67" s="33">
        <v>295843</v>
      </c>
      <c r="DL67" s="33">
        <v>0</v>
      </c>
      <c r="DM67" s="33">
        <v>0</v>
      </c>
      <c r="DN67" s="33">
        <v>0</v>
      </c>
      <c r="DO67" s="38">
        <v>295843</v>
      </c>
      <c r="DP67" s="156">
        <v>146155</v>
      </c>
      <c r="DQ67" s="156">
        <v>0</v>
      </c>
      <c r="DR67" s="41">
        <v>441998</v>
      </c>
      <c r="DS67" s="33">
        <v>0</v>
      </c>
      <c r="DT67" s="33">
        <v>0</v>
      </c>
      <c r="DU67" s="33">
        <v>0</v>
      </c>
      <c r="DV67" s="33">
        <v>207198</v>
      </c>
      <c r="DW67" s="38">
        <v>207198</v>
      </c>
      <c r="DX67" s="156">
        <v>0</v>
      </c>
      <c r="DY67" s="156">
        <v>0</v>
      </c>
      <c r="DZ67" s="41">
        <v>207198</v>
      </c>
      <c r="EA67" s="33">
        <v>0</v>
      </c>
      <c r="EB67" s="33">
        <v>0</v>
      </c>
      <c r="EC67" s="33">
        <v>0</v>
      </c>
      <c r="ED67" s="33">
        <v>0</v>
      </c>
      <c r="EE67" s="38">
        <v>0</v>
      </c>
      <c r="EF67" s="33">
        <v>0</v>
      </c>
      <c r="EG67" s="33">
        <v>0</v>
      </c>
      <c r="EH67" s="41">
        <v>0</v>
      </c>
    </row>
    <row r="68" spans="1:138" s="44" customFormat="1" x14ac:dyDescent="0.25">
      <c r="A68" s="111">
        <v>66</v>
      </c>
      <c r="B68" s="112" t="s">
        <v>261</v>
      </c>
      <c r="C68" s="155">
        <v>543043</v>
      </c>
      <c r="D68" s="155">
        <v>0</v>
      </c>
      <c r="E68" s="155">
        <v>0</v>
      </c>
      <c r="F68" s="155">
        <v>0</v>
      </c>
      <c r="G68" s="37">
        <v>543043</v>
      </c>
      <c r="H68" s="155">
        <v>0</v>
      </c>
      <c r="I68" s="155">
        <v>0</v>
      </c>
      <c r="J68" s="40">
        <v>543043</v>
      </c>
      <c r="K68" s="155">
        <v>4526379</v>
      </c>
      <c r="L68" s="32">
        <v>0</v>
      </c>
      <c r="M68" s="32">
        <v>0</v>
      </c>
      <c r="N68" s="32">
        <v>0</v>
      </c>
      <c r="O68" s="37">
        <v>4526379</v>
      </c>
      <c r="P68" s="32">
        <v>0</v>
      </c>
      <c r="Q68" s="32">
        <v>0</v>
      </c>
      <c r="R68" s="40">
        <v>4526379</v>
      </c>
      <c r="S68" s="32">
        <v>0</v>
      </c>
      <c r="T68" s="32">
        <v>0</v>
      </c>
      <c r="U68" s="32">
        <v>0</v>
      </c>
      <c r="V68" s="32">
        <v>0</v>
      </c>
      <c r="W68" s="37">
        <v>0</v>
      </c>
      <c r="X68" s="155">
        <v>0</v>
      </c>
      <c r="Y68" s="155">
        <v>0</v>
      </c>
      <c r="Z68" s="40">
        <v>0</v>
      </c>
      <c r="AA68" s="32">
        <v>85568</v>
      </c>
      <c r="AB68" s="32">
        <v>0</v>
      </c>
      <c r="AC68" s="32">
        <v>0</v>
      </c>
      <c r="AD68" s="32">
        <v>0</v>
      </c>
      <c r="AE68" s="37">
        <v>85568</v>
      </c>
      <c r="AF68" s="155">
        <v>0</v>
      </c>
      <c r="AG68" s="155">
        <v>0</v>
      </c>
      <c r="AH68" s="40">
        <v>85568</v>
      </c>
      <c r="AI68" s="155">
        <v>0</v>
      </c>
      <c r="AJ68" s="155">
        <v>0</v>
      </c>
      <c r="AK68" s="155">
        <v>0</v>
      </c>
      <c r="AL68" s="155">
        <v>0</v>
      </c>
      <c r="AM68" s="37">
        <v>0</v>
      </c>
      <c r="AN68" s="155">
        <v>0</v>
      </c>
      <c r="AO68" s="155">
        <v>0</v>
      </c>
      <c r="AP68" s="40">
        <v>0</v>
      </c>
      <c r="AQ68" s="155">
        <v>0</v>
      </c>
      <c r="AR68" s="32">
        <v>0</v>
      </c>
      <c r="AS68" s="32">
        <v>0</v>
      </c>
      <c r="AT68" s="32">
        <v>0</v>
      </c>
      <c r="AU68" s="37">
        <v>0</v>
      </c>
      <c r="AV68" s="32">
        <v>0</v>
      </c>
      <c r="AW68" s="32">
        <v>0</v>
      </c>
      <c r="AX68" s="40">
        <v>0</v>
      </c>
      <c r="AY68" s="32">
        <v>0</v>
      </c>
      <c r="AZ68" s="32">
        <v>0</v>
      </c>
      <c r="BA68" s="32">
        <v>0</v>
      </c>
      <c r="BB68" s="32">
        <v>0</v>
      </c>
      <c r="BC68" s="37">
        <v>0</v>
      </c>
      <c r="BD68" s="155">
        <v>0</v>
      </c>
      <c r="BE68" s="155">
        <v>0</v>
      </c>
      <c r="BF68" s="40">
        <v>0</v>
      </c>
      <c r="BG68" s="32">
        <v>2682546</v>
      </c>
      <c r="BH68" s="32">
        <v>0</v>
      </c>
      <c r="BI68" s="32">
        <v>0</v>
      </c>
      <c r="BJ68" s="32">
        <v>0</v>
      </c>
      <c r="BK68" s="37">
        <v>2682546</v>
      </c>
      <c r="BL68" s="155">
        <v>0</v>
      </c>
      <c r="BM68" s="155">
        <v>0</v>
      </c>
      <c r="BN68" s="40">
        <v>2682546</v>
      </c>
      <c r="BO68" s="155">
        <v>0</v>
      </c>
      <c r="BP68" s="155">
        <v>0</v>
      </c>
      <c r="BQ68" s="155">
        <v>0</v>
      </c>
      <c r="BR68" s="155">
        <v>0</v>
      </c>
      <c r="BS68" s="37">
        <v>0</v>
      </c>
      <c r="BT68" s="155">
        <v>0</v>
      </c>
      <c r="BU68" s="155">
        <v>0</v>
      </c>
      <c r="BV68" s="40">
        <v>0</v>
      </c>
      <c r="BW68" s="155">
        <v>0</v>
      </c>
      <c r="BX68" s="32">
        <v>0</v>
      </c>
      <c r="BY68" s="32">
        <v>0</v>
      </c>
      <c r="BZ68" s="32">
        <v>0</v>
      </c>
      <c r="CA68" s="37">
        <v>0</v>
      </c>
      <c r="CB68" s="32">
        <v>0</v>
      </c>
      <c r="CC68" s="32">
        <v>0</v>
      </c>
      <c r="CD68" s="40">
        <v>0</v>
      </c>
      <c r="CE68" s="32">
        <v>0</v>
      </c>
      <c r="CF68" s="32">
        <v>0</v>
      </c>
      <c r="CG68" s="32">
        <v>0</v>
      </c>
      <c r="CH68" s="32">
        <v>0</v>
      </c>
      <c r="CI68" s="37">
        <v>0</v>
      </c>
      <c r="CJ68" s="155">
        <v>0</v>
      </c>
      <c r="CK68" s="155">
        <v>0</v>
      </c>
      <c r="CL68" s="40">
        <v>0</v>
      </c>
      <c r="CM68" s="32">
        <v>0</v>
      </c>
      <c r="CN68" s="32">
        <v>0</v>
      </c>
      <c r="CO68" s="32">
        <v>0</v>
      </c>
      <c r="CP68" s="32">
        <v>0</v>
      </c>
      <c r="CQ68" s="37">
        <v>0</v>
      </c>
      <c r="CR68" s="155">
        <v>0</v>
      </c>
      <c r="CS68" s="155">
        <v>0</v>
      </c>
      <c r="CT68" s="40">
        <v>0</v>
      </c>
      <c r="CU68" s="155">
        <v>0</v>
      </c>
      <c r="CV68" s="155">
        <v>0</v>
      </c>
      <c r="CW68" s="155">
        <v>0</v>
      </c>
      <c r="CX68" s="155">
        <v>0</v>
      </c>
      <c r="CY68" s="37">
        <v>0</v>
      </c>
      <c r="CZ68" s="155">
        <v>0</v>
      </c>
      <c r="DA68" s="155">
        <v>0</v>
      </c>
      <c r="DB68" s="40">
        <v>0</v>
      </c>
      <c r="DC68" s="155">
        <v>0</v>
      </c>
      <c r="DD68" s="32">
        <v>0</v>
      </c>
      <c r="DE68" s="32">
        <v>0</v>
      </c>
      <c r="DF68" s="32">
        <v>0</v>
      </c>
      <c r="DG68" s="37">
        <v>0</v>
      </c>
      <c r="DH68" s="32">
        <v>0</v>
      </c>
      <c r="DI68" s="32">
        <v>0</v>
      </c>
      <c r="DJ68" s="40">
        <v>0</v>
      </c>
      <c r="DK68" s="32">
        <v>168306</v>
      </c>
      <c r="DL68" s="32">
        <v>0</v>
      </c>
      <c r="DM68" s="32">
        <v>0</v>
      </c>
      <c r="DN68" s="32">
        <v>0</v>
      </c>
      <c r="DO68" s="37">
        <v>168306</v>
      </c>
      <c r="DP68" s="155">
        <v>0</v>
      </c>
      <c r="DQ68" s="155">
        <v>0</v>
      </c>
      <c r="DR68" s="40">
        <v>168306</v>
      </c>
      <c r="DS68" s="32">
        <v>0</v>
      </c>
      <c r="DT68" s="32">
        <v>0</v>
      </c>
      <c r="DU68" s="32">
        <v>0</v>
      </c>
      <c r="DV68" s="32">
        <v>0</v>
      </c>
      <c r="DW68" s="37">
        <v>0</v>
      </c>
      <c r="DX68" s="155">
        <v>0</v>
      </c>
      <c r="DY68" s="155">
        <v>0</v>
      </c>
      <c r="DZ68" s="40">
        <v>0</v>
      </c>
      <c r="EA68" s="32">
        <v>0</v>
      </c>
      <c r="EB68" s="32">
        <v>0</v>
      </c>
      <c r="EC68" s="32">
        <v>0</v>
      </c>
      <c r="ED68" s="32">
        <v>0</v>
      </c>
      <c r="EE68" s="37">
        <v>0</v>
      </c>
      <c r="EF68" s="32">
        <v>0</v>
      </c>
      <c r="EG68" s="32">
        <v>0</v>
      </c>
      <c r="EH68" s="40">
        <v>0</v>
      </c>
    </row>
    <row r="69" spans="1:138" s="44" customFormat="1" x14ac:dyDescent="0.25">
      <c r="A69" s="111">
        <v>67</v>
      </c>
      <c r="B69" s="216" t="s">
        <v>247</v>
      </c>
      <c r="C69" s="155">
        <v>1176146</v>
      </c>
      <c r="D69" s="155">
        <v>0</v>
      </c>
      <c r="E69" s="155">
        <v>0</v>
      </c>
      <c r="F69" s="155">
        <v>0</v>
      </c>
      <c r="G69" s="37">
        <v>1176146</v>
      </c>
      <c r="H69" s="155">
        <v>0</v>
      </c>
      <c r="I69" s="155">
        <v>0</v>
      </c>
      <c r="J69" s="40">
        <v>1176146</v>
      </c>
      <c r="K69" s="155">
        <v>8985750</v>
      </c>
      <c r="L69" s="32">
        <v>0</v>
      </c>
      <c r="M69" s="32">
        <v>0</v>
      </c>
      <c r="N69" s="32">
        <v>0</v>
      </c>
      <c r="O69" s="37">
        <v>8985750</v>
      </c>
      <c r="P69" s="32">
        <v>0</v>
      </c>
      <c r="Q69" s="32">
        <v>0</v>
      </c>
      <c r="R69" s="40">
        <v>8985750</v>
      </c>
      <c r="S69" s="32">
        <v>0</v>
      </c>
      <c r="T69" s="32">
        <v>0</v>
      </c>
      <c r="U69" s="32">
        <v>0</v>
      </c>
      <c r="V69" s="32">
        <v>0</v>
      </c>
      <c r="W69" s="37">
        <v>0</v>
      </c>
      <c r="X69" s="155">
        <v>8437689</v>
      </c>
      <c r="Y69" s="155">
        <v>0</v>
      </c>
      <c r="Z69" s="40">
        <v>8437689</v>
      </c>
      <c r="AA69" s="32">
        <v>446027</v>
      </c>
      <c r="AB69" s="32">
        <v>0</v>
      </c>
      <c r="AC69" s="32">
        <v>0</v>
      </c>
      <c r="AD69" s="32">
        <v>0</v>
      </c>
      <c r="AE69" s="37">
        <v>446027</v>
      </c>
      <c r="AF69" s="155">
        <v>0</v>
      </c>
      <c r="AG69" s="155">
        <v>0</v>
      </c>
      <c r="AH69" s="40">
        <v>446027</v>
      </c>
      <c r="AI69" s="155">
        <v>0</v>
      </c>
      <c r="AJ69" s="155">
        <v>0</v>
      </c>
      <c r="AK69" s="155">
        <v>0</v>
      </c>
      <c r="AL69" s="155">
        <v>0</v>
      </c>
      <c r="AM69" s="37">
        <v>0</v>
      </c>
      <c r="AN69" s="155">
        <v>0</v>
      </c>
      <c r="AO69" s="155">
        <v>0</v>
      </c>
      <c r="AP69" s="40">
        <v>0</v>
      </c>
      <c r="AQ69" s="155">
        <v>19274</v>
      </c>
      <c r="AR69" s="32">
        <v>0</v>
      </c>
      <c r="AS69" s="32">
        <v>0</v>
      </c>
      <c r="AT69" s="32">
        <v>0</v>
      </c>
      <c r="AU69" s="37">
        <v>19274</v>
      </c>
      <c r="AV69" s="32">
        <v>12213</v>
      </c>
      <c r="AW69" s="32">
        <v>0</v>
      </c>
      <c r="AX69" s="40">
        <v>31487</v>
      </c>
      <c r="AY69" s="32">
        <v>0</v>
      </c>
      <c r="AZ69" s="32">
        <v>0</v>
      </c>
      <c r="BA69" s="32">
        <v>0</v>
      </c>
      <c r="BB69" s="32">
        <v>0</v>
      </c>
      <c r="BC69" s="37">
        <v>0</v>
      </c>
      <c r="BD69" s="155">
        <v>0</v>
      </c>
      <c r="BE69" s="155">
        <v>0</v>
      </c>
      <c r="BF69" s="40">
        <v>0</v>
      </c>
      <c r="BG69" s="32">
        <v>9941987</v>
      </c>
      <c r="BH69" s="32">
        <v>0</v>
      </c>
      <c r="BI69" s="32">
        <v>0</v>
      </c>
      <c r="BJ69" s="32">
        <v>0</v>
      </c>
      <c r="BK69" s="37">
        <v>9941987</v>
      </c>
      <c r="BL69" s="155">
        <v>0</v>
      </c>
      <c r="BM69" s="155">
        <v>0</v>
      </c>
      <c r="BN69" s="40">
        <v>9941987</v>
      </c>
      <c r="BO69" s="155">
        <v>0</v>
      </c>
      <c r="BP69" s="155">
        <v>0</v>
      </c>
      <c r="BQ69" s="155">
        <v>0</v>
      </c>
      <c r="BR69" s="155">
        <v>0</v>
      </c>
      <c r="BS69" s="37">
        <v>0</v>
      </c>
      <c r="BT69" s="155">
        <v>0</v>
      </c>
      <c r="BU69" s="155">
        <v>0</v>
      </c>
      <c r="BV69" s="40">
        <v>0</v>
      </c>
      <c r="BW69" s="155">
        <v>0</v>
      </c>
      <c r="BX69" s="32">
        <v>0</v>
      </c>
      <c r="BY69" s="32">
        <v>0</v>
      </c>
      <c r="BZ69" s="32">
        <v>0</v>
      </c>
      <c r="CA69" s="37">
        <v>0</v>
      </c>
      <c r="CB69" s="32">
        <v>0</v>
      </c>
      <c r="CC69" s="32">
        <v>0</v>
      </c>
      <c r="CD69" s="40">
        <v>0</v>
      </c>
      <c r="CE69" s="32">
        <v>0</v>
      </c>
      <c r="CF69" s="32">
        <v>0</v>
      </c>
      <c r="CG69" s="32">
        <v>0</v>
      </c>
      <c r="CH69" s="32">
        <v>0</v>
      </c>
      <c r="CI69" s="37">
        <v>0</v>
      </c>
      <c r="CJ69" s="155">
        <v>0</v>
      </c>
      <c r="CK69" s="155">
        <v>0</v>
      </c>
      <c r="CL69" s="40">
        <v>0</v>
      </c>
      <c r="CM69" s="32">
        <v>0</v>
      </c>
      <c r="CN69" s="32">
        <v>0</v>
      </c>
      <c r="CO69" s="32">
        <v>0</v>
      </c>
      <c r="CP69" s="32">
        <v>0</v>
      </c>
      <c r="CQ69" s="37">
        <v>0</v>
      </c>
      <c r="CR69" s="155">
        <v>0</v>
      </c>
      <c r="CS69" s="155">
        <v>0</v>
      </c>
      <c r="CT69" s="40">
        <v>0</v>
      </c>
      <c r="CU69" s="155">
        <v>0</v>
      </c>
      <c r="CV69" s="155">
        <v>0</v>
      </c>
      <c r="CW69" s="155">
        <v>0</v>
      </c>
      <c r="CX69" s="155">
        <v>0</v>
      </c>
      <c r="CY69" s="37">
        <v>0</v>
      </c>
      <c r="CZ69" s="155">
        <v>0</v>
      </c>
      <c r="DA69" s="155">
        <v>0</v>
      </c>
      <c r="DB69" s="40">
        <v>0</v>
      </c>
      <c r="DC69" s="155">
        <v>0</v>
      </c>
      <c r="DD69" s="32">
        <v>0</v>
      </c>
      <c r="DE69" s="32">
        <v>0</v>
      </c>
      <c r="DF69" s="32">
        <v>0</v>
      </c>
      <c r="DG69" s="37">
        <v>0</v>
      </c>
      <c r="DH69" s="32">
        <v>0</v>
      </c>
      <c r="DI69" s="32">
        <v>0</v>
      </c>
      <c r="DJ69" s="40">
        <v>0</v>
      </c>
      <c r="DK69" s="32">
        <v>290052</v>
      </c>
      <c r="DL69" s="32">
        <v>0</v>
      </c>
      <c r="DM69" s="32">
        <v>0</v>
      </c>
      <c r="DN69" s="32">
        <v>0</v>
      </c>
      <c r="DO69" s="37">
        <v>290052</v>
      </c>
      <c r="DP69" s="155">
        <v>247161</v>
      </c>
      <c r="DQ69" s="155">
        <v>0</v>
      </c>
      <c r="DR69" s="40">
        <v>537213</v>
      </c>
      <c r="DS69" s="32">
        <v>96908</v>
      </c>
      <c r="DT69" s="32">
        <v>0</v>
      </c>
      <c r="DU69" s="32">
        <v>0</v>
      </c>
      <c r="DV69" s="32">
        <v>0</v>
      </c>
      <c r="DW69" s="37">
        <v>96908</v>
      </c>
      <c r="DX69" s="155">
        <v>0</v>
      </c>
      <c r="DY69" s="155">
        <v>0</v>
      </c>
      <c r="DZ69" s="40">
        <v>96908</v>
      </c>
      <c r="EA69" s="32">
        <v>0</v>
      </c>
      <c r="EB69" s="32">
        <v>0</v>
      </c>
      <c r="EC69" s="32">
        <v>0</v>
      </c>
      <c r="ED69" s="32">
        <v>0</v>
      </c>
      <c r="EE69" s="37">
        <v>0</v>
      </c>
      <c r="EF69" s="32">
        <v>0</v>
      </c>
      <c r="EG69" s="32">
        <v>0</v>
      </c>
      <c r="EH69" s="40">
        <v>0</v>
      </c>
    </row>
    <row r="70" spans="1:138" s="44" customFormat="1" x14ac:dyDescent="0.25">
      <c r="A70" s="111">
        <v>68</v>
      </c>
      <c r="B70" s="112" t="s">
        <v>262</v>
      </c>
      <c r="C70" s="155">
        <v>228571</v>
      </c>
      <c r="D70" s="155">
        <v>0</v>
      </c>
      <c r="E70" s="155">
        <v>0</v>
      </c>
      <c r="F70" s="155">
        <v>0</v>
      </c>
      <c r="G70" s="37">
        <v>228571</v>
      </c>
      <c r="H70" s="155">
        <v>0</v>
      </c>
      <c r="I70" s="155">
        <v>0</v>
      </c>
      <c r="J70" s="40">
        <v>228571</v>
      </c>
      <c r="K70" s="155">
        <v>1746285</v>
      </c>
      <c r="L70" s="32">
        <v>0</v>
      </c>
      <c r="M70" s="32">
        <v>0</v>
      </c>
      <c r="N70" s="32">
        <v>0</v>
      </c>
      <c r="O70" s="37">
        <v>1746285</v>
      </c>
      <c r="P70" s="32">
        <v>0</v>
      </c>
      <c r="Q70" s="32">
        <v>0</v>
      </c>
      <c r="R70" s="40">
        <v>1746285</v>
      </c>
      <c r="S70" s="32">
        <v>0</v>
      </c>
      <c r="T70" s="32">
        <v>0</v>
      </c>
      <c r="U70" s="32">
        <v>0</v>
      </c>
      <c r="V70" s="32">
        <v>0</v>
      </c>
      <c r="W70" s="37">
        <v>0</v>
      </c>
      <c r="X70" s="155">
        <v>0</v>
      </c>
      <c r="Y70" s="155">
        <v>0</v>
      </c>
      <c r="Z70" s="40">
        <v>0</v>
      </c>
      <c r="AA70" s="32">
        <v>47322</v>
      </c>
      <c r="AB70" s="32">
        <v>0</v>
      </c>
      <c r="AC70" s="32">
        <v>0</v>
      </c>
      <c r="AD70" s="32">
        <v>0</v>
      </c>
      <c r="AE70" s="37">
        <v>47322</v>
      </c>
      <c r="AF70" s="155">
        <v>0</v>
      </c>
      <c r="AG70" s="155">
        <v>0</v>
      </c>
      <c r="AH70" s="40">
        <v>47322</v>
      </c>
      <c r="AI70" s="155">
        <v>0</v>
      </c>
      <c r="AJ70" s="155">
        <v>0</v>
      </c>
      <c r="AK70" s="155">
        <v>0</v>
      </c>
      <c r="AL70" s="155">
        <v>0</v>
      </c>
      <c r="AM70" s="37">
        <v>0</v>
      </c>
      <c r="AN70" s="155">
        <v>0</v>
      </c>
      <c r="AO70" s="155">
        <v>0</v>
      </c>
      <c r="AP70" s="40">
        <v>0</v>
      </c>
      <c r="AQ70" s="155">
        <v>10383</v>
      </c>
      <c r="AR70" s="32">
        <v>0</v>
      </c>
      <c r="AS70" s="32">
        <v>0</v>
      </c>
      <c r="AT70" s="32">
        <v>0</v>
      </c>
      <c r="AU70" s="37">
        <v>10383</v>
      </c>
      <c r="AV70" s="32">
        <v>0</v>
      </c>
      <c r="AW70" s="32">
        <v>0</v>
      </c>
      <c r="AX70" s="40">
        <v>10383</v>
      </c>
      <c r="AY70" s="32">
        <v>0</v>
      </c>
      <c r="AZ70" s="32">
        <v>0</v>
      </c>
      <c r="BA70" s="32">
        <v>0</v>
      </c>
      <c r="BB70" s="32">
        <v>0</v>
      </c>
      <c r="BC70" s="37">
        <v>0</v>
      </c>
      <c r="BD70" s="155">
        <v>0</v>
      </c>
      <c r="BE70" s="155">
        <v>0</v>
      </c>
      <c r="BF70" s="40">
        <v>0</v>
      </c>
      <c r="BG70" s="32">
        <v>3309760</v>
      </c>
      <c r="BH70" s="32">
        <v>0</v>
      </c>
      <c r="BI70" s="32">
        <v>0</v>
      </c>
      <c r="BJ70" s="32">
        <v>0</v>
      </c>
      <c r="BK70" s="37">
        <v>3309760</v>
      </c>
      <c r="BL70" s="155">
        <v>0</v>
      </c>
      <c r="BM70" s="155">
        <v>0</v>
      </c>
      <c r="BN70" s="40">
        <v>3309760</v>
      </c>
      <c r="BO70" s="155">
        <v>0</v>
      </c>
      <c r="BP70" s="155">
        <v>0</v>
      </c>
      <c r="BQ70" s="155">
        <v>0</v>
      </c>
      <c r="BR70" s="155">
        <v>0</v>
      </c>
      <c r="BS70" s="37">
        <v>0</v>
      </c>
      <c r="BT70" s="155">
        <v>0</v>
      </c>
      <c r="BU70" s="155">
        <v>0</v>
      </c>
      <c r="BV70" s="40">
        <v>0</v>
      </c>
      <c r="BW70" s="155">
        <v>9648</v>
      </c>
      <c r="BX70" s="32">
        <v>0</v>
      </c>
      <c r="BY70" s="32">
        <v>0</v>
      </c>
      <c r="BZ70" s="32">
        <v>0</v>
      </c>
      <c r="CA70" s="37">
        <v>9648</v>
      </c>
      <c r="CB70" s="32">
        <v>0</v>
      </c>
      <c r="CC70" s="32">
        <v>0</v>
      </c>
      <c r="CD70" s="40">
        <v>9648</v>
      </c>
      <c r="CE70" s="32">
        <v>0</v>
      </c>
      <c r="CF70" s="32">
        <v>0</v>
      </c>
      <c r="CG70" s="32">
        <v>0</v>
      </c>
      <c r="CH70" s="32">
        <v>0</v>
      </c>
      <c r="CI70" s="37">
        <v>0</v>
      </c>
      <c r="CJ70" s="155">
        <v>0</v>
      </c>
      <c r="CK70" s="155">
        <v>0</v>
      </c>
      <c r="CL70" s="40">
        <v>0</v>
      </c>
      <c r="CM70" s="32">
        <v>0</v>
      </c>
      <c r="CN70" s="32">
        <v>0</v>
      </c>
      <c r="CO70" s="32">
        <v>0</v>
      </c>
      <c r="CP70" s="32">
        <v>0</v>
      </c>
      <c r="CQ70" s="37">
        <v>0</v>
      </c>
      <c r="CR70" s="155">
        <v>0</v>
      </c>
      <c r="CS70" s="155">
        <v>0</v>
      </c>
      <c r="CT70" s="40">
        <v>0</v>
      </c>
      <c r="CU70" s="155">
        <v>0</v>
      </c>
      <c r="CV70" s="155">
        <v>0</v>
      </c>
      <c r="CW70" s="155">
        <v>0</v>
      </c>
      <c r="CX70" s="155">
        <v>0</v>
      </c>
      <c r="CY70" s="37">
        <v>0</v>
      </c>
      <c r="CZ70" s="155">
        <v>0</v>
      </c>
      <c r="DA70" s="155">
        <v>0</v>
      </c>
      <c r="DB70" s="40">
        <v>0</v>
      </c>
      <c r="DC70" s="155">
        <v>0</v>
      </c>
      <c r="DD70" s="32">
        <v>0</v>
      </c>
      <c r="DE70" s="32">
        <v>0</v>
      </c>
      <c r="DF70" s="32">
        <v>0</v>
      </c>
      <c r="DG70" s="37">
        <v>0</v>
      </c>
      <c r="DH70" s="32">
        <v>0</v>
      </c>
      <c r="DI70" s="32">
        <v>0</v>
      </c>
      <c r="DJ70" s="40">
        <v>0</v>
      </c>
      <c r="DK70" s="32">
        <v>57065</v>
      </c>
      <c r="DL70" s="32">
        <v>0</v>
      </c>
      <c r="DM70" s="32">
        <v>0</v>
      </c>
      <c r="DN70" s="32">
        <v>0</v>
      </c>
      <c r="DO70" s="37">
        <v>57065</v>
      </c>
      <c r="DP70" s="155">
        <v>0</v>
      </c>
      <c r="DQ70" s="155">
        <v>0</v>
      </c>
      <c r="DR70" s="40">
        <v>57065</v>
      </c>
      <c r="DS70" s="32">
        <v>27497</v>
      </c>
      <c r="DT70" s="32">
        <v>0</v>
      </c>
      <c r="DU70" s="32">
        <v>0</v>
      </c>
      <c r="DV70" s="32">
        <v>0</v>
      </c>
      <c r="DW70" s="37">
        <v>27497</v>
      </c>
      <c r="DX70" s="155">
        <v>0</v>
      </c>
      <c r="DY70" s="155">
        <v>0</v>
      </c>
      <c r="DZ70" s="40">
        <v>27497</v>
      </c>
      <c r="EA70" s="32">
        <v>0</v>
      </c>
      <c r="EB70" s="32">
        <v>0</v>
      </c>
      <c r="EC70" s="32">
        <v>0</v>
      </c>
      <c r="ED70" s="32">
        <v>0</v>
      </c>
      <c r="EE70" s="37">
        <v>0</v>
      </c>
      <c r="EF70" s="32">
        <v>0</v>
      </c>
      <c r="EG70" s="32">
        <v>0</v>
      </c>
      <c r="EH70" s="40">
        <v>0</v>
      </c>
    </row>
    <row r="71" spans="1:138" s="44" customFormat="1" x14ac:dyDescent="0.25">
      <c r="A71" s="113">
        <v>69</v>
      </c>
      <c r="B71" s="114" t="s">
        <v>249</v>
      </c>
      <c r="C71" s="156">
        <v>566756</v>
      </c>
      <c r="D71" s="156">
        <v>0</v>
      </c>
      <c r="E71" s="156">
        <v>0</v>
      </c>
      <c r="F71" s="156">
        <v>0</v>
      </c>
      <c r="G71" s="38">
        <v>566756</v>
      </c>
      <c r="H71" s="156">
        <v>0</v>
      </c>
      <c r="I71" s="156">
        <v>0</v>
      </c>
      <c r="J71" s="41">
        <v>566756</v>
      </c>
      <c r="K71" s="156">
        <v>4356020</v>
      </c>
      <c r="L71" s="33">
        <v>0</v>
      </c>
      <c r="M71" s="33">
        <v>0</v>
      </c>
      <c r="N71" s="33">
        <v>0</v>
      </c>
      <c r="O71" s="38">
        <v>4356020</v>
      </c>
      <c r="P71" s="33">
        <v>0</v>
      </c>
      <c r="Q71" s="33">
        <v>0</v>
      </c>
      <c r="R71" s="41">
        <v>4356020</v>
      </c>
      <c r="S71" s="33">
        <v>0</v>
      </c>
      <c r="T71" s="33">
        <v>0</v>
      </c>
      <c r="U71" s="33">
        <v>0</v>
      </c>
      <c r="V71" s="33">
        <v>0</v>
      </c>
      <c r="W71" s="38">
        <v>0</v>
      </c>
      <c r="X71" s="156">
        <v>3167804</v>
      </c>
      <c r="Y71" s="156">
        <v>0</v>
      </c>
      <c r="Z71" s="41">
        <v>3167804</v>
      </c>
      <c r="AA71" s="33">
        <v>195271</v>
      </c>
      <c r="AB71" s="33">
        <v>0</v>
      </c>
      <c r="AC71" s="33">
        <v>0</v>
      </c>
      <c r="AD71" s="33">
        <v>0</v>
      </c>
      <c r="AE71" s="38">
        <v>195271</v>
      </c>
      <c r="AF71" s="156">
        <v>0</v>
      </c>
      <c r="AG71" s="156">
        <v>0</v>
      </c>
      <c r="AH71" s="41">
        <v>195271</v>
      </c>
      <c r="AI71" s="156">
        <v>0</v>
      </c>
      <c r="AJ71" s="156">
        <v>0</v>
      </c>
      <c r="AK71" s="156">
        <v>0</v>
      </c>
      <c r="AL71" s="156">
        <v>0</v>
      </c>
      <c r="AM71" s="38">
        <v>0</v>
      </c>
      <c r="AN71" s="156">
        <v>0</v>
      </c>
      <c r="AO71" s="156">
        <v>0</v>
      </c>
      <c r="AP71" s="41">
        <v>0</v>
      </c>
      <c r="AQ71" s="156">
        <v>11615</v>
      </c>
      <c r="AR71" s="33">
        <v>0</v>
      </c>
      <c r="AS71" s="33">
        <v>0</v>
      </c>
      <c r="AT71" s="33">
        <v>0</v>
      </c>
      <c r="AU71" s="38">
        <v>11615</v>
      </c>
      <c r="AV71" s="33">
        <v>7050</v>
      </c>
      <c r="AW71" s="33">
        <v>0</v>
      </c>
      <c r="AX71" s="41">
        <v>18665</v>
      </c>
      <c r="AY71" s="33">
        <v>0</v>
      </c>
      <c r="AZ71" s="33">
        <v>0</v>
      </c>
      <c r="BA71" s="33">
        <v>0</v>
      </c>
      <c r="BB71" s="33">
        <v>0</v>
      </c>
      <c r="BC71" s="38">
        <v>0</v>
      </c>
      <c r="BD71" s="156">
        <v>0</v>
      </c>
      <c r="BE71" s="156">
        <v>0</v>
      </c>
      <c r="BF71" s="41">
        <v>0</v>
      </c>
      <c r="BG71" s="33">
        <v>6828579</v>
      </c>
      <c r="BH71" s="33">
        <v>0</v>
      </c>
      <c r="BI71" s="33">
        <v>0</v>
      </c>
      <c r="BJ71" s="33">
        <v>0</v>
      </c>
      <c r="BK71" s="38">
        <v>6828579</v>
      </c>
      <c r="BL71" s="156">
        <v>1707754</v>
      </c>
      <c r="BM71" s="156">
        <v>0</v>
      </c>
      <c r="BN71" s="41">
        <v>8536333</v>
      </c>
      <c r="BO71" s="156">
        <v>0</v>
      </c>
      <c r="BP71" s="156">
        <v>0</v>
      </c>
      <c r="BQ71" s="156">
        <v>0</v>
      </c>
      <c r="BR71" s="156">
        <v>0</v>
      </c>
      <c r="BS71" s="38">
        <v>0</v>
      </c>
      <c r="BT71" s="156">
        <v>0</v>
      </c>
      <c r="BU71" s="156">
        <v>0</v>
      </c>
      <c r="BV71" s="41">
        <v>0</v>
      </c>
      <c r="BW71" s="156">
        <v>0</v>
      </c>
      <c r="BX71" s="33">
        <v>0</v>
      </c>
      <c r="BY71" s="33">
        <v>0</v>
      </c>
      <c r="BZ71" s="33">
        <v>0</v>
      </c>
      <c r="CA71" s="38">
        <v>0</v>
      </c>
      <c r="CB71" s="33">
        <v>0</v>
      </c>
      <c r="CC71" s="33">
        <v>0</v>
      </c>
      <c r="CD71" s="41">
        <v>0</v>
      </c>
      <c r="CE71" s="33">
        <v>0</v>
      </c>
      <c r="CF71" s="33">
        <v>0</v>
      </c>
      <c r="CG71" s="33">
        <v>0</v>
      </c>
      <c r="CH71" s="33">
        <v>0</v>
      </c>
      <c r="CI71" s="38">
        <v>0</v>
      </c>
      <c r="CJ71" s="156">
        <v>0</v>
      </c>
      <c r="CK71" s="156">
        <v>0</v>
      </c>
      <c r="CL71" s="41">
        <v>0</v>
      </c>
      <c r="CM71" s="33">
        <v>2500</v>
      </c>
      <c r="CN71" s="33">
        <v>0</v>
      </c>
      <c r="CO71" s="33">
        <v>0</v>
      </c>
      <c r="CP71" s="33">
        <v>0</v>
      </c>
      <c r="CQ71" s="38">
        <v>2500</v>
      </c>
      <c r="CR71" s="156">
        <v>0</v>
      </c>
      <c r="CS71" s="156">
        <v>0</v>
      </c>
      <c r="CT71" s="41">
        <v>2500</v>
      </c>
      <c r="CU71" s="156">
        <v>0</v>
      </c>
      <c r="CV71" s="156">
        <v>0</v>
      </c>
      <c r="CW71" s="156">
        <v>0</v>
      </c>
      <c r="CX71" s="156">
        <v>0</v>
      </c>
      <c r="CY71" s="38">
        <v>0</v>
      </c>
      <c r="CZ71" s="156">
        <v>0</v>
      </c>
      <c r="DA71" s="156">
        <v>0</v>
      </c>
      <c r="DB71" s="41">
        <v>0</v>
      </c>
      <c r="DC71" s="156">
        <v>0</v>
      </c>
      <c r="DD71" s="33">
        <v>0</v>
      </c>
      <c r="DE71" s="33">
        <v>0</v>
      </c>
      <c r="DF71" s="33">
        <v>0</v>
      </c>
      <c r="DG71" s="38">
        <v>0</v>
      </c>
      <c r="DH71" s="33">
        <v>0</v>
      </c>
      <c r="DI71" s="33">
        <v>0</v>
      </c>
      <c r="DJ71" s="41">
        <v>0</v>
      </c>
      <c r="DK71" s="33">
        <v>143704</v>
      </c>
      <c r="DL71" s="33">
        <v>0</v>
      </c>
      <c r="DM71" s="33">
        <v>0</v>
      </c>
      <c r="DN71" s="33">
        <v>0</v>
      </c>
      <c r="DO71" s="38">
        <v>143704</v>
      </c>
      <c r="DP71" s="156">
        <v>92479</v>
      </c>
      <c r="DQ71" s="156">
        <v>0</v>
      </c>
      <c r="DR71" s="41">
        <v>236183</v>
      </c>
      <c r="DS71" s="33">
        <v>66717</v>
      </c>
      <c r="DT71" s="33">
        <v>0</v>
      </c>
      <c r="DU71" s="33">
        <v>0</v>
      </c>
      <c r="DV71" s="33">
        <v>0</v>
      </c>
      <c r="DW71" s="38">
        <v>66717</v>
      </c>
      <c r="DX71" s="156">
        <v>16679</v>
      </c>
      <c r="DY71" s="156">
        <v>0</v>
      </c>
      <c r="DZ71" s="41">
        <v>83396</v>
      </c>
      <c r="EA71" s="156">
        <v>31146</v>
      </c>
      <c r="EB71" s="33">
        <v>0</v>
      </c>
      <c r="EC71" s="33">
        <v>0</v>
      </c>
      <c r="ED71" s="33">
        <v>0</v>
      </c>
      <c r="EE71" s="38">
        <v>31146</v>
      </c>
      <c r="EF71" s="33">
        <v>0</v>
      </c>
      <c r="EG71" s="33">
        <v>0</v>
      </c>
      <c r="EH71" s="41">
        <v>31146</v>
      </c>
    </row>
    <row r="72" spans="1:138" s="117" customFormat="1" ht="13.8" thickBot="1" x14ac:dyDescent="0.3">
      <c r="A72" s="115"/>
      <c r="B72" s="116" t="s">
        <v>13</v>
      </c>
      <c r="C72" s="35">
        <f>SUM(C3:C71)</f>
        <v>263301078</v>
      </c>
      <c r="D72" s="35">
        <f t="shared" ref="D72:I72" si="0">SUM(D3:D71)</f>
        <v>0</v>
      </c>
      <c r="E72" s="35">
        <f t="shared" si="0"/>
        <v>0</v>
      </c>
      <c r="F72" s="35">
        <f t="shared" si="0"/>
        <v>0</v>
      </c>
      <c r="G72" s="34">
        <f>SUM(G3:G71)</f>
        <v>263301078</v>
      </c>
      <c r="H72" s="35">
        <f t="shared" si="0"/>
        <v>0</v>
      </c>
      <c r="I72" s="35">
        <f t="shared" si="0"/>
        <v>0</v>
      </c>
      <c r="J72" s="42">
        <f>SUM(J3:J71)</f>
        <v>263301078</v>
      </c>
      <c r="K72" s="35">
        <f t="shared" ref="K72:AG72" si="1">SUM(K3:K71)</f>
        <v>916717763</v>
      </c>
      <c r="L72" s="35">
        <f t="shared" si="1"/>
        <v>0</v>
      </c>
      <c r="M72" s="35">
        <f t="shared" si="1"/>
        <v>0</v>
      </c>
      <c r="N72" s="35">
        <f t="shared" si="1"/>
        <v>149591065</v>
      </c>
      <c r="O72" s="34">
        <f>SUM(O3:O71)</f>
        <v>1066308828</v>
      </c>
      <c r="P72" s="35">
        <f t="shared" si="1"/>
        <v>0</v>
      </c>
      <c r="Q72" s="35">
        <f t="shared" si="1"/>
        <v>42465152</v>
      </c>
      <c r="R72" s="42">
        <f>SUM(R3:R71)</f>
        <v>1108773980</v>
      </c>
      <c r="S72" s="35">
        <f t="shared" ref="S72:V72" si="2">SUM(S3:S71)</f>
        <v>0</v>
      </c>
      <c r="T72" s="35">
        <f t="shared" si="2"/>
        <v>0</v>
      </c>
      <c r="U72" s="35">
        <f t="shared" si="2"/>
        <v>0</v>
      </c>
      <c r="V72" s="35">
        <f t="shared" si="2"/>
        <v>0</v>
      </c>
      <c r="W72" s="34">
        <f>SUM(W3:W71)</f>
        <v>0</v>
      </c>
      <c r="X72" s="35">
        <f t="shared" si="1"/>
        <v>254194118</v>
      </c>
      <c r="Y72" s="35">
        <f t="shared" si="1"/>
        <v>0</v>
      </c>
      <c r="Z72" s="42">
        <f>SUM(Z3:Z71)</f>
        <v>254194118</v>
      </c>
      <c r="AA72" s="35">
        <f t="shared" si="1"/>
        <v>38166225</v>
      </c>
      <c r="AB72" s="35">
        <f t="shared" si="1"/>
        <v>0</v>
      </c>
      <c r="AC72" s="35">
        <f t="shared" si="1"/>
        <v>0</v>
      </c>
      <c r="AD72" s="35">
        <f t="shared" si="1"/>
        <v>0</v>
      </c>
      <c r="AE72" s="34">
        <f>SUM(AE3:AE71)</f>
        <v>38166225</v>
      </c>
      <c r="AF72" s="35">
        <f t="shared" si="1"/>
        <v>0</v>
      </c>
      <c r="AG72" s="35">
        <f t="shared" si="1"/>
        <v>0</v>
      </c>
      <c r="AH72" s="42">
        <f>SUM(AH3:AH71)</f>
        <v>38166225</v>
      </c>
      <c r="AI72" s="35">
        <f t="shared" ref="AI72:CT72" si="3">SUM(AI3:AI71)</f>
        <v>2199</v>
      </c>
      <c r="AJ72" s="35">
        <f t="shared" si="3"/>
        <v>0</v>
      </c>
      <c r="AK72" s="35">
        <f t="shared" si="3"/>
        <v>0</v>
      </c>
      <c r="AL72" s="35">
        <f t="shared" si="3"/>
        <v>1760</v>
      </c>
      <c r="AM72" s="34">
        <f t="shared" si="3"/>
        <v>3959</v>
      </c>
      <c r="AN72" s="35">
        <f t="shared" si="3"/>
        <v>0</v>
      </c>
      <c r="AO72" s="35">
        <f t="shared" si="3"/>
        <v>0</v>
      </c>
      <c r="AP72" s="42">
        <f t="shared" si="3"/>
        <v>3959</v>
      </c>
      <c r="AQ72" s="35">
        <f t="shared" si="3"/>
        <v>1267248</v>
      </c>
      <c r="AR72" s="35">
        <f t="shared" si="3"/>
        <v>0</v>
      </c>
      <c r="AS72" s="35">
        <f t="shared" si="3"/>
        <v>0</v>
      </c>
      <c r="AT72" s="35">
        <f t="shared" si="3"/>
        <v>84569</v>
      </c>
      <c r="AU72" s="34">
        <f t="shared" si="3"/>
        <v>1351817</v>
      </c>
      <c r="AV72" s="35">
        <f t="shared" si="3"/>
        <v>148039</v>
      </c>
      <c r="AW72" s="35">
        <f t="shared" si="3"/>
        <v>9574</v>
      </c>
      <c r="AX72" s="42">
        <f t="shared" si="3"/>
        <v>1509430</v>
      </c>
      <c r="AY72" s="35">
        <f t="shared" si="3"/>
        <v>0</v>
      </c>
      <c r="AZ72" s="35">
        <f t="shared" si="3"/>
        <v>0</v>
      </c>
      <c r="BA72" s="35">
        <f t="shared" si="3"/>
        <v>0</v>
      </c>
      <c r="BB72" s="35">
        <f t="shared" si="3"/>
        <v>0</v>
      </c>
      <c r="BC72" s="34">
        <f t="shared" si="3"/>
        <v>0</v>
      </c>
      <c r="BD72" s="35">
        <f t="shared" si="3"/>
        <v>0</v>
      </c>
      <c r="BE72" s="35">
        <f t="shared" si="3"/>
        <v>0</v>
      </c>
      <c r="BF72" s="42">
        <f t="shared" si="3"/>
        <v>0</v>
      </c>
      <c r="BG72" s="35">
        <f t="shared" si="3"/>
        <v>1454955884</v>
      </c>
      <c r="BH72" s="35">
        <f t="shared" si="3"/>
        <v>0</v>
      </c>
      <c r="BI72" s="35">
        <f t="shared" si="3"/>
        <v>0</v>
      </c>
      <c r="BJ72" s="35">
        <f t="shared" si="3"/>
        <v>249427762</v>
      </c>
      <c r="BK72" s="34">
        <f t="shared" si="3"/>
        <v>1704383646</v>
      </c>
      <c r="BL72" s="35">
        <f t="shared" si="3"/>
        <v>52376851</v>
      </c>
      <c r="BM72" s="35">
        <f t="shared" si="3"/>
        <v>76700695</v>
      </c>
      <c r="BN72" s="42">
        <f t="shared" si="3"/>
        <v>1833461192</v>
      </c>
      <c r="BO72" s="35">
        <f t="shared" si="3"/>
        <v>2165222</v>
      </c>
      <c r="BP72" s="35">
        <f t="shared" si="3"/>
        <v>0</v>
      </c>
      <c r="BQ72" s="35">
        <f t="shared" si="3"/>
        <v>0</v>
      </c>
      <c r="BR72" s="35">
        <f t="shared" si="3"/>
        <v>0</v>
      </c>
      <c r="BS72" s="34">
        <f t="shared" si="3"/>
        <v>2165222</v>
      </c>
      <c r="BT72" s="35">
        <f t="shared" si="3"/>
        <v>0</v>
      </c>
      <c r="BU72" s="35">
        <f t="shared" si="3"/>
        <v>0</v>
      </c>
      <c r="BV72" s="42">
        <f t="shared" si="3"/>
        <v>2165222</v>
      </c>
      <c r="BW72" s="35">
        <f t="shared" si="3"/>
        <v>3945006</v>
      </c>
      <c r="BX72" s="35">
        <f t="shared" si="3"/>
        <v>0</v>
      </c>
      <c r="BY72" s="35">
        <f t="shared" si="3"/>
        <v>0</v>
      </c>
      <c r="BZ72" s="35">
        <f t="shared" si="3"/>
        <v>782602</v>
      </c>
      <c r="CA72" s="34">
        <f t="shared" si="3"/>
        <v>4727608</v>
      </c>
      <c r="CB72" s="35">
        <f t="shared" si="3"/>
        <v>110215</v>
      </c>
      <c r="CC72" s="35">
        <f t="shared" si="3"/>
        <v>248209</v>
      </c>
      <c r="CD72" s="42">
        <f t="shared" si="3"/>
        <v>5086032</v>
      </c>
      <c r="CE72" s="35">
        <f t="shared" si="3"/>
        <v>1435091</v>
      </c>
      <c r="CF72" s="35">
        <f t="shared" si="3"/>
        <v>0</v>
      </c>
      <c r="CG72" s="35">
        <f t="shared" si="3"/>
        <v>0</v>
      </c>
      <c r="CH72" s="35">
        <f t="shared" si="3"/>
        <v>0</v>
      </c>
      <c r="CI72" s="34">
        <f t="shared" si="3"/>
        <v>1435091</v>
      </c>
      <c r="CJ72" s="35">
        <f t="shared" si="3"/>
        <v>0</v>
      </c>
      <c r="CK72" s="35">
        <f t="shared" si="3"/>
        <v>0</v>
      </c>
      <c r="CL72" s="42">
        <f t="shared" si="3"/>
        <v>1435091</v>
      </c>
      <c r="CM72" s="35">
        <f t="shared" si="3"/>
        <v>9686885</v>
      </c>
      <c r="CN72" s="35">
        <f t="shared" si="3"/>
        <v>0</v>
      </c>
      <c r="CO72" s="35">
        <f t="shared" si="3"/>
        <v>0</v>
      </c>
      <c r="CP72" s="35">
        <f t="shared" si="3"/>
        <v>0</v>
      </c>
      <c r="CQ72" s="34">
        <f t="shared" si="3"/>
        <v>9686885</v>
      </c>
      <c r="CR72" s="35">
        <f t="shared" si="3"/>
        <v>0</v>
      </c>
      <c r="CS72" s="35">
        <f t="shared" si="3"/>
        <v>0</v>
      </c>
      <c r="CT72" s="42">
        <f t="shared" si="3"/>
        <v>9686885</v>
      </c>
      <c r="CU72" s="35">
        <f t="shared" ref="CU72:EH72" si="4">SUM(CU3:CU71)</f>
        <v>4793551</v>
      </c>
      <c r="CV72" s="35">
        <f t="shared" si="4"/>
        <v>0</v>
      </c>
      <c r="CW72" s="35">
        <f t="shared" si="4"/>
        <v>0</v>
      </c>
      <c r="CX72" s="35">
        <f t="shared" si="4"/>
        <v>3735</v>
      </c>
      <c r="CY72" s="34">
        <f t="shared" si="4"/>
        <v>4797286</v>
      </c>
      <c r="CZ72" s="35">
        <f t="shared" si="4"/>
        <v>327600</v>
      </c>
      <c r="DA72" s="35">
        <f t="shared" si="4"/>
        <v>164111</v>
      </c>
      <c r="DB72" s="42">
        <f t="shared" si="4"/>
        <v>5288997</v>
      </c>
      <c r="DC72" s="35">
        <f t="shared" si="4"/>
        <v>2886486</v>
      </c>
      <c r="DD72" s="35">
        <f t="shared" si="4"/>
        <v>0</v>
      </c>
      <c r="DE72" s="35">
        <f t="shared" si="4"/>
        <v>0</v>
      </c>
      <c r="DF72" s="35">
        <f t="shared" si="4"/>
        <v>33235</v>
      </c>
      <c r="DG72" s="34">
        <f t="shared" si="4"/>
        <v>2919721</v>
      </c>
      <c r="DH72" s="35">
        <f t="shared" si="4"/>
        <v>241465</v>
      </c>
      <c r="DI72" s="35">
        <f t="shared" si="4"/>
        <v>106682</v>
      </c>
      <c r="DJ72" s="42">
        <f t="shared" si="4"/>
        <v>3267868</v>
      </c>
      <c r="DK72" s="35">
        <f t="shared" si="4"/>
        <v>30107798</v>
      </c>
      <c r="DL72" s="35">
        <f t="shared" si="4"/>
        <v>0</v>
      </c>
      <c r="DM72" s="35">
        <f t="shared" si="4"/>
        <v>0</v>
      </c>
      <c r="DN72" s="35">
        <f t="shared" si="4"/>
        <v>4627657</v>
      </c>
      <c r="DO72" s="34">
        <f t="shared" si="4"/>
        <v>34735455</v>
      </c>
      <c r="DP72" s="35">
        <f t="shared" si="4"/>
        <v>7234117</v>
      </c>
      <c r="DQ72" s="35">
        <f t="shared" si="4"/>
        <v>1194246</v>
      </c>
      <c r="DR72" s="42">
        <f t="shared" si="4"/>
        <v>43163818</v>
      </c>
      <c r="DS72" s="35">
        <f t="shared" si="4"/>
        <v>28577038</v>
      </c>
      <c r="DT72" s="35">
        <f t="shared" si="4"/>
        <v>0</v>
      </c>
      <c r="DU72" s="35">
        <f t="shared" si="4"/>
        <v>0</v>
      </c>
      <c r="DV72" s="35">
        <f t="shared" si="4"/>
        <v>1657233</v>
      </c>
      <c r="DW72" s="34">
        <f t="shared" si="4"/>
        <v>30234271</v>
      </c>
      <c r="DX72" s="35">
        <f t="shared" si="4"/>
        <v>257020</v>
      </c>
      <c r="DY72" s="35">
        <f t="shared" si="4"/>
        <v>712562</v>
      </c>
      <c r="DZ72" s="42">
        <f t="shared" si="4"/>
        <v>31203853</v>
      </c>
      <c r="EA72" s="35">
        <f t="shared" si="4"/>
        <v>774520</v>
      </c>
      <c r="EB72" s="35">
        <f t="shared" si="4"/>
        <v>0</v>
      </c>
      <c r="EC72" s="35">
        <f t="shared" si="4"/>
        <v>0</v>
      </c>
      <c r="ED72" s="35">
        <f t="shared" si="4"/>
        <v>32651</v>
      </c>
      <c r="EE72" s="34">
        <f t="shared" si="4"/>
        <v>807171</v>
      </c>
      <c r="EF72" s="35">
        <f t="shared" si="4"/>
        <v>11563</v>
      </c>
      <c r="EG72" s="35">
        <f t="shared" si="4"/>
        <v>9567</v>
      </c>
      <c r="EH72" s="42">
        <f t="shared" si="4"/>
        <v>828301</v>
      </c>
    </row>
    <row r="73" spans="1:138" ht="13.8" thickTop="1" x14ac:dyDescent="0.25"/>
  </sheetData>
  <mergeCells count="19">
    <mergeCell ref="DK1:DR1"/>
    <mergeCell ref="DS1:DZ1"/>
    <mergeCell ref="EA1:EH1"/>
    <mergeCell ref="CE1:CL1"/>
    <mergeCell ref="CM1:CT1"/>
    <mergeCell ref="CU1:DB1"/>
    <mergeCell ref="DC1:DJ1"/>
    <mergeCell ref="A1:A2"/>
    <mergeCell ref="B1:B2"/>
    <mergeCell ref="BG1:BN1"/>
    <mergeCell ref="BO1:BV1"/>
    <mergeCell ref="BW1:CD1"/>
    <mergeCell ref="K1:R1"/>
    <mergeCell ref="AA1:AH1"/>
    <mergeCell ref="AI1:AP1"/>
    <mergeCell ref="AQ1:AX1"/>
    <mergeCell ref="AY1:BF1"/>
    <mergeCell ref="S1:Z1"/>
    <mergeCell ref="C1:J1"/>
  </mergeCells>
  <phoneticPr fontId="13" type="noConversion"/>
  <printOptions horizontalCentered="1"/>
  <pageMargins left="0.17" right="0.17" top="0.35" bottom="0.25" header="0.2" footer="0.2"/>
  <pageSetup paperSize="5" scale="60" fitToWidth="0" orientation="landscape" r:id="rId1"/>
  <headerFooter alignWithMargins="0">
    <oddHeader>&amp;L&amp;"Arial,Bold"&amp;12FY2015-2016 Revenue and Expenditure Data</oddHeader>
    <oddFooter>&amp;L&amp;8&amp;Z&amp;F</oddFooter>
  </headerFooter>
  <colBreaks count="4" manualBreakCount="4">
    <brk id="26" max="71" man="1"/>
    <brk id="58" max="71" man="1"/>
    <brk id="82" max="71" man="1"/>
    <brk id="114" max="7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view="pageBreakPreview" zoomScale="70" zoomScaleNormal="10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8.88671875" defaultRowHeight="13.2" x14ac:dyDescent="0.25"/>
  <cols>
    <col min="1" max="1" width="6.33203125" style="146" customWidth="1"/>
    <col min="2" max="2" width="28.44140625" style="104" customWidth="1"/>
    <col min="3" max="7" width="14.21875" style="44" customWidth="1"/>
    <col min="8" max="16384" width="8.88671875" style="44"/>
  </cols>
  <sheetData>
    <row r="1" spans="1:7" ht="18" customHeight="1" x14ac:dyDescent="0.25">
      <c r="A1" s="148" t="s">
        <v>302</v>
      </c>
    </row>
    <row r="2" spans="1:7" s="146" customFormat="1" ht="15" customHeight="1" x14ac:dyDescent="0.25"/>
    <row r="3" spans="1:7" s="147" customFormat="1" ht="95.25" customHeight="1" x14ac:dyDescent="0.25">
      <c r="A3" s="149" t="s">
        <v>11</v>
      </c>
      <c r="B3" s="149" t="s">
        <v>177</v>
      </c>
      <c r="C3" s="157" t="s">
        <v>298</v>
      </c>
      <c r="D3" s="158" t="s">
        <v>291</v>
      </c>
      <c r="E3" s="159" t="s">
        <v>297</v>
      </c>
      <c r="F3" s="160" t="s">
        <v>303</v>
      </c>
      <c r="G3" s="215" t="s">
        <v>299</v>
      </c>
    </row>
    <row r="4" spans="1:7" ht="18" customHeight="1" x14ac:dyDescent="0.25">
      <c r="A4" s="100">
        <v>1</v>
      </c>
      <c r="B4" s="78" t="s">
        <v>24</v>
      </c>
      <c r="C4" s="79">
        <f>[2]Base!C3</f>
        <v>9538</v>
      </c>
      <c r="D4" s="79">
        <f>[2]Base!D3</f>
        <v>0</v>
      </c>
      <c r="E4" s="79">
        <f>[2]Base!E3</f>
        <v>0</v>
      </c>
      <c r="F4" s="79">
        <v>113</v>
      </c>
      <c r="G4" s="80">
        <f>SUM(C4:F4)</f>
        <v>9651</v>
      </c>
    </row>
    <row r="5" spans="1:7" ht="18" customHeight="1" x14ac:dyDescent="0.25">
      <c r="A5" s="101">
        <v>2</v>
      </c>
      <c r="B5" s="81" t="s">
        <v>26</v>
      </c>
      <c r="C5" s="82">
        <f>[2]Base!C4</f>
        <v>4041</v>
      </c>
      <c r="D5" s="82">
        <f>[2]Base!D4</f>
        <v>0</v>
      </c>
      <c r="E5" s="82">
        <f>[2]Base!E4</f>
        <v>0</v>
      </c>
      <c r="F5" s="82">
        <v>20</v>
      </c>
      <c r="G5" s="83">
        <f>SUM(C5:F5)</f>
        <v>4061</v>
      </c>
    </row>
    <row r="6" spans="1:7" ht="18" customHeight="1" x14ac:dyDescent="0.25">
      <c r="A6" s="101">
        <v>3</v>
      </c>
      <c r="B6" s="81" t="s">
        <v>28</v>
      </c>
      <c r="C6" s="82">
        <f>[2]Base!C5</f>
        <v>21649</v>
      </c>
      <c r="D6" s="82">
        <f>[2]Base!D5</f>
        <v>0</v>
      </c>
      <c r="E6" s="82">
        <f>[2]Base!E5</f>
        <v>0</v>
      </c>
      <c r="F6" s="82">
        <v>146</v>
      </c>
      <c r="G6" s="83">
        <f>SUM(C6:F6)</f>
        <v>21795</v>
      </c>
    </row>
    <row r="7" spans="1:7" ht="18" customHeight="1" x14ac:dyDescent="0.25">
      <c r="A7" s="101">
        <v>4</v>
      </c>
      <c r="B7" s="81" t="s">
        <v>30</v>
      </c>
      <c r="C7" s="82">
        <f>[2]Base!C6</f>
        <v>3350</v>
      </c>
      <c r="D7" s="82">
        <f>[2]Base!D6</f>
        <v>0</v>
      </c>
      <c r="E7" s="82">
        <f>[2]Base!E6</f>
        <v>0</v>
      </c>
      <c r="F7" s="82">
        <v>13</v>
      </c>
      <c r="G7" s="83">
        <f>SUM(C7:F7)</f>
        <v>3363</v>
      </c>
    </row>
    <row r="8" spans="1:7" ht="18" customHeight="1" x14ac:dyDescent="0.25">
      <c r="A8" s="102">
        <v>5</v>
      </c>
      <c r="B8" s="84" t="s">
        <v>32</v>
      </c>
      <c r="C8" s="85">
        <f>[2]Base!C7</f>
        <v>5364</v>
      </c>
      <c r="D8" s="85">
        <f>[2]Base!D7</f>
        <v>0</v>
      </c>
      <c r="E8" s="85">
        <f>[2]Base!E7</f>
        <v>0</v>
      </c>
      <c r="F8" s="85">
        <v>68</v>
      </c>
      <c r="G8" s="86">
        <f>SUM(C8:F8)</f>
        <v>5432</v>
      </c>
    </row>
    <row r="9" spans="1:7" ht="18" customHeight="1" x14ac:dyDescent="0.25">
      <c r="A9" s="100">
        <v>6</v>
      </c>
      <c r="B9" s="78" t="s">
        <v>34</v>
      </c>
      <c r="C9" s="79">
        <f>[2]Base!C8</f>
        <v>5853</v>
      </c>
      <c r="D9" s="79">
        <f>[2]Base!D8</f>
        <v>0</v>
      </c>
      <c r="E9" s="79">
        <f>[2]Base!E8</f>
        <v>0</v>
      </c>
      <c r="F9" s="79">
        <v>30</v>
      </c>
      <c r="G9" s="80">
        <f>SUM(C9:F9)</f>
        <v>5883</v>
      </c>
    </row>
    <row r="10" spans="1:7" ht="18" customHeight="1" x14ac:dyDescent="0.25">
      <c r="A10" s="101">
        <v>7</v>
      </c>
      <c r="B10" s="81" t="s">
        <v>36</v>
      </c>
      <c r="C10" s="82">
        <f>[2]Base!C9</f>
        <v>2113</v>
      </c>
      <c r="D10" s="82">
        <f>[2]Base!D9</f>
        <v>0</v>
      </c>
      <c r="E10" s="82">
        <f>[2]Base!E9</f>
        <v>0</v>
      </c>
      <c r="F10" s="82">
        <v>33</v>
      </c>
      <c r="G10" s="83">
        <f>SUM(C10:F10)</f>
        <v>2146</v>
      </c>
    </row>
    <row r="11" spans="1:7" ht="18" customHeight="1" x14ac:dyDescent="0.25">
      <c r="A11" s="101">
        <v>8</v>
      </c>
      <c r="B11" s="81" t="s">
        <v>38</v>
      </c>
      <c r="C11" s="82">
        <f>[2]Base!C10</f>
        <v>21990</v>
      </c>
      <c r="D11" s="82">
        <f>[2]Base!D10</f>
        <v>0</v>
      </c>
      <c r="E11" s="82">
        <f>[2]Base!E10</f>
        <v>0</v>
      </c>
      <c r="F11" s="82">
        <v>99</v>
      </c>
      <c r="G11" s="83">
        <f>SUM(C11:F11)</f>
        <v>22089</v>
      </c>
    </row>
    <row r="12" spans="1:7" ht="18" customHeight="1" x14ac:dyDescent="0.25">
      <c r="A12" s="101">
        <v>9</v>
      </c>
      <c r="B12" s="81" t="s">
        <v>40</v>
      </c>
      <c r="C12" s="82">
        <f>[2]Base!C11</f>
        <v>39208</v>
      </c>
      <c r="D12" s="82">
        <f>[2]Base!D11</f>
        <v>701</v>
      </c>
      <c r="E12" s="82">
        <f>[2]Base!E11</f>
        <v>0</v>
      </c>
      <c r="F12" s="82">
        <v>191</v>
      </c>
      <c r="G12" s="83">
        <f>SUM(C12:F12)</f>
        <v>40100</v>
      </c>
    </row>
    <row r="13" spans="1:7" ht="18" customHeight="1" x14ac:dyDescent="0.25">
      <c r="A13" s="102">
        <v>10</v>
      </c>
      <c r="B13" s="84" t="s">
        <v>42</v>
      </c>
      <c r="C13" s="85">
        <f>[2]Base!C12</f>
        <v>30866</v>
      </c>
      <c r="D13" s="85">
        <f>[2]Base!D12</f>
        <v>0</v>
      </c>
      <c r="E13" s="85">
        <f>[2]Base!E12</f>
        <v>0</v>
      </c>
      <c r="F13" s="85">
        <v>2024</v>
      </c>
      <c r="G13" s="86">
        <f>SUM(C13:F13)</f>
        <v>32890</v>
      </c>
    </row>
    <row r="14" spans="1:7" ht="18" customHeight="1" x14ac:dyDescent="0.25">
      <c r="A14" s="100">
        <v>11</v>
      </c>
      <c r="B14" s="78" t="s">
        <v>44</v>
      </c>
      <c r="C14" s="79">
        <f>[2]Base!C13</f>
        <v>1589</v>
      </c>
      <c r="D14" s="79">
        <f>[2]Base!D13</f>
        <v>0</v>
      </c>
      <c r="E14" s="79">
        <f>[2]Base!E13</f>
        <v>0</v>
      </c>
      <c r="F14" s="79">
        <v>8</v>
      </c>
      <c r="G14" s="80">
        <f>SUM(C14:F14)</f>
        <v>1597</v>
      </c>
    </row>
    <row r="15" spans="1:7" ht="18" customHeight="1" x14ac:dyDescent="0.25">
      <c r="A15" s="101">
        <v>12</v>
      </c>
      <c r="B15" s="81" t="s">
        <v>46</v>
      </c>
      <c r="C15" s="82">
        <f>[2]Base!C14</f>
        <v>1302</v>
      </c>
      <c r="D15" s="82">
        <f>[2]Base!D14</f>
        <v>0</v>
      </c>
      <c r="E15" s="82">
        <f>[2]Base!E14</f>
        <v>0</v>
      </c>
      <c r="F15" s="82">
        <v>3</v>
      </c>
      <c r="G15" s="83">
        <f>SUM(C15:F15)</f>
        <v>1305</v>
      </c>
    </row>
    <row r="16" spans="1:7" ht="18" customHeight="1" x14ac:dyDescent="0.25">
      <c r="A16" s="101">
        <v>13</v>
      </c>
      <c r="B16" s="81" t="s">
        <v>48</v>
      </c>
      <c r="C16" s="82">
        <f>[2]Base!C15</f>
        <v>1309</v>
      </c>
      <c r="D16" s="82">
        <f>[2]Base!D15</f>
        <v>0</v>
      </c>
      <c r="E16" s="82">
        <f>[2]Base!E15</f>
        <v>0</v>
      </c>
      <c r="F16" s="82">
        <v>98</v>
      </c>
      <c r="G16" s="83">
        <f>SUM(C16:F16)</f>
        <v>1407</v>
      </c>
    </row>
    <row r="17" spans="1:7" ht="18" customHeight="1" x14ac:dyDescent="0.25">
      <c r="A17" s="101">
        <v>14</v>
      </c>
      <c r="B17" s="81" t="s">
        <v>50</v>
      </c>
      <c r="C17" s="82">
        <f>[2]Base!C16</f>
        <v>1663</v>
      </c>
      <c r="D17" s="82">
        <f>[2]Base!D16</f>
        <v>0</v>
      </c>
      <c r="E17" s="82">
        <f>[2]Base!E16</f>
        <v>0</v>
      </c>
      <c r="F17" s="82">
        <v>105</v>
      </c>
      <c r="G17" s="83">
        <f>SUM(C17:F17)</f>
        <v>1768</v>
      </c>
    </row>
    <row r="18" spans="1:7" ht="18" customHeight="1" x14ac:dyDescent="0.25">
      <c r="A18" s="102">
        <v>15</v>
      </c>
      <c r="B18" s="84" t="s">
        <v>52</v>
      </c>
      <c r="C18" s="85">
        <f>[2]Base!C17</f>
        <v>3280</v>
      </c>
      <c r="D18" s="85">
        <f>[2]Base!D17</f>
        <v>0</v>
      </c>
      <c r="E18" s="85">
        <f>[2]Base!E17</f>
        <v>0</v>
      </c>
      <c r="F18" s="85">
        <v>425</v>
      </c>
      <c r="G18" s="86">
        <f>SUM(C18:F18)</f>
        <v>3705</v>
      </c>
    </row>
    <row r="19" spans="1:7" ht="18" customHeight="1" x14ac:dyDescent="0.25">
      <c r="A19" s="100">
        <v>16</v>
      </c>
      <c r="B19" s="78" t="s">
        <v>54</v>
      </c>
      <c r="C19" s="79">
        <f>[2]Base!C18</f>
        <v>4914</v>
      </c>
      <c r="D19" s="79">
        <f>[2]Base!D18</f>
        <v>0</v>
      </c>
      <c r="E19" s="79">
        <f>[2]Base!E18</f>
        <v>0</v>
      </c>
      <c r="F19" s="79">
        <v>29</v>
      </c>
      <c r="G19" s="80">
        <f>SUM(C19:F19)</f>
        <v>4943</v>
      </c>
    </row>
    <row r="20" spans="1:7" ht="18" customHeight="1" x14ac:dyDescent="0.25">
      <c r="A20" s="101">
        <v>17</v>
      </c>
      <c r="B20" s="81" t="s">
        <v>56</v>
      </c>
      <c r="C20" s="82">
        <f>[2]Base!C19</f>
        <v>38960</v>
      </c>
      <c r="D20" s="82">
        <f>[2]Base!D19</f>
        <v>2781</v>
      </c>
      <c r="E20" s="82">
        <f>[2]Base!E19</f>
        <v>0</v>
      </c>
      <c r="F20" s="82">
        <v>2418</v>
      </c>
      <c r="G20" s="83">
        <f>SUM(C20:F20)</f>
        <v>44159</v>
      </c>
    </row>
    <row r="21" spans="1:7" ht="18" customHeight="1" x14ac:dyDescent="0.25">
      <c r="A21" s="101">
        <v>18</v>
      </c>
      <c r="B21" s="81" t="s">
        <v>58</v>
      </c>
      <c r="C21" s="82">
        <f>[2]Base!C20</f>
        <v>995</v>
      </c>
      <c r="D21" s="82">
        <f>[2]Base!D20</f>
        <v>0</v>
      </c>
      <c r="E21" s="82">
        <f>[2]Base!E20</f>
        <v>0</v>
      </c>
      <c r="F21" s="82">
        <v>10</v>
      </c>
      <c r="G21" s="83">
        <f>SUM(C21:F21)</f>
        <v>1005</v>
      </c>
    </row>
    <row r="22" spans="1:7" ht="18" customHeight="1" x14ac:dyDescent="0.25">
      <c r="A22" s="101">
        <v>19</v>
      </c>
      <c r="B22" s="81" t="s">
        <v>60</v>
      </c>
      <c r="C22" s="82">
        <f>[2]Base!C21</f>
        <v>1921</v>
      </c>
      <c r="D22" s="82">
        <f>[2]Base!D21</f>
        <v>0</v>
      </c>
      <c r="E22" s="82">
        <f>[2]Base!E21</f>
        <v>0</v>
      </c>
      <c r="F22" s="82">
        <v>63</v>
      </c>
      <c r="G22" s="83">
        <f>SUM(C22:F22)</f>
        <v>1984</v>
      </c>
    </row>
    <row r="23" spans="1:7" ht="18" customHeight="1" x14ac:dyDescent="0.25">
      <c r="A23" s="102">
        <v>20</v>
      </c>
      <c r="B23" s="84" t="s">
        <v>62</v>
      </c>
      <c r="C23" s="85">
        <f>[2]Base!C22</f>
        <v>5787</v>
      </c>
      <c r="D23" s="85">
        <f>[2]Base!D22</f>
        <v>0</v>
      </c>
      <c r="E23" s="85">
        <f>[2]Base!E22</f>
        <v>0</v>
      </c>
      <c r="F23" s="85">
        <v>36</v>
      </c>
      <c r="G23" s="86">
        <f>SUM(C23:F23)</f>
        <v>5823</v>
      </c>
    </row>
    <row r="24" spans="1:7" ht="18" customHeight="1" x14ac:dyDescent="0.25">
      <c r="A24" s="100">
        <v>21</v>
      </c>
      <c r="B24" s="78" t="s">
        <v>64</v>
      </c>
      <c r="C24" s="79">
        <f>[2]Base!C23</f>
        <v>2998</v>
      </c>
      <c r="D24" s="79">
        <f>[2]Base!D23</f>
        <v>0</v>
      </c>
      <c r="E24" s="79">
        <f>[2]Base!E23</f>
        <v>0</v>
      </c>
      <c r="F24" s="79">
        <v>15</v>
      </c>
      <c r="G24" s="80">
        <f>SUM(C24:F24)</f>
        <v>3013</v>
      </c>
    </row>
    <row r="25" spans="1:7" ht="18" customHeight="1" x14ac:dyDescent="0.25">
      <c r="A25" s="101">
        <v>22</v>
      </c>
      <c r="B25" s="81" t="s">
        <v>66</v>
      </c>
      <c r="C25" s="82">
        <f>[2]Base!C24</f>
        <v>2995</v>
      </c>
      <c r="D25" s="82">
        <f>[2]Base!D24</f>
        <v>0</v>
      </c>
      <c r="E25" s="82">
        <f>[2]Base!E24</f>
        <v>0</v>
      </c>
      <c r="F25" s="82">
        <v>25</v>
      </c>
      <c r="G25" s="83">
        <f>SUM(C25:F25)</f>
        <v>3020</v>
      </c>
    </row>
    <row r="26" spans="1:7" ht="18" customHeight="1" x14ac:dyDescent="0.25">
      <c r="A26" s="101">
        <v>23</v>
      </c>
      <c r="B26" s="81" t="s">
        <v>68</v>
      </c>
      <c r="C26" s="82">
        <f>[2]Base!C25</f>
        <v>13126</v>
      </c>
      <c r="D26" s="82">
        <f>[2]Base!D25</f>
        <v>0</v>
      </c>
      <c r="E26" s="82">
        <f>[2]Base!E25</f>
        <v>0</v>
      </c>
      <c r="F26" s="82">
        <v>117</v>
      </c>
      <c r="G26" s="83">
        <f>SUM(C26:F26)</f>
        <v>13243</v>
      </c>
    </row>
    <row r="27" spans="1:7" ht="18" customHeight="1" x14ac:dyDescent="0.25">
      <c r="A27" s="101">
        <v>24</v>
      </c>
      <c r="B27" s="81" t="s">
        <v>70</v>
      </c>
      <c r="C27" s="82">
        <f>[2]Base!C26</f>
        <v>4557</v>
      </c>
      <c r="D27" s="82">
        <f>[2]Base!D26</f>
        <v>0</v>
      </c>
      <c r="E27" s="82">
        <f>[2]Base!E26</f>
        <v>0</v>
      </c>
      <c r="F27" s="82">
        <v>263</v>
      </c>
      <c r="G27" s="83">
        <f>SUM(C27:F27)</f>
        <v>4820</v>
      </c>
    </row>
    <row r="28" spans="1:7" ht="18" customHeight="1" x14ac:dyDescent="0.25">
      <c r="A28" s="102">
        <v>25</v>
      </c>
      <c r="B28" s="84" t="s">
        <v>72</v>
      </c>
      <c r="C28" s="85">
        <f>[2]Base!C27</f>
        <v>2146</v>
      </c>
      <c r="D28" s="85">
        <f>[2]Base!D27</f>
        <v>0</v>
      </c>
      <c r="E28" s="85">
        <f>[2]Base!E27</f>
        <v>0</v>
      </c>
      <c r="F28" s="85">
        <v>27</v>
      </c>
      <c r="G28" s="86">
        <f>SUM(C28:F28)</f>
        <v>2173</v>
      </c>
    </row>
    <row r="29" spans="1:7" ht="18" customHeight="1" x14ac:dyDescent="0.25">
      <c r="A29" s="100">
        <v>26</v>
      </c>
      <c r="B29" s="78" t="s">
        <v>74</v>
      </c>
      <c r="C29" s="79">
        <f>[2]Base!C28</f>
        <v>46985</v>
      </c>
      <c r="D29" s="79">
        <f>[2]Base!D28</f>
        <v>0</v>
      </c>
      <c r="E29" s="79">
        <f>[2]Base!E28</f>
        <v>0</v>
      </c>
      <c r="F29" s="79">
        <v>1497</v>
      </c>
      <c r="G29" s="80">
        <f>SUM(C29:F29)</f>
        <v>48482</v>
      </c>
    </row>
    <row r="30" spans="1:7" ht="18" customHeight="1" x14ac:dyDescent="0.25">
      <c r="A30" s="101">
        <v>27</v>
      </c>
      <c r="B30" s="81" t="s">
        <v>76</v>
      </c>
      <c r="C30" s="82">
        <f>[2]Base!C29</f>
        <v>5603</v>
      </c>
      <c r="D30" s="82">
        <f>[2]Base!D29</f>
        <v>0</v>
      </c>
      <c r="E30" s="82">
        <f>[2]Base!E29</f>
        <v>0</v>
      </c>
      <c r="F30" s="82">
        <v>27</v>
      </c>
      <c r="G30" s="83">
        <f>SUM(C30:F30)</f>
        <v>5630</v>
      </c>
    </row>
    <row r="31" spans="1:7" ht="18" customHeight="1" x14ac:dyDescent="0.25">
      <c r="A31" s="101">
        <v>28</v>
      </c>
      <c r="B31" s="81" t="s">
        <v>78</v>
      </c>
      <c r="C31" s="82">
        <f>[2]Base!C30</f>
        <v>29560</v>
      </c>
      <c r="D31" s="82">
        <f>[2]Base!D30</f>
        <v>0</v>
      </c>
      <c r="E31" s="82">
        <f>[2]Base!E30</f>
        <v>0</v>
      </c>
      <c r="F31" s="82">
        <v>1902</v>
      </c>
      <c r="G31" s="83">
        <f>SUM(C31:F31)</f>
        <v>31462</v>
      </c>
    </row>
    <row r="32" spans="1:7" ht="18" customHeight="1" x14ac:dyDescent="0.25">
      <c r="A32" s="101">
        <v>29</v>
      </c>
      <c r="B32" s="81" t="s">
        <v>80</v>
      </c>
      <c r="C32" s="82">
        <f>[2]Base!C31</f>
        <v>14030</v>
      </c>
      <c r="D32" s="82">
        <f>[2]Base!D31</f>
        <v>0</v>
      </c>
      <c r="E32" s="82">
        <f>[2]Base!E31</f>
        <v>0</v>
      </c>
      <c r="F32" s="82">
        <v>65</v>
      </c>
      <c r="G32" s="83">
        <f>SUM(C32:F32)</f>
        <v>14095</v>
      </c>
    </row>
    <row r="33" spans="1:7" ht="18" customHeight="1" x14ac:dyDescent="0.25">
      <c r="A33" s="102">
        <v>30</v>
      </c>
      <c r="B33" s="84" t="s">
        <v>82</v>
      </c>
      <c r="C33" s="85">
        <f>[2]Base!C32</f>
        <v>2467</v>
      </c>
      <c r="D33" s="85">
        <f>[2]Base!D32</f>
        <v>0</v>
      </c>
      <c r="E33" s="85">
        <f>[2]Base!E32</f>
        <v>0</v>
      </c>
      <c r="F33" s="85">
        <v>16</v>
      </c>
      <c r="G33" s="86">
        <f>SUM(C33:F33)</f>
        <v>2483</v>
      </c>
    </row>
    <row r="34" spans="1:7" ht="18" customHeight="1" x14ac:dyDescent="0.25">
      <c r="A34" s="100">
        <v>31</v>
      </c>
      <c r="B34" s="78" t="s">
        <v>84</v>
      </c>
      <c r="C34" s="79">
        <f>[2]Base!C33</f>
        <v>6001</v>
      </c>
      <c r="D34" s="79">
        <f>[2]Base!D33</f>
        <v>0</v>
      </c>
      <c r="E34" s="79">
        <f>[2]Base!E33</f>
        <v>0</v>
      </c>
      <c r="F34" s="79">
        <v>316</v>
      </c>
      <c r="G34" s="80">
        <f>SUM(C34:F34)</f>
        <v>6317</v>
      </c>
    </row>
    <row r="35" spans="1:7" ht="18" customHeight="1" x14ac:dyDescent="0.25">
      <c r="A35" s="101">
        <v>32</v>
      </c>
      <c r="B35" s="81" t="s">
        <v>86</v>
      </c>
      <c r="C35" s="82">
        <f>[2]Base!C34</f>
        <v>24863</v>
      </c>
      <c r="D35" s="82">
        <f>[2]Base!D34</f>
        <v>0</v>
      </c>
      <c r="E35" s="82">
        <f>[2]Base!E34</f>
        <v>0</v>
      </c>
      <c r="F35" s="82">
        <v>271</v>
      </c>
      <c r="G35" s="83">
        <f>SUM(C35:F35)</f>
        <v>25134</v>
      </c>
    </row>
    <row r="36" spans="1:7" ht="18" customHeight="1" x14ac:dyDescent="0.25">
      <c r="A36" s="101">
        <v>33</v>
      </c>
      <c r="B36" s="81" t="s">
        <v>88</v>
      </c>
      <c r="C36" s="82">
        <f>[2]Base!C35</f>
        <v>1238</v>
      </c>
      <c r="D36" s="82">
        <f>[2]Base!D35</f>
        <v>0</v>
      </c>
      <c r="E36" s="82">
        <f>[2]Base!E35</f>
        <v>0</v>
      </c>
      <c r="F36" s="82">
        <v>408</v>
      </c>
      <c r="G36" s="83">
        <f>SUM(C36:F36)</f>
        <v>1646</v>
      </c>
    </row>
    <row r="37" spans="1:7" ht="18" customHeight="1" x14ac:dyDescent="0.25">
      <c r="A37" s="101">
        <v>34</v>
      </c>
      <c r="B37" s="81" t="s">
        <v>90</v>
      </c>
      <c r="C37" s="82">
        <f>[2]Base!C36</f>
        <v>4003</v>
      </c>
      <c r="D37" s="82">
        <f>[2]Base!D36</f>
        <v>0</v>
      </c>
      <c r="E37" s="82">
        <f>[2]Base!E36</f>
        <v>0</v>
      </c>
      <c r="F37" s="82">
        <v>80</v>
      </c>
      <c r="G37" s="83">
        <f>SUM(C37:F37)</f>
        <v>4083</v>
      </c>
    </row>
    <row r="38" spans="1:7" ht="18" customHeight="1" x14ac:dyDescent="0.25">
      <c r="A38" s="102">
        <v>35</v>
      </c>
      <c r="B38" s="84" t="s">
        <v>92</v>
      </c>
      <c r="C38" s="85">
        <f>[2]Base!C37</f>
        <v>6073</v>
      </c>
      <c r="D38" s="85">
        <f>[2]Base!D37</f>
        <v>0</v>
      </c>
      <c r="E38" s="85">
        <f>[2]Base!E37</f>
        <v>0</v>
      </c>
      <c r="F38" s="85">
        <v>37</v>
      </c>
      <c r="G38" s="86">
        <f>SUM(C38:F38)</f>
        <v>6110</v>
      </c>
    </row>
    <row r="39" spans="1:7" ht="18" customHeight="1" x14ac:dyDescent="0.25">
      <c r="A39" s="100">
        <v>36</v>
      </c>
      <c r="B39" s="78" t="s">
        <v>94</v>
      </c>
      <c r="C39" s="79">
        <f>[2]Base!C38</f>
        <v>14905</v>
      </c>
      <c r="D39" s="79">
        <f>[2]Base!D38</f>
        <v>25893</v>
      </c>
      <c r="E39" s="79">
        <f>[2]Base!E38</f>
        <v>3213</v>
      </c>
      <c r="F39" s="79">
        <v>1508</v>
      </c>
      <c r="G39" s="80">
        <f>SUM(C39:F39)</f>
        <v>45519</v>
      </c>
    </row>
    <row r="40" spans="1:7" ht="18" customHeight="1" x14ac:dyDescent="0.25">
      <c r="A40" s="101">
        <v>37</v>
      </c>
      <c r="B40" s="81" t="s">
        <v>96</v>
      </c>
      <c r="C40" s="82">
        <f>[2]Base!C39</f>
        <v>18998</v>
      </c>
      <c r="D40" s="82">
        <f>[2]Base!D39</f>
        <v>0</v>
      </c>
      <c r="E40" s="82">
        <f>[2]Base!E39</f>
        <v>0</v>
      </c>
      <c r="F40" s="82">
        <v>133</v>
      </c>
      <c r="G40" s="83">
        <f>SUM(C40:F40)</f>
        <v>19131</v>
      </c>
    </row>
    <row r="41" spans="1:7" ht="18" customHeight="1" x14ac:dyDescent="0.25">
      <c r="A41" s="101">
        <v>38</v>
      </c>
      <c r="B41" s="81" t="s">
        <v>98</v>
      </c>
      <c r="C41" s="82">
        <f>[2]Base!C40</f>
        <v>3879</v>
      </c>
      <c r="D41" s="82">
        <f>[2]Base!D40</f>
        <v>0</v>
      </c>
      <c r="E41" s="82">
        <f>[2]Base!E40</f>
        <v>0</v>
      </c>
      <c r="F41" s="82">
        <v>47</v>
      </c>
      <c r="G41" s="83">
        <f>SUM(C41:F41)</f>
        <v>3926</v>
      </c>
    </row>
    <row r="42" spans="1:7" ht="18" customHeight="1" x14ac:dyDescent="0.25">
      <c r="A42" s="101">
        <v>39</v>
      </c>
      <c r="B42" s="81" t="s">
        <v>100</v>
      </c>
      <c r="C42" s="82">
        <f>[2]Base!C41</f>
        <v>2723</v>
      </c>
      <c r="D42" s="82">
        <f>[2]Base!D41</f>
        <v>0</v>
      </c>
      <c r="E42" s="82">
        <f>[2]Base!E41</f>
        <v>0</v>
      </c>
      <c r="F42" s="82">
        <v>39</v>
      </c>
      <c r="G42" s="83">
        <f>SUM(C42:F42)</f>
        <v>2762</v>
      </c>
    </row>
    <row r="43" spans="1:7" ht="18" customHeight="1" x14ac:dyDescent="0.25">
      <c r="A43" s="102">
        <v>40</v>
      </c>
      <c r="B43" s="84" t="s">
        <v>102</v>
      </c>
      <c r="C43" s="85">
        <f>[2]Base!C42</f>
        <v>22428</v>
      </c>
      <c r="D43" s="85">
        <f>[2]Base!D42</f>
        <v>0</v>
      </c>
      <c r="E43" s="85">
        <f>[2]Base!E42</f>
        <v>0</v>
      </c>
      <c r="F43" s="85">
        <v>102</v>
      </c>
      <c r="G43" s="86">
        <f>SUM(C43:F43)</f>
        <v>22530</v>
      </c>
    </row>
    <row r="44" spans="1:7" ht="18" customHeight="1" x14ac:dyDescent="0.25">
      <c r="A44" s="100">
        <v>41</v>
      </c>
      <c r="B44" s="78" t="s">
        <v>104</v>
      </c>
      <c r="C44" s="79">
        <f>[2]Base!C43</f>
        <v>1434</v>
      </c>
      <c r="D44" s="79">
        <f>[2]Base!D43</f>
        <v>0</v>
      </c>
      <c r="E44" s="79">
        <f>[2]Base!E43</f>
        <v>0</v>
      </c>
      <c r="F44" s="79">
        <v>11</v>
      </c>
      <c r="G44" s="80">
        <f>SUM(C44:F44)</f>
        <v>1445</v>
      </c>
    </row>
    <row r="45" spans="1:7" ht="18" customHeight="1" x14ac:dyDescent="0.25">
      <c r="A45" s="101">
        <v>42</v>
      </c>
      <c r="B45" s="81" t="s">
        <v>106</v>
      </c>
      <c r="C45" s="82">
        <f>[2]Base!C44</f>
        <v>2945</v>
      </c>
      <c r="D45" s="82">
        <f>[2]Base!D44</f>
        <v>0</v>
      </c>
      <c r="E45" s="82">
        <f>[2]Base!E44</f>
        <v>0</v>
      </c>
      <c r="F45" s="82">
        <v>26</v>
      </c>
      <c r="G45" s="83">
        <f>SUM(C45:F45)</f>
        <v>2971</v>
      </c>
    </row>
    <row r="46" spans="1:7" ht="18" customHeight="1" x14ac:dyDescent="0.25">
      <c r="A46" s="101">
        <v>43</v>
      </c>
      <c r="B46" s="81" t="s">
        <v>108</v>
      </c>
      <c r="C46" s="82">
        <f>[2]Base!C45</f>
        <v>4090</v>
      </c>
      <c r="D46" s="82">
        <f>[2]Base!D45</f>
        <v>0</v>
      </c>
      <c r="E46" s="82">
        <f>[2]Base!E45</f>
        <v>0</v>
      </c>
      <c r="F46" s="82">
        <v>16</v>
      </c>
      <c r="G46" s="83">
        <f>SUM(C46:F46)</f>
        <v>4106</v>
      </c>
    </row>
    <row r="47" spans="1:7" ht="18" customHeight="1" x14ac:dyDescent="0.25">
      <c r="A47" s="101">
        <v>44</v>
      </c>
      <c r="B47" s="81" t="s">
        <v>110</v>
      </c>
      <c r="C47" s="82">
        <f>[2]Base!C46</f>
        <v>7122</v>
      </c>
      <c r="D47" s="82">
        <f>[2]Base!D46</f>
        <v>0</v>
      </c>
      <c r="E47" s="82">
        <f>[2]Base!E46</f>
        <v>0</v>
      </c>
      <c r="F47" s="82">
        <v>36</v>
      </c>
      <c r="G47" s="83">
        <f>SUM(C47:F47)</f>
        <v>7158</v>
      </c>
    </row>
    <row r="48" spans="1:7" ht="18" customHeight="1" x14ac:dyDescent="0.25">
      <c r="A48" s="102">
        <v>45</v>
      </c>
      <c r="B48" s="84" t="s">
        <v>112</v>
      </c>
      <c r="C48" s="85">
        <f>[2]Base!C47</f>
        <v>9305</v>
      </c>
      <c r="D48" s="85">
        <f>[2]Base!D47</f>
        <v>0</v>
      </c>
      <c r="E48" s="85">
        <f>[2]Base!E47</f>
        <v>0</v>
      </c>
      <c r="F48" s="85">
        <v>45</v>
      </c>
      <c r="G48" s="86">
        <f>SUM(C48:F48)</f>
        <v>9350</v>
      </c>
    </row>
    <row r="49" spans="1:7" ht="18" customHeight="1" x14ac:dyDescent="0.25">
      <c r="A49" s="100">
        <v>46</v>
      </c>
      <c r="B49" s="78" t="s">
        <v>114</v>
      </c>
      <c r="C49" s="79">
        <f>[2]Base!C48</f>
        <v>1161</v>
      </c>
      <c r="D49" s="79">
        <f>[2]Base!D48</f>
        <v>0</v>
      </c>
      <c r="E49" s="79">
        <f>[2]Base!E48</f>
        <v>0</v>
      </c>
      <c r="F49" s="79">
        <v>36</v>
      </c>
      <c r="G49" s="80">
        <f>SUM(C49:F49)</f>
        <v>1197</v>
      </c>
    </row>
    <row r="50" spans="1:7" ht="18" customHeight="1" x14ac:dyDescent="0.25">
      <c r="A50" s="101">
        <v>47</v>
      </c>
      <c r="B50" s="81" t="s">
        <v>116</v>
      </c>
      <c r="C50" s="82">
        <f>[2]Base!C49</f>
        <v>3733</v>
      </c>
      <c r="D50" s="82">
        <f>[2]Base!D49</f>
        <v>0</v>
      </c>
      <c r="E50" s="82">
        <f>[2]Base!E49</f>
        <v>0</v>
      </c>
      <c r="F50" s="82">
        <v>66</v>
      </c>
      <c r="G50" s="83">
        <f>SUM(C50:F50)</f>
        <v>3799</v>
      </c>
    </row>
    <row r="51" spans="1:7" ht="18" customHeight="1" x14ac:dyDescent="0.25">
      <c r="A51" s="101">
        <v>48</v>
      </c>
      <c r="B51" s="81" t="s">
        <v>118</v>
      </c>
      <c r="C51" s="82">
        <f>[2]Base!C50</f>
        <v>5762</v>
      </c>
      <c r="D51" s="82">
        <f>[2]Base!D50</f>
        <v>0</v>
      </c>
      <c r="E51" s="82">
        <f>[2]Base!E50</f>
        <v>0</v>
      </c>
      <c r="F51" s="82">
        <v>78</v>
      </c>
      <c r="G51" s="83">
        <f>SUM(C51:F51)</f>
        <v>5840</v>
      </c>
    </row>
    <row r="52" spans="1:7" ht="18" customHeight="1" x14ac:dyDescent="0.25">
      <c r="A52" s="101">
        <v>49</v>
      </c>
      <c r="B52" s="81" t="s">
        <v>120</v>
      </c>
      <c r="C52" s="82">
        <f>[2]Base!C51</f>
        <v>13488</v>
      </c>
      <c r="D52" s="82">
        <f>[2]Base!D51</f>
        <v>0</v>
      </c>
      <c r="E52" s="82">
        <f>[2]Base!E51</f>
        <v>0</v>
      </c>
      <c r="F52" s="82">
        <v>592</v>
      </c>
      <c r="G52" s="83">
        <f>SUM(C52:F52)</f>
        <v>14080</v>
      </c>
    </row>
    <row r="53" spans="1:7" ht="18" customHeight="1" x14ac:dyDescent="0.25">
      <c r="A53" s="102">
        <v>50</v>
      </c>
      <c r="B53" s="84" t="s">
        <v>122</v>
      </c>
      <c r="C53" s="85">
        <f>[2]Base!C52</f>
        <v>7805</v>
      </c>
      <c r="D53" s="85">
        <f>[2]Base!D52</f>
        <v>0</v>
      </c>
      <c r="E53" s="85">
        <f>[2]Base!E52</f>
        <v>0</v>
      </c>
      <c r="F53" s="85">
        <v>159</v>
      </c>
      <c r="G53" s="86">
        <f>SUM(C53:F53)</f>
        <v>7964</v>
      </c>
    </row>
    <row r="54" spans="1:7" ht="18" customHeight="1" x14ac:dyDescent="0.25">
      <c r="A54" s="100">
        <v>51</v>
      </c>
      <c r="B54" s="78" t="s">
        <v>124</v>
      </c>
      <c r="C54" s="79">
        <f>[2]Base!C53</f>
        <v>8452</v>
      </c>
      <c r="D54" s="79">
        <f>[2]Base!D53</f>
        <v>0</v>
      </c>
      <c r="E54" s="79">
        <f>[2]Base!E53</f>
        <v>0</v>
      </c>
      <c r="F54" s="79">
        <v>39</v>
      </c>
      <c r="G54" s="80">
        <f>SUM(C54:F54)</f>
        <v>8491</v>
      </c>
    </row>
    <row r="55" spans="1:7" ht="18" customHeight="1" x14ac:dyDescent="0.25">
      <c r="A55" s="101">
        <v>52</v>
      </c>
      <c r="B55" s="81" t="s">
        <v>126</v>
      </c>
      <c r="C55" s="82">
        <f>[2]Base!C54</f>
        <v>37651</v>
      </c>
      <c r="D55" s="82">
        <f>[2]Base!D54</f>
        <v>0</v>
      </c>
      <c r="E55" s="82">
        <f>[2]Base!E54</f>
        <v>0</v>
      </c>
      <c r="F55" s="82">
        <v>283</v>
      </c>
      <c r="G55" s="83">
        <f>SUM(C55:F55)</f>
        <v>37934</v>
      </c>
    </row>
    <row r="56" spans="1:7" ht="18" customHeight="1" x14ac:dyDescent="0.25">
      <c r="A56" s="101">
        <v>53</v>
      </c>
      <c r="B56" s="81" t="s">
        <v>128</v>
      </c>
      <c r="C56" s="82">
        <f>[2]Base!C55</f>
        <v>18700</v>
      </c>
      <c r="D56" s="82">
        <f>[2]Base!D55</f>
        <v>0</v>
      </c>
      <c r="E56" s="82">
        <f>[2]Base!E55</f>
        <v>0</v>
      </c>
      <c r="F56" s="82">
        <v>492</v>
      </c>
      <c r="G56" s="83">
        <f>SUM(C56:F56)</f>
        <v>19192</v>
      </c>
    </row>
    <row r="57" spans="1:7" ht="18" customHeight="1" x14ac:dyDescent="0.25">
      <c r="A57" s="101">
        <v>54</v>
      </c>
      <c r="B57" s="81" t="s">
        <v>130</v>
      </c>
      <c r="C57" s="82">
        <f>[2]Base!C56</f>
        <v>604</v>
      </c>
      <c r="D57" s="82">
        <f>[2]Base!D56</f>
        <v>0</v>
      </c>
      <c r="E57" s="82">
        <f>[2]Base!E56</f>
        <v>0</v>
      </c>
      <c r="F57" s="82">
        <v>18</v>
      </c>
      <c r="G57" s="83">
        <f>SUM(C57:F57)</f>
        <v>622</v>
      </c>
    </row>
    <row r="58" spans="1:7" ht="18" customHeight="1" x14ac:dyDescent="0.25">
      <c r="A58" s="102">
        <v>55</v>
      </c>
      <c r="B58" s="84" t="s">
        <v>132</v>
      </c>
      <c r="C58" s="85">
        <f>[2]Base!C57</f>
        <v>17150</v>
      </c>
      <c r="D58" s="85">
        <f>[2]Base!D57</f>
        <v>0</v>
      </c>
      <c r="E58" s="85">
        <f>[2]Base!E57</f>
        <v>0</v>
      </c>
      <c r="F58" s="85">
        <v>109</v>
      </c>
      <c r="G58" s="86">
        <f>SUM(C58:F58)</f>
        <v>17259</v>
      </c>
    </row>
    <row r="59" spans="1:7" ht="18" customHeight="1" x14ac:dyDescent="0.25">
      <c r="A59" s="100">
        <v>56</v>
      </c>
      <c r="B59" s="78" t="s">
        <v>134</v>
      </c>
      <c r="C59" s="79">
        <f>[2]Base!C58</f>
        <v>2041</v>
      </c>
      <c r="D59" s="79">
        <f>[2]Base!D58</f>
        <v>0</v>
      </c>
      <c r="E59" s="79">
        <f>[2]Base!E58</f>
        <v>0</v>
      </c>
      <c r="F59" s="79">
        <v>1075</v>
      </c>
      <c r="G59" s="80">
        <f>SUM(C59:F59)</f>
        <v>3116</v>
      </c>
    </row>
    <row r="60" spans="1:7" ht="18" customHeight="1" x14ac:dyDescent="0.25">
      <c r="A60" s="101">
        <v>57</v>
      </c>
      <c r="B60" s="81" t="s">
        <v>136</v>
      </c>
      <c r="C60" s="82">
        <f>[2]Base!C59</f>
        <v>9319</v>
      </c>
      <c r="D60" s="82">
        <f>[2]Base!D59</f>
        <v>0</v>
      </c>
      <c r="E60" s="82">
        <f>[2]Base!E59</f>
        <v>0</v>
      </c>
      <c r="F60" s="82">
        <v>99</v>
      </c>
      <c r="G60" s="83">
        <f>SUM(C60:F60)</f>
        <v>9418</v>
      </c>
    </row>
    <row r="61" spans="1:7" ht="18" customHeight="1" x14ac:dyDescent="0.25">
      <c r="A61" s="101">
        <v>58</v>
      </c>
      <c r="B61" s="81" t="s">
        <v>138</v>
      </c>
      <c r="C61" s="82">
        <f>[2]Base!C60</f>
        <v>8337</v>
      </c>
      <c r="D61" s="82">
        <f>[2]Base!D60</f>
        <v>0</v>
      </c>
      <c r="E61" s="82">
        <f>[2]Base!E60</f>
        <v>0</v>
      </c>
      <c r="F61" s="82">
        <v>70</v>
      </c>
      <c r="G61" s="83">
        <f>SUM(C61:F61)</f>
        <v>8407</v>
      </c>
    </row>
    <row r="62" spans="1:7" ht="18" customHeight="1" x14ac:dyDescent="0.25">
      <c r="A62" s="101">
        <v>59</v>
      </c>
      <c r="B62" s="81" t="s">
        <v>140</v>
      </c>
      <c r="C62" s="82">
        <f>[2]Base!C61</f>
        <v>5084</v>
      </c>
      <c r="D62" s="82">
        <f>[2]Base!D61</f>
        <v>0</v>
      </c>
      <c r="E62" s="82">
        <f>[2]Base!E61</f>
        <v>0</v>
      </c>
      <c r="F62" s="82">
        <v>169</v>
      </c>
      <c r="G62" s="83">
        <f>SUM(C62:F62)</f>
        <v>5253</v>
      </c>
    </row>
    <row r="63" spans="1:7" ht="18" customHeight="1" x14ac:dyDescent="0.25">
      <c r="A63" s="102">
        <v>60</v>
      </c>
      <c r="B63" s="84" t="s">
        <v>142</v>
      </c>
      <c r="C63" s="85">
        <f>[2]Base!C62</f>
        <v>6160</v>
      </c>
      <c r="D63" s="85">
        <f>[2]Base!D62</f>
        <v>0</v>
      </c>
      <c r="E63" s="85">
        <f>[2]Base!E62</f>
        <v>0</v>
      </c>
      <c r="F63" s="85">
        <v>46</v>
      </c>
      <c r="G63" s="86">
        <f>SUM(C63:F63)</f>
        <v>6206</v>
      </c>
    </row>
    <row r="64" spans="1:7" ht="18" customHeight="1" x14ac:dyDescent="0.25">
      <c r="A64" s="100">
        <v>61</v>
      </c>
      <c r="B64" s="78" t="s">
        <v>144</v>
      </c>
      <c r="C64" s="79">
        <f>[2]Base!C63</f>
        <v>3595</v>
      </c>
      <c r="D64" s="79">
        <f>[2]Base!D63</f>
        <v>0</v>
      </c>
      <c r="E64" s="79">
        <f>[2]Base!E63</f>
        <v>0</v>
      </c>
      <c r="F64" s="79">
        <v>86</v>
      </c>
      <c r="G64" s="80">
        <f>SUM(C64:F64)</f>
        <v>3681</v>
      </c>
    </row>
    <row r="65" spans="1:7" ht="18" customHeight="1" x14ac:dyDescent="0.25">
      <c r="A65" s="101">
        <v>62</v>
      </c>
      <c r="B65" s="81" t="s">
        <v>146</v>
      </c>
      <c r="C65" s="82">
        <f>[2]Base!C64</f>
        <v>2063</v>
      </c>
      <c r="D65" s="82">
        <f>[2]Base!D64</f>
        <v>0</v>
      </c>
      <c r="E65" s="82">
        <f>[2]Base!E64</f>
        <v>0</v>
      </c>
      <c r="F65" s="82">
        <v>13</v>
      </c>
      <c r="G65" s="83">
        <f>SUM(C65:F65)</f>
        <v>2076</v>
      </c>
    </row>
    <row r="66" spans="1:7" ht="18" customHeight="1" x14ac:dyDescent="0.25">
      <c r="A66" s="101">
        <v>63</v>
      </c>
      <c r="B66" s="81" t="s">
        <v>148</v>
      </c>
      <c r="C66" s="82">
        <f>[2]Base!C65</f>
        <v>2020</v>
      </c>
      <c r="D66" s="82">
        <f>[2]Base!D65</f>
        <v>0</v>
      </c>
      <c r="E66" s="82">
        <f>[2]Base!E65</f>
        <v>0</v>
      </c>
      <c r="F66" s="82">
        <v>7</v>
      </c>
      <c r="G66" s="83">
        <f>SUM(C66:F66)</f>
        <v>2027</v>
      </c>
    </row>
    <row r="67" spans="1:7" ht="18" customHeight="1" x14ac:dyDescent="0.25">
      <c r="A67" s="101">
        <v>64</v>
      </c>
      <c r="B67" s="81" t="s">
        <v>150</v>
      </c>
      <c r="C67" s="82">
        <f>[2]Base!C66</f>
        <v>2299</v>
      </c>
      <c r="D67" s="82">
        <f>[2]Base!D66</f>
        <v>0</v>
      </c>
      <c r="E67" s="82">
        <f>[2]Base!E66</f>
        <v>0</v>
      </c>
      <c r="F67" s="82">
        <v>9</v>
      </c>
      <c r="G67" s="83">
        <f>SUM(C67:F67)</f>
        <v>2308</v>
      </c>
    </row>
    <row r="68" spans="1:7" ht="18" customHeight="1" x14ac:dyDescent="0.25">
      <c r="A68" s="102">
        <v>65</v>
      </c>
      <c r="B68" s="84" t="s">
        <v>152</v>
      </c>
      <c r="C68" s="85">
        <f>[2]Base!C67</f>
        <v>8006</v>
      </c>
      <c r="D68" s="85">
        <f>[2]Base!D67</f>
        <v>0</v>
      </c>
      <c r="E68" s="85">
        <f>[2]Base!E67</f>
        <v>0</v>
      </c>
      <c r="F68" s="85">
        <v>150</v>
      </c>
      <c r="G68" s="86">
        <f>SUM(C68:F68)</f>
        <v>8156</v>
      </c>
    </row>
    <row r="69" spans="1:7" ht="18" customHeight="1" x14ac:dyDescent="0.25">
      <c r="A69" s="100">
        <v>66</v>
      </c>
      <c r="B69" s="78" t="s">
        <v>154</v>
      </c>
      <c r="C69" s="79">
        <f>[2]Base!C68</f>
        <v>1412</v>
      </c>
      <c r="D69" s="79">
        <f>[2]Base!D68</f>
        <v>0</v>
      </c>
      <c r="E69" s="79">
        <f>[2]Base!E68</f>
        <v>0</v>
      </c>
      <c r="F69" s="79">
        <v>506</v>
      </c>
      <c r="G69" s="80">
        <f>SUM(C69:F69)</f>
        <v>1918</v>
      </c>
    </row>
    <row r="70" spans="1:7" ht="18" customHeight="1" x14ac:dyDescent="0.25">
      <c r="A70" s="101">
        <v>67</v>
      </c>
      <c r="B70" s="81" t="s">
        <v>156</v>
      </c>
      <c r="C70" s="82">
        <f>[2]Base!C69</f>
        <v>5232</v>
      </c>
      <c r="D70" s="82">
        <f>[2]Base!D69</f>
        <v>0</v>
      </c>
      <c r="E70" s="82">
        <f>[2]Base!E69</f>
        <v>0</v>
      </c>
      <c r="F70" s="82">
        <v>64</v>
      </c>
      <c r="G70" s="83">
        <f>SUM(C70:F70)</f>
        <v>5296</v>
      </c>
    </row>
    <row r="71" spans="1:7" ht="18" customHeight="1" x14ac:dyDescent="0.25">
      <c r="A71" s="101">
        <v>68</v>
      </c>
      <c r="B71" s="81" t="s">
        <v>158</v>
      </c>
      <c r="C71" s="82">
        <f>[2]Base!C70</f>
        <v>1396</v>
      </c>
      <c r="D71" s="82">
        <f>[2]Base!D70</f>
        <v>0</v>
      </c>
      <c r="E71" s="82">
        <f>[2]Base!E70</f>
        <v>0</v>
      </c>
      <c r="F71" s="82">
        <v>495</v>
      </c>
      <c r="G71" s="83">
        <f>SUM(C71:F71)</f>
        <v>1891</v>
      </c>
    </row>
    <row r="72" spans="1:7" ht="18" customHeight="1" x14ac:dyDescent="0.25">
      <c r="A72" s="103">
        <v>69</v>
      </c>
      <c r="B72" s="87" t="s">
        <v>160</v>
      </c>
      <c r="C72" s="88">
        <f>[2]Base!C71</f>
        <v>4532</v>
      </c>
      <c r="D72" s="88">
        <f>[2]Base!D71</f>
        <v>0</v>
      </c>
      <c r="E72" s="88">
        <f>[2]Base!E71</f>
        <v>0</v>
      </c>
      <c r="F72" s="88">
        <v>43</v>
      </c>
      <c r="G72" s="89">
        <f>SUM(C72:F72)</f>
        <v>4575</v>
      </c>
    </row>
    <row r="73" spans="1:7" s="153" customFormat="1" ht="18" customHeight="1" thickBot="1" x14ac:dyDescent="0.3">
      <c r="A73" s="150"/>
      <c r="B73" s="151" t="s">
        <v>178</v>
      </c>
      <c r="C73" s="152">
        <f t="shared" ref="C73:G73" si="0">SUM(C4:C72)</f>
        <v>636168</v>
      </c>
      <c r="D73" s="152">
        <f t="shared" si="0"/>
        <v>29375</v>
      </c>
      <c r="E73" s="152">
        <f t="shared" si="0"/>
        <v>3213</v>
      </c>
      <c r="F73" s="152">
        <f t="shared" si="0"/>
        <v>17665</v>
      </c>
      <c r="G73" s="214">
        <f t="shared" si="0"/>
        <v>686421</v>
      </c>
    </row>
    <row r="74" spans="1:7" ht="13.8" thickTop="1" x14ac:dyDescent="0.25"/>
  </sheetData>
  <pageMargins left="0.35" right="0.35" top="0.5" bottom="0.5" header="0.3" footer="0.3"/>
  <pageSetup paperSize="5" scale="70" orientation="portrait" r:id="rId1"/>
  <headerFoot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16-17 Final_Type1,2,3,3B,4</vt:lpstr>
      <vt:lpstr>Detail Calculation exclude debt</vt:lpstr>
      <vt:lpstr>Detail Calculation for debt</vt:lpstr>
      <vt:lpstr>Detail</vt:lpstr>
      <vt:lpstr>10.1.16 SIS</vt:lpstr>
      <vt:lpstr>'10.1.16 SIS'!Print_Area</vt:lpstr>
      <vt:lpstr>'16-17 Final_Type1,2,3,3B,4'!Print_Area</vt:lpstr>
      <vt:lpstr>Detail!Print_Area</vt:lpstr>
      <vt:lpstr>'Detail Calculation exclude debt'!Print_Area</vt:lpstr>
      <vt:lpstr>'Detail Calculation for debt'!Print_Area</vt:lpstr>
      <vt:lpstr>'10.1.16 SIS'!Print_Titles</vt:lpstr>
      <vt:lpstr>'16-17 Final_Type1,2,3,3B,4'!Print_Titles</vt:lpstr>
      <vt:lpstr>Detail!Print_Titles</vt:lpstr>
      <vt:lpstr>'Detail Calculation exclude debt'!Print_Titles</vt:lpstr>
      <vt:lpstr>'Detail Calculation for debt'!Print_Titles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Melanie Ruiz</cp:lastModifiedBy>
  <cp:lastPrinted>2017-03-09T15:22:20Z</cp:lastPrinted>
  <dcterms:created xsi:type="dcterms:W3CDTF">2002-01-31T14:19:47Z</dcterms:created>
  <dcterms:modified xsi:type="dcterms:W3CDTF">2017-03-16T19:56:59Z</dcterms:modified>
</cp:coreProperties>
</file>