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f\EFS\EDFIN_AC\Charters\2019-20\Per Pupil Calculations\Initial\"/>
    </mc:Choice>
  </mc:AlternateContent>
  <bookViews>
    <workbookView xWindow="-15" yWindow="885" windowWidth="15375" windowHeight="8220" tabRatio="740"/>
  </bookViews>
  <sheets>
    <sheet name="19-20 Initial_Type1,1B,2,3,3B,4" sheetId="21" r:id="rId1"/>
    <sheet name="Detail Calculation exclude debt" sheetId="12" r:id="rId2"/>
    <sheet name="Detail Calculation for debt" sheetId="22" r:id="rId3"/>
    <sheet name="Detail" sheetId="19" r:id="rId4"/>
    <sheet name="2.1.19 SIS" sheetId="41" r:id="rId5"/>
  </sheets>
  <externalReferences>
    <externalReference r:id="rId6"/>
  </externalReferences>
  <definedNames>
    <definedName name="_1_2004_2005_AFR_4_Ad_Valorem_Taxes">#REF!</definedName>
    <definedName name="_2004_2005_AFR_4_Ad_Valorem_Taxes">#REF!</definedName>
    <definedName name="_xlnm._FilterDatabase" localSheetId="3" hidden="1">Detail!$A$3:$EH$3</definedName>
    <definedName name="Import_Elem_Secondary_ByLEA">#REF!</definedName>
    <definedName name="Import_K_12_ByLEA">#REF!</definedName>
    <definedName name="Import_MFP_and_Other_Funded_ByLEA">#REF!</definedName>
    <definedName name="Import_Total_Reported_ByLEA">#REF!</definedName>
    <definedName name="_xlnm.Print_Area" localSheetId="0">'19-20 Initial_Type1,1B,2,3,3B,4'!$A$1:$N$80</definedName>
    <definedName name="_xlnm.Print_Area" localSheetId="4">'2.1.19 SIS'!$A$1:$AO$76</definedName>
    <definedName name="_xlnm.Print_Area" localSheetId="3">Detail!$A$1:$EH$76</definedName>
    <definedName name="_xlnm.Print_Area" localSheetId="1">'Detail Calculation exclude debt'!$A$1:$Q$78</definedName>
    <definedName name="_xlnm.Print_Area" localSheetId="2">'Detail Calculation for debt'!$A$1:$O$77</definedName>
    <definedName name="_xlnm.Print_Titles" localSheetId="0">'19-20 Initial_Type1,1B,2,3,3B,4'!$A:$B</definedName>
    <definedName name="_xlnm.Print_Titles" localSheetId="4">'2.1.19 SIS'!$A:$B,'2.1.19 SIS'!$2:$2</definedName>
    <definedName name="_xlnm.Print_Titles" localSheetId="3">Detail!$A:$B</definedName>
    <definedName name="_xlnm.Print_Titles" localSheetId="1">'Detail Calculation exclude debt'!$B:$B,'Detail Calculation exclude debt'!$1:$1</definedName>
    <definedName name="_xlnm.Print_Titles" localSheetId="2">'Detail Calculation for debt'!$B:$B,'Detail Calculation for debt'!$1:$1</definedName>
  </definedNames>
  <calcPr calcId="162913" concurrentCalc="0"/>
</workbook>
</file>

<file path=xl/calcChain.xml><?xml version="1.0" encoding="utf-8"?>
<calcChain xmlns="http://schemas.openxmlformats.org/spreadsheetml/2006/main">
  <c r="D2" i="12" l="1"/>
  <c r="E2" i="12"/>
  <c r="H2" i="12"/>
  <c r="I2" i="12"/>
  <c r="J2" i="12"/>
  <c r="K2" i="12"/>
  <c r="L2" i="12"/>
  <c r="M2" i="12"/>
  <c r="N2" i="12"/>
  <c r="O2" i="12"/>
  <c r="P2" i="12"/>
  <c r="Q2" i="12"/>
  <c r="D2" i="22"/>
  <c r="E2" i="22"/>
  <c r="F2" i="22"/>
  <c r="G2" i="22"/>
  <c r="H2" i="22"/>
  <c r="I2" i="22"/>
  <c r="J2" i="22"/>
  <c r="K2" i="22"/>
  <c r="L2" i="22"/>
  <c r="M2" i="22"/>
  <c r="N2" i="22"/>
  <c r="O2" i="22"/>
  <c r="AN76" i="41"/>
  <c r="AM76" i="41"/>
  <c r="AL76" i="41"/>
  <c r="AK76" i="41"/>
  <c r="AJ76" i="41"/>
  <c r="AI76" i="41"/>
  <c r="AH76" i="41"/>
  <c r="AG76" i="41"/>
  <c r="AF76" i="41"/>
  <c r="AE76" i="41"/>
  <c r="AD76" i="41"/>
  <c r="AC76" i="41"/>
  <c r="AB76" i="41"/>
  <c r="AA76" i="41"/>
  <c r="Z76" i="41"/>
  <c r="Y76" i="41"/>
  <c r="X76" i="41"/>
  <c r="W76" i="41"/>
  <c r="V76" i="41"/>
  <c r="U76" i="41"/>
  <c r="T76" i="41"/>
  <c r="S76" i="41"/>
  <c r="R76" i="41"/>
  <c r="Q76" i="41"/>
  <c r="P76" i="41"/>
  <c r="O76" i="41"/>
  <c r="N76" i="41"/>
  <c r="M76" i="41"/>
  <c r="L76" i="41"/>
  <c r="K76" i="41"/>
  <c r="J76" i="41"/>
  <c r="I76" i="41"/>
  <c r="H76" i="41"/>
  <c r="G76" i="41"/>
  <c r="F76" i="41"/>
  <c r="E76" i="41"/>
  <c r="D76" i="41"/>
  <c r="C76" i="41"/>
  <c r="AO75" i="41"/>
  <c r="AO74" i="41"/>
  <c r="AO73" i="41"/>
  <c r="AO72" i="41"/>
  <c r="AO71" i="41"/>
  <c r="AO70" i="41"/>
  <c r="AO69" i="41"/>
  <c r="AO68" i="41"/>
  <c r="AO67" i="41"/>
  <c r="AO66" i="41"/>
  <c r="AO65" i="41"/>
  <c r="AO64" i="41"/>
  <c r="AO63" i="41"/>
  <c r="AO62" i="41"/>
  <c r="AO61" i="41"/>
  <c r="AO60" i="41"/>
  <c r="AO59" i="41"/>
  <c r="AO58" i="41"/>
  <c r="AO57" i="41"/>
  <c r="AO56" i="41"/>
  <c r="AO55" i="41"/>
  <c r="AO54" i="41"/>
  <c r="AO53" i="41"/>
  <c r="AO52" i="41"/>
  <c r="AO51" i="41"/>
  <c r="AO50" i="41"/>
  <c r="AO49" i="41"/>
  <c r="AO48" i="41"/>
  <c r="AO47" i="41"/>
  <c r="AO46" i="41"/>
  <c r="AO45" i="41"/>
  <c r="AO44" i="41"/>
  <c r="AO43" i="41"/>
  <c r="AO42" i="41"/>
  <c r="AO41" i="41"/>
  <c r="AO40" i="41"/>
  <c r="AO39" i="41"/>
  <c r="AO38" i="41"/>
  <c r="AO37" i="41"/>
  <c r="AO36" i="41"/>
  <c r="AO35" i="41"/>
  <c r="AO34" i="41"/>
  <c r="AO33" i="41"/>
  <c r="AO32" i="41"/>
  <c r="AO31" i="41"/>
  <c r="AO30" i="41"/>
  <c r="AO29" i="41"/>
  <c r="AO28" i="41"/>
  <c r="AO27" i="41"/>
  <c r="AO26" i="41"/>
  <c r="AO25" i="41"/>
  <c r="AO24" i="41"/>
  <c r="AO23" i="41"/>
  <c r="AO22" i="41"/>
  <c r="AO21" i="41"/>
  <c r="AO20" i="41"/>
  <c r="AO19" i="41"/>
  <c r="AO18" i="41"/>
  <c r="AO17" i="41"/>
  <c r="AO16" i="41"/>
  <c r="AO15" i="41"/>
  <c r="AO14" i="41"/>
  <c r="AO13" i="41"/>
  <c r="AO12" i="41"/>
  <c r="AO11" i="41"/>
  <c r="AO10" i="41"/>
  <c r="AO9" i="41"/>
  <c r="AO8" i="41"/>
  <c r="AO7" i="41"/>
  <c r="AN5" i="41"/>
  <c r="AO5" i="41"/>
  <c r="G75" i="12"/>
  <c r="G74" i="12"/>
  <c r="G73" i="12"/>
  <c r="G72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J76" i="21"/>
  <c r="H76" i="21"/>
  <c r="G76" i="21"/>
  <c r="F76" i="21"/>
  <c r="E76" i="21"/>
  <c r="D76" i="21"/>
  <c r="C76" i="21"/>
  <c r="J75" i="21"/>
  <c r="H75" i="21"/>
  <c r="G75" i="21"/>
  <c r="F75" i="21"/>
  <c r="E75" i="21"/>
  <c r="D75" i="21"/>
  <c r="C75" i="21"/>
  <c r="J74" i="21"/>
  <c r="H74" i="21"/>
  <c r="G74" i="21"/>
  <c r="F74" i="21"/>
  <c r="E74" i="21"/>
  <c r="D74" i="21"/>
  <c r="C74" i="21"/>
  <c r="J73" i="21"/>
  <c r="H73" i="21"/>
  <c r="G73" i="21"/>
  <c r="F73" i="21"/>
  <c r="E73" i="21"/>
  <c r="D73" i="21"/>
  <c r="C73" i="21"/>
  <c r="J72" i="21"/>
  <c r="H72" i="21"/>
  <c r="G72" i="21"/>
  <c r="F72" i="21"/>
  <c r="E72" i="21"/>
  <c r="D72" i="21"/>
  <c r="C72" i="21"/>
  <c r="J71" i="21"/>
  <c r="H71" i="21"/>
  <c r="G71" i="21"/>
  <c r="F71" i="21"/>
  <c r="E71" i="21"/>
  <c r="D71" i="21"/>
  <c r="C71" i="21"/>
  <c r="J70" i="21"/>
  <c r="H70" i="21"/>
  <c r="G70" i="21"/>
  <c r="F70" i="21"/>
  <c r="E70" i="21"/>
  <c r="D70" i="21"/>
  <c r="C70" i="21"/>
  <c r="J69" i="21"/>
  <c r="H69" i="21"/>
  <c r="G69" i="21"/>
  <c r="F69" i="21"/>
  <c r="E69" i="21"/>
  <c r="D69" i="21"/>
  <c r="C69" i="21"/>
  <c r="J68" i="21"/>
  <c r="H68" i="21"/>
  <c r="G68" i="21"/>
  <c r="F68" i="21"/>
  <c r="E68" i="21"/>
  <c r="D68" i="21"/>
  <c r="C68" i="21"/>
  <c r="J67" i="21"/>
  <c r="H67" i="21"/>
  <c r="G67" i="21"/>
  <c r="F67" i="21"/>
  <c r="E67" i="21"/>
  <c r="D67" i="21"/>
  <c r="C67" i="21"/>
  <c r="J66" i="21"/>
  <c r="H66" i="21"/>
  <c r="G66" i="21"/>
  <c r="F66" i="21"/>
  <c r="E66" i="21"/>
  <c r="D66" i="21"/>
  <c r="C66" i="21"/>
  <c r="J65" i="21"/>
  <c r="H65" i="21"/>
  <c r="G65" i="21"/>
  <c r="F65" i="21"/>
  <c r="E65" i="21"/>
  <c r="D65" i="21"/>
  <c r="C65" i="21"/>
  <c r="J64" i="21"/>
  <c r="H64" i="21"/>
  <c r="G64" i="21"/>
  <c r="F64" i="21"/>
  <c r="E64" i="21"/>
  <c r="D64" i="21"/>
  <c r="C64" i="21"/>
  <c r="J63" i="21"/>
  <c r="H63" i="21"/>
  <c r="G63" i="21"/>
  <c r="F63" i="21"/>
  <c r="E63" i="21"/>
  <c r="D63" i="21"/>
  <c r="C63" i="21"/>
  <c r="J62" i="21"/>
  <c r="H62" i="21"/>
  <c r="G62" i="21"/>
  <c r="F62" i="21"/>
  <c r="E62" i="21"/>
  <c r="D62" i="21"/>
  <c r="C62" i="21"/>
  <c r="J61" i="21"/>
  <c r="H61" i="21"/>
  <c r="G61" i="21"/>
  <c r="F61" i="21"/>
  <c r="E61" i="21"/>
  <c r="D61" i="21"/>
  <c r="C61" i="21"/>
  <c r="J60" i="21"/>
  <c r="H60" i="21"/>
  <c r="G60" i="21"/>
  <c r="F60" i="21"/>
  <c r="E60" i="21"/>
  <c r="D60" i="21"/>
  <c r="C60" i="21"/>
  <c r="J59" i="21"/>
  <c r="H59" i="21"/>
  <c r="G59" i="21"/>
  <c r="F59" i="21"/>
  <c r="E59" i="21"/>
  <c r="D59" i="21"/>
  <c r="C59" i="21"/>
  <c r="J58" i="21"/>
  <c r="H58" i="21"/>
  <c r="G58" i="21"/>
  <c r="F58" i="21"/>
  <c r="E58" i="21"/>
  <c r="D58" i="21"/>
  <c r="C58" i="21"/>
  <c r="J57" i="21"/>
  <c r="H57" i="21"/>
  <c r="G57" i="21"/>
  <c r="F57" i="21"/>
  <c r="E57" i="21"/>
  <c r="D57" i="21"/>
  <c r="C57" i="21"/>
  <c r="J56" i="21"/>
  <c r="H56" i="21"/>
  <c r="G56" i="21"/>
  <c r="F56" i="21"/>
  <c r="E56" i="21"/>
  <c r="D56" i="21"/>
  <c r="C56" i="21"/>
  <c r="J55" i="21"/>
  <c r="H55" i="21"/>
  <c r="G55" i="21"/>
  <c r="F55" i="21"/>
  <c r="E55" i="21"/>
  <c r="D55" i="21"/>
  <c r="C55" i="21"/>
  <c r="J54" i="21"/>
  <c r="H54" i="21"/>
  <c r="G54" i="21"/>
  <c r="F54" i="21"/>
  <c r="E54" i="21"/>
  <c r="D54" i="21"/>
  <c r="C54" i="21"/>
  <c r="J53" i="21"/>
  <c r="H53" i="21"/>
  <c r="G53" i="21"/>
  <c r="F53" i="21"/>
  <c r="E53" i="21"/>
  <c r="D53" i="21"/>
  <c r="C53" i="21"/>
  <c r="J52" i="21"/>
  <c r="H52" i="21"/>
  <c r="G52" i="21"/>
  <c r="F52" i="21"/>
  <c r="E52" i="21"/>
  <c r="D52" i="21"/>
  <c r="C52" i="21"/>
  <c r="J51" i="21"/>
  <c r="H51" i="21"/>
  <c r="G51" i="21"/>
  <c r="F51" i="21"/>
  <c r="E51" i="21"/>
  <c r="D51" i="21"/>
  <c r="C51" i="21"/>
  <c r="J50" i="21"/>
  <c r="H50" i="21"/>
  <c r="G50" i="21"/>
  <c r="F50" i="21"/>
  <c r="E50" i="21"/>
  <c r="D50" i="21"/>
  <c r="C50" i="21"/>
  <c r="J49" i="21"/>
  <c r="H49" i="21"/>
  <c r="G49" i="21"/>
  <c r="F49" i="21"/>
  <c r="E49" i="21"/>
  <c r="D49" i="21"/>
  <c r="C49" i="21"/>
  <c r="J48" i="21"/>
  <c r="H48" i="21"/>
  <c r="G48" i="21"/>
  <c r="F48" i="21"/>
  <c r="E48" i="21"/>
  <c r="D48" i="21"/>
  <c r="C48" i="21"/>
  <c r="J47" i="21"/>
  <c r="H47" i="21"/>
  <c r="G47" i="21"/>
  <c r="F47" i="21"/>
  <c r="E47" i="21"/>
  <c r="D47" i="21"/>
  <c r="C47" i="21"/>
  <c r="J46" i="21"/>
  <c r="H46" i="21"/>
  <c r="G46" i="21"/>
  <c r="F46" i="21"/>
  <c r="E46" i="21"/>
  <c r="D46" i="21"/>
  <c r="C46" i="21"/>
  <c r="J45" i="21"/>
  <c r="H45" i="21"/>
  <c r="G45" i="21"/>
  <c r="F45" i="21"/>
  <c r="E45" i="21"/>
  <c r="D45" i="21"/>
  <c r="C45" i="21"/>
  <c r="J44" i="21"/>
  <c r="H44" i="21"/>
  <c r="G44" i="21"/>
  <c r="F44" i="21"/>
  <c r="E44" i="21"/>
  <c r="D44" i="21"/>
  <c r="C44" i="21"/>
  <c r="J43" i="21"/>
  <c r="H43" i="21"/>
  <c r="G43" i="21"/>
  <c r="F43" i="21"/>
  <c r="E43" i="21"/>
  <c r="D43" i="21"/>
  <c r="C43" i="21"/>
  <c r="J42" i="21"/>
  <c r="H42" i="21"/>
  <c r="G42" i="21"/>
  <c r="F42" i="21"/>
  <c r="E42" i="21"/>
  <c r="D42" i="21"/>
  <c r="C42" i="21"/>
  <c r="J41" i="21"/>
  <c r="H41" i="21"/>
  <c r="G41" i="21"/>
  <c r="F41" i="21"/>
  <c r="E41" i="21"/>
  <c r="D41" i="21"/>
  <c r="C41" i="21"/>
  <c r="J40" i="21"/>
  <c r="H40" i="21"/>
  <c r="G40" i="21"/>
  <c r="F40" i="21"/>
  <c r="E40" i="21"/>
  <c r="D40" i="21"/>
  <c r="C40" i="21"/>
  <c r="J39" i="21"/>
  <c r="H39" i="21"/>
  <c r="G39" i="21"/>
  <c r="F39" i="21"/>
  <c r="E39" i="21"/>
  <c r="D39" i="21"/>
  <c r="C39" i="21"/>
  <c r="J38" i="21"/>
  <c r="H38" i="21"/>
  <c r="G38" i="21"/>
  <c r="F38" i="21"/>
  <c r="E38" i="21"/>
  <c r="D38" i="21"/>
  <c r="C38" i="21"/>
  <c r="J37" i="21"/>
  <c r="H37" i="21"/>
  <c r="G37" i="21"/>
  <c r="F37" i="21"/>
  <c r="E37" i="21"/>
  <c r="D37" i="21"/>
  <c r="C37" i="21"/>
  <c r="J36" i="21"/>
  <c r="H36" i="21"/>
  <c r="G36" i="21"/>
  <c r="F36" i="21"/>
  <c r="E36" i="21"/>
  <c r="D36" i="21"/>
  <c r="C36" i="21"/>
  <c r="J35" i="21"/>
  <c r="H35" i="21"/>
  <c r="G35" i="21"/>
  <c r="F35" i="21"/>
  <c r="E35" i="21"/>
  <c r="D35" i="21"/>
  <c r="C35" i="21"/>
  <c r="J34" i="21"/>
  <c r="H34" i="21"/>
  <c r="G34" i="21"/>
  <c r="F34" i="21"/>
  <c r="E34" i="21"/>
  <c r="D34" i="21"/>
  <c r="C34" i="21"/>
  <c r="J33" i="21"/>
  <c r="H33" i="21"/>
  <c r="G33" i="21"/>
  <c r="F33" i="21"/>
  <c r="E33" i="21"/>
  <c r="D33" i="21"/>
  <c r="C33" i="21"/>
  <c r="J32" i="21"/>
  <c r="H32" i="21"/>
  <c r="G32" i="21"/>
  <c r="F32" i="21"/>
  <c r="E32" i="21"/>
  <c r="D32" i="21"/>
  <c r="C32" i="21"/>
  <c r="J31" i="21"/>
  <c r="H31" i="21"/>
  <c r="G31" i="21"/>
  <c r="F31" i="21"/>
  <c r="E31" i="21"/>
  <c r="D31" i="21"/>
  <c r="C31" i="21"/>
  <c r="J30" i="21"/>
  <c r="H30" i="21"/>
  <c r="G30" i="21"/>
  <c r="F30" i="21"/>
  <c r="E30" i="21"/>
  <c r="D30" i="21"/>
  <c r="C30" i="21"/>
  <c r="J29" i="21"/>
  <c r="H29" i="21"/>
  <c r="G29" i="21"/>
  <c r="F29" i="21"/>
  <c r="E29" i="21"/>
  <c r="D29" i="21"/>
  <c r="C29" i="21"/>
  <c r="J28" i="21"/>
  <c r="H28" i="21"/>
  <c r="G28" i="21"/>
  <c r="F28" i="21"/>
  <c r="E28" i="21"/>
  <c r="D28" i="21"/>
  <c r="C28" i="21"/>
  <c r="J27" i="21"/>
  <c r="H27" i="21"/>
  <c r="G27" i="21"/>
  <c r="F27" i="21"/>
  <c r="E27" i="21"/>
  <c r="D27" i="21"/>
  <c r="C27" i="21"/>
  <c r="J26" i="21"/>
  <c r="H26" i="21"/>
  <c r="G26" i="21"/>
  <c r="F26" i="21"/>
  <c r="E26" i="21"/>
  <c r="D26" i="21"/>
  <c r="C26" i="21"/>
  <c r="J25" i="21"/>
  <c r="H25" i="21"/>
  <c r="G25" i="21"/>
  <c r="F25" i="21"/>
  <c r="E25" i="21"/>
  <c r="D25" i="21"/>
  <c r="C25" i="21"/>
  <c r="J24" i="21"/>
  <c r="H24" i="21"/>
  <c r="G24" i="21"/>
  <c r="F24" i="21"/>
  <c r="E24" i="21"/>
  <c r="D24" i="21"/>
  <c r="C24" i="21"/>
  <c r="J23" i="21"/>
  <c r="H23" i="21"/>
  <c r="G23" i="21"/>
  <c r="F23" i="21"/>
  <c r="E23" i="21"/>
  <c r="D23" i="21"/>
  <c r="C23" i="21"/>
  <c r="J22" i="21"/>
  <c r="H22" i="21"/>
  <c r="G22" i="21"/>
  <c r="F22" i="21"/>
  <c r="E22" i="21"/>
  <c r="D22" i="21"/>
  <c r="C22" i="21"/>
  <c r="J21" i="21"/>
  <c r="H21" i="21"/>
  <c r="G21" i="21"/>
  <c r="F21" i="21"/>
  <c r="E21" i="21"/>
  <c r="D21" i="21"/>
  <c r="C21" i="21"/>
  <c r="J20" i="21"/>
  <c r="H20" i="21"/>
  <c r="G20" i="21"/>
  <c r="F20" i="21"/>
  <c r="E20" i="21"/>
  <c r="D20" i="21"/>
  <c r="C20" i="21"/>
  <c r="J19" i="21"/>
  <c r="H19" i="21"/>
  <c r="G19" i="21"/>
  <c r="F19" i="21"/>
  <c r="E19" i="21"/>
  <c r="D19" i="21"/>
  <c r="C19" i="21"/>
  <c r="J18" i="21"/>
  <c r="H18" i="21"/>
  <c r="G18" i="21"/>
  <c r="F18" i="21"/>
  <c r="E18" i="21"/>
  <c r="D18" i="21"/>
  <c r="C18" i="21"/>
  <c r="J17" i="21"/>
  <c r="H17" i="21"/>
  <c r="G17" i="21"/>
  <c r="F17" i="21"/>
  <c r="E17" i="21"/>
  <c r="D17" i="21"/>
  <c r="C17" i="21"/>
  <c r="J16" i="21"/>
  <c r="H16" i="21"/>
  <c r="G16" i="21"/>
  <c r="F16" i="21"/>
  <c r="E16" i="21"/>
  <c r="D16" i="21"/>
  <c r="C16" i="21"/>
  <c r="J15" i="21"/>
  <c r="H15" i="21"/>
  <c r="G15" i="21"/>
  <c r="F15" i="21"/>
  <c r="E15" i="21"/>
  <c r="D15" i="21"/>
  <c r="C15" i="21"/>
  <c r="J14" i="21"/>
  <c r="H14" i="21"/>
  <c r="G14" i="21"/>
  <c r="F14" i="21"/>
  <c r="E14" i="21"/>
  <c r="D14" i="21"/>
  <c r="C14" i="21"/>
  <c r="J13" i="21"/>
  <c r="H13" i="21"/>
  <c r="G13" i="21"/>
  <c r="F13" i="21"/>
  <c r="E13" i="21"/>
  <c r="D13" i="21"/>
  <c r="C13" i="21"/>
  <c r="J12" i="21"/>
  <c r="H12" i="21"/>
  <c r="G12" i="21"/>
  <c r="F12" i="21"/>
  <c r="E12" i="21"/>
  <c r="D12" i="21"/>
  <c r="C12" i="21"/>
  <c r="J11" i="21"/>
  <c r="H11" i="21"/>
  <c r="G11" i="21"/>
  <c r="F11" i="21"/>
  <c r="E11" i="21"/>
  <c r="D11" i="21"/>
  <c r="C11" i="21"/>
  <c r="J10" i="21"/>
  <c r="H10" i="21"/>
  <c r="G10" i="21"/>
  <c r="F10" i="21"/>
  <c r="E10" i="21"/>
  <c r="D10" i="21"/>
  <c r="C10" i="21"/>
  <c r="J9" i="21"/>
  <c r="H9" i="21"/>
  <c r="G9" i="21"/>
  <c r="F9" i="21"/>
  <c r="E9" i="21"/>
  <c r="D9" i="21"/>
  <c r="C9" i="21"/>
  <c r="J8" i="21"/>
  <c r="H8" i="21"/>
  <c r="G8" i="21"/>
  <c r="F8" i="21"/>
  <c r="E8" i="21"/>
  <c r="D8" i="21"/>
  <c r="C8" i="21"/>
  <c r="J7" i="21"/>
  <c r="H7" i="21"/>
  <c r="G7" i="21"/>
  <c r="F7" i="21"/>
  <c r="E7" i="21"/>
  <c r="D7" i="21"/>
  <c r="C7" i="21"/>
  <c r="C76" i="19"/>
  <c r="H76" i="19"/>
  <c r="S76" i="19"/>
  <c r="X76" i="19"/>
  <c r="AN76" i="19"/>
  <c r="AY76" i="19"/>
  <c r="BD76" i="19"/>
  <c r="BO76" i="19"/>
  <c r="BT76" i="19"/>
  <c r="CE76" i="19"/>
  <c r="CJ76" i="19"/>
  <c r="CU76" i="19"/>
  <c r="CZ76" i="19"/>
  <c r="DK76" i="19"/>
  <c r="DP76" i="19"/>
  <c r="EA76" i="19"/>
  <c r="EF76" i="19"/>
  <c r="AE8" i="19"/>
  <c r="AH8" i="19"/>
  <c r="AU8" i="19"/>
  <c r="AX8" i="19"/>
  <c r="BK8" i="19"/>
  <c r="BN8" i="19"/>
  <c r="CA8" i="19"/>
  <c r="CD8" i="19"/>
  <c r="CQ8" i="19"/>
  <c r="CT8" i="19"/>
  <c r="DG8" i="19"/>
  <c r="DJ8" i="19"/>
  <c r="DW8" i="19"/>
  <c r="DZ8" i="19"/>
  <c r="G9" i="19"/>
  <c r="J9" i="19"/>
  <c r="W9" i="19"/>
  <c r="Z9" i="19"/>
  <c r="AM9" i="19"/>
  <c r="AP9" i="19"/>
  <c r="BC9" i="19"/>
  <c r="BF9" i="19"/>
  <c r="G27" i="19"/>
  <c r="J27" i="19"/>
  <c r="W27" i="19"/>
  <c r="Z27" i="19"/>
  <c r="AM27" i="19"/>
  <c r="AP27" i="19"/>
  <c r="BC27" i="19"/>
  <c r="BF27" i="19"/>
  <c r="BS27" i="19"/>
  <c r="BV27" i="19"/>
  <c r="W33" i="19"/>
  <c r="Z33" i="19"/>
  <c r="CA34" i="19"/>
  <c r="CD34" i="19"/>
  <c r="DG34" i="19"/>
  <c r="DJ34" i="19"/>
  <c r="BK36" i="19"/>
  <c r="BN36" i="19"/>
  <c r="CQ36" i="19"/>
  <c r="CT36" i="19"/>
  <c r="DW36" i="19"/>
  <c r="DZ36" i="19"/>
  <c r="AU38" i="19"/>
  <c r="AX38" i="19"/>
  <c r="CA38" i="19"/>
  <c r="CD38" i="19"/>
  <c r="DG38" i="19"/>
  <c r="DJ38" i="19"/>
  <c r="AE40" i="19"/>
  <c r="AH40" i="19"/>
  <c r="BK40" i="19"/>
  <c r="BN40" i="19"/>
  <c r="CQ40" i="19"/>
  <c r="CT40" i="19"/>
  <c r="O42" i="19"/>
  <c r="R42" i="19"/>
  <c r="AU42" i="19"/>
  <c r="AX42" i="19"/>
  <c r="CA42" i="19"/>
  <c r="CD42" i="19"/>
  <c r="BK44" i="19"/>
  <c r="BN44" i="19"/>
  <c r="AU46" i="19"/>
  <c r="AX46" i="19"/>
  <c r="BK48" i="19"/>
  <c r="BN48" i="19"/>
  <c r="CQ48" i="19"/>
  <c r="CT48" i="19"/>
  <c r="DW48" i="19"/>
  <c r="DZ48" i="19"/>
  <c r="AU50" i="19"/>
  <c r="AX50" i="19"/>
  <c r="CA50" i="19"/>
  <c r="CD50" i="19"/>
  <c r="DG50" i="19"/>
  <c r="DJ50" i="19"/>
  <c r="G51" i="19"/>
  <c r="J51" i="19"/>
  <c r="O8" i="19"/>
  <c r="R8" i="19"/>
  <c r="CA33" i="19"/>
  <c r="CD33" i="19"/>
  <c r="CQ33" i="19"/>
  <c r="CT33" i="19"/>
  <c r="DG33" i="19"/>
  <c r="DJ33" i="19"/>
  <c r="DW33" i="19"/>
  <c r="DZ33" i="19"/>
  <c r="G34" i="19"/>
  <c r="J34" i="19"/>
  <c r="W34" i="19"/>
  <c r="Z34" i="19"/>
  <c r="AE35" i="19"/>
  <c r="AH35" i="19"/>
  <c r="AU35" i="19"/>
  <c r="AX35" i="19"/>
  <c r="AU37" i="19"/>
  <c r="AX37" i="19"/>
  <c r="BK37" i="19"/>
  <c r="BN37" i="19"/>
  <c r="CA37" i="19"/>
  <c r="CD37" i="19"/>
  <c r="CQ37" i="19"/>
  <c r="CT37" i="19"/>
  <c r="DG37" i="19"/>
  <c r="DJ37" i="19"/>
  <c r="DW37" i="19"/>
  <c r="DZ37" i="19"/>
  <c r="AE39" i="19"/>
  <c r="AH39" i="19"/>
  <c r="AU39" i="19"/>
  <c r="AX39" i="19"/>
  <c r="BK39" i="19"/>
  <c r="BN39" i="19"/>
  <c r="CA39" i="19"/>
  <c r="CD39" i="19"/>
  <c r="CQ39" i="19"/>
  <c r="CT39" i="19"/>
  <c r="DG39" i="19"/>
  <c r="DJ39" i="19"/>
  <c r="O41" i="19"/>
  <c r="R41" i="19"/>
  <c r="AE41" i="19"/>
  <c r="AH41" i="19"/>
  <c r="AU41" i="19"/>
  <c r="AX41" i="19"/>
  <c r="BK41" i="19"/>
  <c r="BN41" i="19"/>
  <c r="CA41" i="19"/>
  <c r="CD41" i="19"/>
  <c r="CQ41" i="19"/>
  <c r="CT41" i="19"/>
  <c r="BK43" i="19"/>
  <c r="BN43" i="19"/>
  <c r="CA43" i="19"/>
  <c r="CD43" i="19"/>
  <c r="AU45" i="19"/>
  <c r="AX45" i="19"/>
  <c r="BK45" i="19"/>
  <c r="BN45" i="19"/>
  <c r="BK47" i="19"/>
  <c r="BN47" i="19"/>
  <c r="CA47" i="19"/>
  <c r="CD47" i="19"/>
  <c r="CQ47" i="19"/>
  <c r="CT47" i="19"/>
  <c r="DG47" i="19"/>
  <c r="DJ47" i="19"/>
  <c r="DW47" i="19"/>
  <c r="DZ47" i="19"/>
  <c r="G48" i="19"/>
  <c r="J48" i="19"/>
  <c r="AU49" i="19"/>
  <c r="AX49" i="19"/>
  <c r="BK49" i="19"/>
  <c r="BN49" i="19"/>
  <c r="CA49" i="19"/>
  <c r="CD49" i="19"/>
  <c r="CQ49" i="19"/>
  <c r="CT49" i="19"/>
  <c r="DG49" i="19"/>
  <c r="DJ49" i="19"/>
  <c r="DW49" i="19"/>
  <c r="DZ49" i="19"/>
  <c r="D76" i="19"/>
  <c r="I76" i="19"/>
  <c r="N76" i="19"/>
  <c r="T76" i="19"/>
  <c r="Y76" i="19"/>
  <c r="AD76" i="19"/>
  <c r="AJ76" i="19"/>
  <c r="AO76" i="19"/>
  <c r="AT76" i="19"/>
  <c r="AZ76" i="19"/>
  <c r="BE76" i="19"/>
  <c r="BJ76" i="19"/>
  <c r="BP76" i="19"/>
  <c r="BZ76" i="19"/>
  <c r="CF76" i="19"/>
  <c r="CK76" i="19"/>
  <c r="CP76" i="19"/>
  <c r="CV76" i="19"/>
  <c r="DA76" i="19"/>
  <c r="DF76" i="19"/>
  <c r="DL76" i="19"/>
  <c r="DQ76" i="19"/>
  <c r="DV76" i="19"/>
  <c r="EB76" i="19"/>
  <c r="EG76" i="19"/>
  <c r="AU34" i="19"/>
  <c r="AX34" i="19"/>
  <c r="BK35" i="19"/>
  <c r="BN35" i="19"/>
  <c r="CA35" i="19"/>
  <c r="CD35" i="19"/>
  <c r="CQ35" i="19"/>
  <c r="CT35" i="19"/>
  <c r="DG35" i="19"/>
  <c r="DJ35" i="19"/>
  <c r="DW35" i="19"/>
  <c r="DZ35" i="19"/>
  <c r="G36" i="19"/>
  <c r="J36" i="19"/>
  <c r="O38" i="19"/>
  <c r="R38" i="19"/>
  <c r="K76" i="19"/>
  <c r="P76" i="19"/>
  <c r="AA76" i="19"/>
  <c r="AF76" i="19"/>
  <c r="AQ76" i="19"/>
  <c r="AV76" i="19"/>
  <c r="BG76" i="19"/>
  <c r="BL76" i="19"/>
  <c r="BW76" i="19"/>
  <c r="CB76" i="19"/>
  <c r="CM76" i="19"/>
  <c r="CR76" i="19"/>
  <c r="DC76" i="19"/>
  <c r="DH76" i="19"/>
  <c r="DS76" i="19"/>
  <c r="DX76" i="19"/>
  <c r="G8" i="19"/>
  <c r="J8" i="19"/>
  <c r="W8" i="19"/>
  <c r="Z8" i="19"/>
  <c r="AM8" i="19"/>
  <c r="AP8" i="19"/>
  <c r="BC8" i="19"/>
  <c r="BF8" i="19"/>
  <c r="BS8" i="19"/>
  <c r="BV8" i="19"/>
  <c r="CI8" i="19"/>
  <c r="CL8" i="19"/>
  <c r="CY8" i="19"/>
  <c r="DB8" i="19"/>
  <c r="DO8" i="19"/>
  <c r="DR8" i="19"/>
  <c r="EE8" i="19"/>
  <c r="EH8" i="19"/>
  <c r="O9" i="19"/>
  <c r="R9" i="19"/>
  <c r="AE9" i="19"/>
  <c r="AH9" i="19"/>
  <c r="AU9" i="19"/>
  <c r="AX9" i="19"/>
  <c r="BK9" i="19"/>
  <c r="BN9" i="19"/>
  <c r="CA9" i="19"/>
  <c r="CD9" i="19"/>
  <c r="CQ9" i="19"/>
  <c r="CT9" i="19"/>
  <c r="DG9" i="19"/>
  <c r="DJ9" i="19"/>
  <c r="DW9" i="19"/>
  <c r="DZ9" i="19"/>
  <c r="G10" i="19"/>
  <c r="J10" i="19"/>
  <c r="W10" i="19"/>
  <c r="Z10" i="19"/>
  <c r="AM10" i="19"/>
  <c r="AP10" i="19"/>
  <c r="BC10" i="19"/>
  <c r="BF10" i="19"/>
  <c r="BS10" i="19"/>
  <c r="BV10" i="19"/>
  <c r="CI10" i="19"/>
  <c r="CL10" i="19"/>
  <c r="CY10" i="19"/>
  <c r="DB10" i="19"/>
  <c r="DO10" i="19"/>
  <c r="DR10" i="19"/>
  <c r="EE10" i="19"/>
  <c r="EH10" i="19"/>
  <c r="O11" i="19"/>
  <c r="R11" i="19"/>
  <c r="AE11" i="19"/>
  <c r="AH11" i="19"/>
  <c r="AU11" i="19"/>
  <c r="AX11" i="19"/>
  <c r="BK11" i="19"/>
  <c r="BN11" i="19"/>
  <c r="EE26" i="19"/>
  <c r="EH26" i="19"/>
  <c r="O27" i="19"/>
  <c r="R27" i="19"/>
  <c r="AE27" i="19"/>
  <c r="AH27" i="19"/>
  <c r="BK27" i="19"/>
  <c r="BN27" i="19"/>
  <c r="CA27" i="19"/>
  <c r="CD27" i="19"/>
  <c r="CQ27" i="19"/>
  <c r="CT27" i="19"/>
  <c r="DG27" i="19"/>
  <c r="DJ27" i="19"/>
  <c r="DW27" i="19"/>
  <c r="DZ27" i="19"/>
  <c r="G28" i="19"/>
  <c r="J28" i="19"/>
  <c r="W28" i="19"/>
  <c r="Z28" i="19"/>
  <c r="AM28" i="19"/>
  <c r="AP28" i="19"/>
  <c r="BC28" i="19"/>
  <c r="BF28" i="19"/>
  <c r="BS28" i="19"/>
  <c r="BV28" i="19"/>
  <c r="CI28" i="19"/>
  <c r="CL28" i="19"/>
  <c r="CY28" i="19"/>
  <c r="DB28" i="19"/>
  <c r="DO28" i="19"/>
  <c r="DR28" i="19"/>
  <c r="EE28" i="19"/>
  <c r="EH28" i="19"/>
  <c r="O29" i="19"/>
  <c r="R29" i="19"/>
  <c r="AE29" i="19"/>
  <c r="AH29" i="19"/>
  <c r="AU29" i="19"/>
  <c r="AX29" i="19"/>
  <c r="BK29" i="19"/>
  <c r="BN29" i="19"/>
  <c r="CA29" i="19"/>
  <c r="CD29" i="19"/>
  <c r="CQ29" i="19"/>
  <c r="CT29" i="19"/>
  <c r="DG29" i="19"/>
  <c r="DJ29" i="19"/>
  <c r="DW29" i="19"/>
  <c r="DZ29" i="19"/>
  <c r="G30" i="19"/>
  <c r="J30" i="19"/>
  <c r="W30" i="19"/>
  <c r="Z30" i="19"/>
  <c r="AM30" i="19"/>
  <c r="AP30" i="19"/>
  <c r="BC30" i="19"/>
  <c r="BF30" i="19"/>
  <c r="BS30" i="19"/>
  <c r="BV30" i="19"/>
  <c r="CI30" i="19"/>
  <c r="CL30" i="19"/>
  <c r="CY30" i="19"/>
  <c r="DB30" i="19"/>
  <c r="DO30" i="19"/>
  <c r="DR30" i="19"/>
  <c r="EE30" i="19"/>
  <c r="EH30" i="19"/>
  <c r="O31" i="19"/>
  <c r="AE31" i="19"/>
  <c r="AH31" i="19"/>
  <c r="AU31" i="19"/>
  <c r="AX31" i="19"/>
  <c r="BK31" i="19"/>
  <c r="BN31" i="19"/>
  <c r="G35" i="19"/>
  <c r="J35" i="19"/>
  <c r="F76" i="19"/>
  <c r="L76" i="19"/>
  <c r="Q76" i="19"/>
  <c r="V76" i="19"/>
  <c r="AB76" i="19"/>
  <c r="AG76" i="19"/>
  <c r="AL76" i="19"/>
  <c r="AR76" i="19"/>
  <c r="AW76" i="19"/>
  <c r="BB76" i="19"/>
  <c r="BH76" i="19"/>
  <c r="BM76" i="19"/>
  <c r="BR76" i="19"/>
  <c r="BX76" i="19"/>
  <c r="CC76" i="19"/>
  <c r="CH76" i="19"/>
  <c r="CN76" i="19"/>
  <c r="CS76" i="19"/>
  <c r="CX76" i="19"/>
  <c r="DD76" i="19"/>
  <c r="DI76" i="19"/>
  <c r="DN76" i="19"/>
  <c r="DT76" i="19"/>
  <c r="ED76" i="19"/>
  <c r="AU33" i="19"/>
  <c r="AX33" i="19"/>
  <c r="BK33" i="19"/>
  <c r="BN33" i="19"/>
  <c r="AE36" i="19"/>
  <c r="AH36" i="19"/>
  <c r="O37" i="19"/>
  <c r="R37" i="19"/>
  <c r="AE37" i="19"/>
  <c r="AH37" i="19"/>
  <c r="BC33" i="19"/>
  <c r="BF33" i="19"/>
  <c r="AM34" i="19"/>
  <c r="AP34" i="19"/>
  <c r="BC34" i="19"/>
  <c r="BF34" i="19"/>
  <c r="AM35" i="19"/>
  <c r="AP35" i="19"/>
  <c r="W36" i="19"/>
  <c r="Z36" i="19"/>
  <c r="AM36" i="19"/>
  <c r="AP36" i="19"/>
  <c r="W37" i="19"/>
  <c r="Z37" i="19"/>
  <c r="G38" i="19"/>
  <c r="J38" i="19"/>
  <c r="W38" i="19"/>
  <c r="Z38" i="19"/>
  <c r="G39" i="19"/>
  <c r="J39" i="19"/>
  <c r="DW39" i="19"/>
  <c r="DZ39" i="19"/>
  <c r="G40" i="19"/>
  <c r="J40" i="19"/>
  <c r="DW40" i="19"/>
  <c r="DZ40" i="19"/>
  <c r="DG41" i="19"/>
  <c r="DJ41" i="19"/>
  <c r="DW41" i="19"/>
  <c r="DZ41" i="19"/>
  <c r="DG42" i="19"/>
  <c r="DJ42" i="19"/>
  <c r="G43" i="19"/>
  <c r="J43" i="19"/>
  <c r="AM43" i="19"/>
  <c r="AP43" i="19"/>
  <c r="CQ43" i="19"/>
  <c r="CT43" i="19"/>
  <c r="DG43" i="19"/>
  <c r="DJ43" i="19"/>
  <c r="DW43" i="19"/>
  <c r="DZ43" i="19"/>
  <c r="G44" i="19"/>
  <c r="J44" i="19"/>
  <c r="W44" i="19"/>
  <c r="Z44" i="19"/>
  <c r="AM44" i="19"/>
  <c r="AP44" i="19"/>
  <c r="CQ44" i="19"/>
  <c r="CT44" i="19"/>
  <c r="DW44" i="19"/>
  <c r="DZ44" i="19"/>
  <c r="W45" i="19"/>
  <c r="Z45" i="19"/>
  <c r="CA45" i="19"/>
  <c r="CD45" i="19"/>
  <c r="CQ45" i="19"/>
  <c r="CT45" i="19"/>
  <c r="DG45" i="19"/>
  <c r="DJ45" i="19"/>
  <c r="DW45" i="19"/>
  <c r="DZ45" i="19"/>
  <c r="G46" i="19"/>
  <c r="J46" i="19"/>
  <c r="W46" i="19"/>
  <c r="Z46" i="19"/>
  <c r="CA46" i="19"/>
  <c r="CD46" i="19"/>
  <c r="DG46" i="19"/>
  <c r="DJ46" i="19"/>
  <c r="G47" i="19"/>
  <c r="J47" i="19"/>
  <c r="AM47" i="19"/>
  <c r="AP47" i="19"/>
  <c r="W48" i="19"/>
  <c r="Z48" i="19"/>
  <c r="AM48" i="19"/>
  <c r="AP48" i="19"/>
  <c r="W49" i="19"/>
  <c r="Z49" i="19"/>
  <c r="G50" i="19"/>
  <c r="J50" i="19"/>
  <c r="CA31" i="19"/>
  <c r="CD31" i="19"/>
  <c r="CQ31" i="19"/>
  <c r="CT31" i="19"/>
  <c r="DG31" i="19"/>
  <c r="DJ31" i="19"/>
  <c r="DW31" i="19"/>
  <c r="DZ31" i="19"/>
  <c r="G32" i="19"/>
  <c r="J32" i="19"/>
  <c r="W32" i="19"/>
  <c r="Z32" i="19"/>
  <c r="AM32" i="19"/>
  <c r="AP32" i="19"/>
  <c r="BC32" i="19"/>
  <c r="BF32" i="19"/>
  <c r="CI32" i="19"/>
  <c r="CL32" i="19"/>
  <c r="DO32" i="19"/>
  <c r="DR32" i="19"/>
  <c r="O33" i="19"/>
  <c r="R33" i="19"/>
  <c r="AE33" i="19"/>
  <c r="AH33" i="19"/>
  <c r="CI33" i="19"/>
  <c r="CL33" i="19"/>
  <c r="DO33" i="19"/>
  <c r="DR33" i="19"/>
  <c r="O34" i="19"/>
  <c r="R34" i="19"/>
  <c r="BS34" i="19"/>
  <c r="BV34" i="19"/>
  <c r="CI34" i="19"/>
  <c r="CL34" i="19"/>
  <c r="CY34" i="19"/>
  <c r="DB34" i="19"/>
  <c r="DO34" i="19"/>
  <c r="DR34" i="19"/>
  <c r="EE34" i="19"/>
  <c r="EH34" i="19"/>
  <c r="O35" i="19"/>
  <c r="R35" i="19"/>
  <c r="BS35" i="19"/>
  <c r="BV35" i="19"/>
  <c r="CY35" i="19"/>
  <c r="DB35" i="19"/>
  <c r="EE35" i="19"/>
  <c r="EH35" i="19"/>
  <c r="BC36" i="19"/>
  <c r="BF36" i="19"/>
  <c r="BS36" i="19"/>
  <c r="BV36" i="19"/>
  <c r="CI36" i="19"/>
  <c r="CL36" i="19"/>
  <c r="CY36" i="19"/>
  <c r="DB36" i="19"/>
  <c r="DO36" i="19"/>
  <c r="DR36" i="19"/>
  <c r="EE36" i="19"/>
  <c r="EH36" i="19"/>
  <c r="BC37" i="19"/>
  <c r="BF37" i="19"/>
  <c r="CI37" i="19"/>
  <c r="CL37" i="19"/>
  <c r="DO37" i="19"/>
  <c r="DR37" i="19"/>
  <c r="AM38" i="19"/>
  <c r="AP38" i="19"/>
  <c r="BC38" i="19"/>
  <c r="BF38" i="19"/>
  <c r="BS38" i="19"/>
  <c r="BV38" i="19"/>
  <c r="CI38" i="19"/>
  <c r="CL38" i="19"/>
  <c r="CY38" i="19"/>
  <c r="DB38" i="19"/>
  <c r="DO38" i="19"/>
  <c r="DR38" i="19"/>
  <c r="AM39" i="19"/>
  <c r="AP39" i="19"/>
  <c r="BS39" i="19"/>
  <c r="BV39" i="19"/>
  <c r="CY39" i="19"/>
  <c r="DB39" i="19"/>
  <c r="W40" i="19"/>
  <c r="Z40" i="19"/>
  <c r="AM40" i="19"/>
  <c r="AP40" i="19"/>
  <c r="BC40" i="19"/>
  <c r="BF40" i="19"/>
  <c r="BS40" i="19"/>
  <c r="BV40" i="19"/>
  <c r="CI40" i="19"/>
  <c r="CL40" i="19"/>
  <c r="CY40" i="19"/>
  <c r="DB40" i="19"/>
  <c r="W41" i="19"/>
  <c r="Z41" i="19"/>
  <c r="BC41" i="19"/>
  <c r="BF41" i="19"/>
  <c r="CI41" i="19"/>
  <c r="CL41" i="19"/>
  <c r="G42" i="19"/>
  <c r="J42" i="19"/>
  <c r="W42" i="19"/>
  <c r="Z42" i="19"/>
  <c r="AM42" i="19"/>
  <c r="AP42" i="19"/>
  <c r="BC42" i="19"/>
  <c r="BF42" i="19"/>
  <c r="BS42" i="19"/>
  <c r="BV42" i="19"/>
  <c r="CI42" i="19"/>
  <c r="CL42" i="19"/>
  <c r="BS43" i="19"/>
  <c r="BV43" i="19"/>
  <c r="BC44" i="19"/>
  <c r="BF44" i="19"/>
  <c r="BS44" i="19"/>
  <c r="BV44" i="19"/>
  <c r="BC45" i="19"/>
  <c r="BF45" i="19"/>
  <c r="AM46" i="19"/>
  <c r="AP46" i="19"/>
  <c r="BC46" i="19"/>
  <c r="BF46" i="19"/>
  <c r="BS47" i="19"/>
  <c r="BV47" i="19"/>
  <c r="CY47" i="19"/>
  <c r="DB47" i="19"/>
  <c r="EE47" i="19"/>
  <c r="EH47" i="19"/>
  <c r="BC48" i="19"/>
  <c r="BF48" i="19"/>
  <c r="BS48" i="19"/>
  <c r="BV48" i="19"/>
  <c r="CI48" i="19"/>
  <c r="CL48" i="19"/>
  <c r="CY48" i="19"/>
  <c r="DB48" i="19"/>
  <c r="DO48" i="19"/>
  <c r="DR48" i="19"/>
  <c r="EE48" i="19"/>
  <c r="EH48" i="19"/>
  <c r="BC49" i="19"/>
  <c r="BF49" i="19"/>
  <c r="CI49" i="19"/>
  <c r="CL49" i="19"/>
  <c r="DO49" i="19"/>
  <c r="DR49" i="19"/>
  <c r="AM50" i="19"/>
  <c r="AP50" i="19"/>
  <c r="EE38" i="19"/>
  <c r="EH38" i="19"/>
  <c r="O39" i="19"/>
  <c r="R39" i="19"/>
  <c r="EE39" i="19"/>
  <c r="EH39" i="19"/>
  <c r="DO40" i="19"/>
  <c r="DR40" i="19"/>
  <c r="EE40" i="19"/>
  <c r="EH40" i="19"/>
  <c r="DO41" i="19"/>
  <c r="DR41" i="19"/>
  <c r="CY42" i="19"/>
  <c r="DB42" i="19"/>
  <c r="DO42" i="19"/>
  <c r="DR42" i="19"/>
  <c r="EE42" i="19"/>
  <c r="EH42" i="19"/>
  <c r="O43" i="19"/>
  <c r="R43" i="19"/>
  <c r="AE43" i="19"/>
  <c r="AH43" i="19"/>
  <c r="AU43" i="19"/>
  <c r="AX43" i="19"/>
  <c r="CY43" i="19"/>
  <c r="DB43" i="19"/>
  <c r="EE43" i="19"/>
  <c r="EH43" i="19"/>
  <c r="AE44" i="19"/>
  <c r="AH44" i="19"/>
  <c r="CI44" i="19"/>
  <c r="CL44" i="19"/>
  <c r="CY44" i="19"/>
  <c r="DB44" i="19"/>
  <c r="DO44" i="19"/>
  <c r="DR44" i="19"/>
  <c r="EE44" i="19"/>
  <c r="EH44" i="19"/>
  <c r="O45" i="19"/>
  <c r="R45" i="19"/>
  <c r="AE45" i="19"/>
  <c r="AH45" i="19"/>
  <c r="CI45" i="19"/>
  <c r="CL45" i="19"/>
  <c r="DO45" i="19"/>
  <c r="DR45" i="19"/>
  <c r="O46" i="19"/>
  <c r="R46" i="19"/>
  <c r="BS46" i="19"/>
  <c r="BV46" i="19"/>
  <c r="CI46" i="19"/>
  <c r="CL46" i="19"/>
  <c r="CY46" i="19"/>
  <c r="DB46" i="19"/>
  <c r="DO46" i="19"/>
  <c r="DR46" i="19"/>
  <c r="EE46" i="19"/>
  <c r="EH46" i="19"/>
  <c r="O47" i="19"/>
  <c r="R47" i="19"/>
  <c r="AE47" i="19"/>
  <c r="AH47" i="19"/>
  <c r="AU47" i="19"/>
  <c r="AX47" i="19"/>
  <c r="AE48" i="19"/>
  <c r="AH48" i="19"/>
  <c r="O49" i="19"/>
  <c r="R49" i="19"/>
  <c r="AE49" i="19"/>
  <c r="AH49" i="19"/>
  <c r="O50" i="19"/>
  <c r="R50" i="19"/>
  <c r="AE51" i="19"/>
  <c r="AH51" i="19"/>
  <c r="AU51" i="19"/>
  <c r="AX51" i="19"/>
  <c r="BK51" i="19"/>
  <c r="BN51" i="19"/>
  <c r="CA51" i="19"/>
  <c r="CD51" i="19"/>
  <c r="CQ51" i="19"/>
  <c r="CT51" i="19"/>
  <c r="DG51" i="19"/>
  <c r="DJ51" i="19"/>
  <c r="DW51" i="19"/>
  <c r="DZ51" i="19"/>
  <c r="G52" i="19"/>
  <c r="J52" i="19"/>
  <c r="W52" i="19"/>
  <c r="Z52" i="19"/>
  <c r="AM52" i="19"/>
  <c r="AP52" i="19"/>
  <c r="BC52" i="19"/>
  <c r="BF52" i="19"/>
  <c r="BS52" i="19"/>
  <c r="BV52" i="19"/>
  <c r="CI52" i="19"/>
  <c r="CL52" i="19"/>
  <c r="CY52" i="19"/>
  <c r="DB52" i="19"/>
  <c r="DO52" i="19"/>
  <c r="DR52" i="19"/>
  <c r="EE52" i="19"/>
  <c r="EH52" i="19"/>
  <c r="O53" i="19"/>
  <c r="R53" i="19"/>
  <c r="AE53" i="19"/>
  <c r="AH53" i="19"/>
  <c r="AU53" i="19"/>
  <c r="AX53" i="19"/>
  <c r="BK53" i="19"/>
  <c r="BN53" i="19"/>
  <c r="CA53" i="19"/>
  <c r="CD53" i="19"/>
  <c r="CQ53" i="19"/>
  <c r="CT53" i="19"/>
  <c r="DG53" i="19"/>
  <c r="DJ53" i="19"/>
  <c r="DW53" i="19"/>
  <c r="DZ53" i="19"/>
  <c r="G54" i="19"/>
  <c r="J54" i="19"/>
  <c r="W54" i="19"/>
  <c r="Z54" i="19"/>
  <c r="AM54" i="19"/>
  <c r="AP54" i="19"/>
  <c r="BC54" i="19"/>
  <c r="BF54" i="19"/>
  <c r="BS54" i="19"/>
  <c r="BV54" i="19"/>
  <c r="CI54" i="19"/>
  <c r="CL54" i="19"/>
  <c r="CY54" i="19"/>
  <c r="DB54" i="19"/>
  <c r="DO54" i="19"/>
  <c r="DR54" i="19"/>
  <c r="EE54" i="19"/>
  <c r="EH54" i="19"/>
  <c r="O55" i="19"/>
  <c r="R55" i="19"/>
  <c r="AE55" i="19"/>
  <c r="AH55" i="19"/>
  <c r="AU55" i="19"/>
  <c r="AX55" i="19"/>
  <c r="BK55" i="19"/>
  <c r="BN55" i="19"/>
  <c r="CA55" i="19"/>
  <c r="CD55" i="19"/>
  <c r="CQ55" i="19"/>
  <c r="CT55" i="19"/>
  <c r="W50" i="19"/>
  <c r="Z50" i="19"/>
  <c r="AM51" i="19"/>
  <c r="AP51" i="19"/>
  <c r="BS51" i="19"/>
  <c r="BV51" i="19"/>
  <c r="CY51" i="19"/>
  <c r="DB51" i="19"/>
  <c r="BC59" i="19"/>
  <c r="BF59" i="19"/>
  <c r="BS59" i="19"/>
  <c r="BV59" i="19"/>
  <c r="CI59" i="19"/>
  <c r="CL59" i="19"/>
  <c r="CY59" i="19"/>
  <c r="DB59" i="19"/>
  <c r="DO59" i="19"/>
  <c r="DR59" i="19"/>
  <c r="EE59" i="19"/>
  <c r="EH59" i="19"/>
  <c r="O60" i="19"/>
  <c r="R60" i="19"/>
  <c r="AE60" i="19"/>
  <c r="AH60" i="19"/>
  <c r="AU60" i="19"/>
  <c r="AX60" i="19"/>
  <c r="BK60" i="19"/>
  <c r="BN60" i="19"/>
  <c r="CA60" i="19"/>
  <c r="CD60" i="19"/>
  <c r="CQ60" i="19"/>
  <c r="CT60" i="19"/>
  <c r="DG60" i="19"/>
  <c r="DJ60" i="19"/>
  <c r="DW60" i="19"/>
  <c r="DZ60" i="19"/>
  <c r="G61" i="19"/>
  <c r="J61" i="19"/>
  <c r="W61" i="19"/>
  <c r="Z61" i="19"/>
  <c r="AM61" i="19"/>
  <c r="AP61" i="19"/>
  <c r="BC61" i="19"/>
  <c r="BF61" i="19"/>
  <c r="BS61" i="19"/>
  <c r="BV61" i="19"/>
  <c r="CI61" i="19"/>
  <c r="CL61" i="19"/>
  <c r="CY61" i="19"/>
  <c r="DB61" i="19"/>
  <c r="DO61" i="19"/>
  <c r="DR61" i="19"/>
  <c r="EE61" i="19"/>
  <c r="EH61" i="19"/>
  <c r="O62" i="19"/>
  <c r="R62" i="19"/>
  <c r="AE62" i="19"/>
  <c r="AH62" i="19"/>
  <c r="AU62" i="19"/>
  <c r="AX62" i="19"/>
  <c r="BK62" i="19"/>
  <c r="BN62" i="19"/>
  <c r="CA62" i="19"/>
  <c r="CD62" i="19"/>
  <c r="CQ62" i="19"/>
  <c r="CT62" i="19"/>
  <c r="DG62" i="19"/>
  <c r="DJ62" i="19"/>
  <c r="DW62" i="19"/>
  <c r="DZ62" i="19"/>
  <c r="BC50" i="19"/>
  <c r="BF50" i="19"/>
  <c r="BS50" i="19"/>
  <c r="BV50" i="19"/>
  <c r="CI50" i="19"/>
  <c r="CL50" i="19"/>
  <c r="CY50" i="19"/>
  <c r="DB50" i="19"/>
  <c r="DO50" i="19"/>
  <c r="DR50" i="19"/>
  <c r="EE50" i="19"/>
  <c r="EH50" i="19"/>
  <c r="O51" i="19"/>
  <c r="R51" i="19"/>
  <c r="DG55" i="19"/>
  <c r="DJ55" i="19"/>
  <c r="DW55" i="19"/>
  <c r="DZ55" i="19"/>
  <c r="G56" i="19"/>
  <c r="J56" i="19"/>
  <c r="W56" i="19"/>
  <c r="Z56" i="19"/>
  <c r="AM56" i="19"/>
  <c r="AP56" i="19"/>
  <c r="BC56" i="19"/>
  <c r="BF56" i="19"/>
  <c r="BS56" i="19"/>
  <c r="BV56" i="19"/>
  <c r="CI56" i="19"/>
  <c r="CL56" i="19"/>
  <c r="CY56" i="19"/>
  <c r="DB56" i="19"/>
  <c r="DO56" i="19"/>
  <c r="DR56" i="19"/>
  <c r="EE56" i="19"/>
  <c r="EH56" i="19"/>
  <c r="O57" i="19"/>
  <c r="R57" i="19"/>
  <c r="AE57" i="19"/>
  <c r="AH57" i="19"/>
  <c r="AU57" i="19"/>
  <c r="AX57" i="19"/>
  <c r="BK57" i="19"/>
  <c r="BN57" i="19"/>
  <c r="CA57" i="19"/>
  <c r="CD57" i="19"/>
  <c r="CQ57" i="19"/>
  <c r="CT57" i="19"/>
  <c r="DG57" i="19"/>
  <c r="DJ57" i="19"/>
  <c r="DW57" i="19"/>
  <c r="DZ57" i="19"/>
  <c r="G58" i="19"/>
  <c r="J58" i="19"/>
  <c r="W58" i="19"/>
  <c r="Z58" i="19"/>
  <c r="AM58" i="19"/>
  <c r="AP58" i="19"/>
  <c r="BC58" i="19"/>
  <c r="BF58" i="19"/>
  <c r="BS58" i="19"/>
  <c r="BV58" i="19"/>
  <c r="CI58" i="19"/>
  <c r="CL58" i="19"/>
  <c r="CY58" i="19"/>
  <c r="DB58" i="19"/>
  <c r="DO58" i="19"/>
  <c r="DR58" i="19"/>
  <c r="EE58" i="19"/>
  <c r="EH58" i="19"/>
  <c r="O59" i="19"/>
  <c r="R59" i="19"/>
  <c r="AE59" i="19"/>
  <c r="AH59" i="19"/>
  <c r="AU59" i="19"/>
  <c r="AX59" i="19"/>
  <c r="BK59" i="19"/>
  <c r="BN59" i="19"/>
  <c r="CA59" i="19"/>
  <c r="CD59" i="19"/>
  <c r="CQ59" i="19"/>
  <c r="CT59" i="19"/>
  <c r="DG59" i="19"/>
  <c r="DJ59" i="19"/>
  <c r="DW59" i="19"/>
  <c r="DZ59" i="19"/>
  <c r="G60" i="19"/>
  <c r="J60" i="19"/>
  <c r="W60" i="19"/>
  <c r="Z60" i="19"/>
  <c r="AM60" i="19"/>
  <c r="AP60" i="19"/>
  <c r="BC60" i="19"/>
  <c r="BF60" i="19"/>
  <c r="BS60" i="19"/>
  <c r="BV60" i="19"/>
  <c r="CI60" i="19"/>
  <c r="CL60" i="19"/>
  <c r="CY60" i="19"/>
  <c r="DB60" i="19"/>
  <c r="DO60" i="19"/>
  <c r="DR60" i="19"/>
  <c r="EE60" i="19"/>
  <c r="EH60" i="19"/>
  <c r="O61" i="19"/>
  <c r="R61" i="19"/>
  <c r="AE61" i="19"/>
  <c r="AH61" i="19"/>
  <c r="AU61" i="19"/>
  <c r="AX61" i="19"/>
  <c r="BK61" i="19"/>
  <c r="BN61" i="19"/>
  <c r="CA61" i="19"/>
  <c r="CD61" i="19"/>
  <c r="CQ61" i="19"/>
  <c r="CT61" i="19"/>
  <c r="DG61" i="19"/>
  <c r="DJ61" i="19"/>
  <c r="DW61" i="19"/>
  <c r="DZ61" i="19"/>
  <c r="G62" i="19"/>
  <c r="J62" i="19"/>
  <c r="W62" i="19"/>
  <c r="Z62" i="19"/>
  <c r="AM62" i="19"/>
  <c r="AP62" i="19"/>
  <c r="BC62" i="19"/>
  <c r="BF62" i="19"/>
  <c r="BS62" i="19"/>
  <c r="BV62" i="19"/>
  <c r="CI62" i="19"/>
  <c r="CL62" i="19"/>
  <c r="CY62" i="19"/>
  <c r="DB62" i="19"/>
  <c r="DO62" i="19"/>
  <c r="DR62" i="19"/>
  <c r="EE62" i="19"/>
  <c r="EH62" i="19"/>
  <c r="O63" i="19"/>
  <c r="R63" i="19"/>
  <c r="AE63" i="19"/>
  <c r="AH63" i="19"/>
  <c r="AU63" i="19"/>
  <c r="AX63" i="19"/>
  <c r="BK63" i="19"/>
  <c r="BN63" i="19"/>
  <c r="CA63" i="19"/>
  <c r="CD63" i="19"/>
  <c r="CQ63" i="19"/>
  <c r="CT63" i="19"/>
  <c r="DG63" i="19"/>
  <c r="DJ63" i="19"/>
  <c r="DW63" i="19"/>
  <c r="DZ63" i="19"/>
  <c r="G64" i="19"/>
  <c r="J64" i="19"/>
  <c r="W64" i="19"/>
  <c r="Z64" i="19"/>
  <c r="AM64" i="19"/>
  <c r="AP64" i="19"/>
  <c r="BC64" i="19"/>
  <c r="BF64" i="19"/>
  <c r="BS64" i="19"/>
  <c r="BV64" i="19"/>
  <c r="CI64" i="19"/>
  <c r="CL64" i="19"/>
  <c r="CY64" i="19"/>
  <c r="DB64" i="19"/>
  <c r="DO64" i="19"/>
  <c r="DR64" i="19"/>
  <c r="EE64" i="19"/>
  <c r="EH64" i="19"/>
  <c r="O65" i="19"/>
  <c r="R65" i="19"/>
  <c r="AE65" i="19"/>
  <c r="AH65" i="19"/>
  <c r="AU65" i="19"/>
  <c r="AX65" i="19"/>
  <c r="BK65" i="19"/>
  <c r="BN65" i="19"/>
  <c r="CA65" i="19"/>
  <c r="CD65" i="19"/>
  <c r="CQ65" i="19"/>
  <c r="CT65" i="19"/>
  <c r="G63" i="19"/>
  <c r="J63" i="19"/>
  <c r="W63" i="19"/>
  <c r="Z63" i="19"/>
  <c r="AM63" i="19"/>
  <c r="AP63" i="19"/>
  <c r="BC63" i="19"/>
  <c r="BF63" i="19"/>
  <c r="BS63" i="19"/>
  <c r="BV63" i="19"/>
  <c r="CI63" i="19"/>
  <c r="CL63" i="19"/>
  <c r="CY63" i="19"/>
  <c r="DB63" i="19"/>
  <c r="DO63" i="19"/>
  <c r="DR63" i="19"/>
  <c r="EE63" i="19"/>
  <c r="EH63" i="19"/>
  <c r="O64" i="19"/>
  <c r="R64" i="19"/>
  <c r="AE64" i="19"/>
  <c r="AH64" i="19"/>
  <c r="AU64" i="19"/>
  <c r="AX64" i="19"/>
  <c r="BK64" i="19"/>
  <c r="BN64" i="19"/>
  <c r="CA64" i="19"/>
  <c r="CD64" i="19"/>
  <c r="CQ64" i="19"/>
  <c r="CT64" i="19"/>
  <c r="DG64" i="19"/>
  <c r="DJ64" i="19"/>
  <c r="DW64" i="19"/>
  <c r="DZ64" i="19"/>
  <c r="G65" i="19"/>
  <c r="J65" i="19"/>
  <c r="W65" i="19"/>
  <c r="Z65" i="19"/>
  <c r="AM65" i="19"/>
  <c r="AP65" i="19"/>
  <c r="BC65" i="19"/>
  <c r="BF65" i="19"/>
  <c r="BS65" i="19"/>
  <c r="BV65" i="19"/>
  <c r="CI65" i="19"/>
  <c r="CL65" i="19"/>
  <c r="CY65" i="19"/>
  <c r="DB65" i="19"/>
  <c r="DO65" i="19"/>
  <c r="DR65" i="19"/>
  <c r="EE65" i="19"/>
  <c r="EH65" i="19"/>
  <c r="O66" i="19"/>
  <c r="R66" i="19"/>
  <c r="AE66" i="19"/>
  <c r="AH66" i="19"/>
  <c r="AU66" i="19"/>
  <c r="AX66" i="19"/>
  <c r="BK66" i="19"/>
  <c r="BN66" i="19"/>
  <c r="CA66" i="19"/>
  <c r="CD66" i="19"/>
  <c r="CQ66" i="19"/>
  <c r="CT66" i="19"/>
  <c r="DG66" i="19"/>
  <c r="DJ66" i="19"/>
  <c r="DW66" i="19"/>
  <c r="DZ66" i="19"/>
  <c r="G67" i="19"/>
  <c r="J67" i="19"/>
  <c r="W67" i="19"/>
  <c r="Z67" i="19"/>
  <c r="AM67" i="19"/>
  <c r="AP67" i="19"/>
  <c r="BC67" i="19"/>
  <c r="BF67" i="19"/>
  <c r="BS67" i="19"/>
  <c r="BV67" i="19"/>
  <c r="CI67" i="19"/>
  <c r="CL67" i="19"/>
  <c r="CY67" i="19"/>
  <c r="DB67" i="19"/>
  <c r="DO67" i="19"/>
  <c r="DR67" i="19"/>
  <c r="EE67" i="19"/>
  <c r="EH67" i="19"/>
  <c r="O68" i="19"/>
  <c r="R68" i="19"/>
  <c r="AE68" i="19"/>
  <c r="AH68" i="19"/>
  <c r="AU68" i="19"/>
  <c r="AX68" i="19"/>
  <c r="BK68" i="19"/>
  <c r="BN68" i="19"/>
  <c r="CA68" i="19"/>
  <c r="CD68" i="19"/>
  <c r="CQ68" i="19"/>
  <c r="CT68" i="19"/>
  <c r="DG68" i="19"/>
  <c r="DJ68" i="19"/>
  <c r="DW68" i="19"/>
  <c r="DZ68" i="19"/>
  <c r="G69" i="19"/>
  <c r="J69" i="19"/>
  <c r="AM69" i="19"/>
  <c r="AP69" i="19"/>
  <c r="BC69" i="19"/>
  <c r="BF69" i="19"/>
  <c r="BS69" i="19"/>
  <c r="BV69" i="19"/>
  <c r="CI69" i="19"/>
  <c r="CL69" i="19"/>
  <c r="CY69" i="19"/>
  <c r="DB69" i="19"/>
  <c r="DO69" i="19"/>
  <c r="DR69" i="19"/>
  <c r="EE69" i="19"/>
  <c r="EH69" i="19"/>
  <c r="O70" i="19"/>
  <c r="R70" i="19"/>
  <c r="AE70" i="19"/>
  <c r="AH70" i="19"/>
  <c r="AU70" i="19"/>
  <c r="AX70" i="19"/>
  <c r="BK70" i="19"/>
  <c r="BN70" i="19"/>
  <c r="CA70" i="19"/>
  <c r="CD70" i="19"/>
  <c r="CQ70" i="19"/>
  <c r="CT70" i="19"/>
  <c r="DG70" i="19"/>
  <c r="DJ70" i="19"/>
  <c r="DW70" i="19"/>
  <c r="DZ70" i="19"/>
  <c r="G71" i="19"/>
  <c r="J71" i="19"/>
  <c r="W71" i="19"/>
  <c r="Z71" i="19"/>
  <c r="AM71" i="19"/>
  <c r="AP71" i="19"/>
  <c r="BC71" i="19"/>
  <c r="BF71" i="19"/>
  <c r="BS71" i="19"/>
  <c r="BV71" i="19"/>
  <c r="CI71" i="19"/>
  <c r="CL71" i="19"/>
  <c r="CY71" i="19"/>
  <c r="DB71" i="19"/>
  <c r="DO71" i="19"/>
  <c r="DR71" i="19"/>
  <c r="EE71" i="19"/>
  <c r="EH71" i="19"/>
  <c r="O72" i="19"/>
  <c r="R72" i="19"/>
  <c r="AE72" i="19"/>
  <c r="AH72" i="19"/>
  <c r="AU72" i="19"/>
  <c r="AX72" i="19"/>
  <c r="DG65" i="19"/>
  <c r="DJ65" i="19"/>
  <c r="DW65" i="19"/>
  <c r="DZ65" i="19"/>
  <c r="G66" i="19"/>
  <c r="J66" i="19"/>
  <c r="W66" i="19"/>
  <c r="Z66" i="19"/>
  <c r="AM66" i="19"/>
  <c r="AP66" i="19"/>
  <c r="BC66" i="19"/>
  <c r="BF66" i="19"/>
  <c r="BS66" i="19"/>
  <c r="BV66" i="19"/>
  <c r="CI66" i="19"/>
  <c r="CL66" i="19"/>
  <c r="CY66" i="19"/>
  <c r="DB66" i="19"/>
  <c r="DO66" i="19"/>
  <c r="DR66" i="19"/>
  <c r="EE66" i="19"/>
  <c r="EH66" i="19"/>
  <c r="O67" i="19"/>
  <c r="R67" i="19"/>
  <c r="AE67" i="19"/>
  <c r="AH67" i="19"/>
  <c r="AU67" i="19"/>
  <c r="AX67" i="19"/>
  <c r="BK67" i="19"/>
  <c r="BN67" i="19"/>
  <c r="CA67" i="19"/>
  <c r="CD67" i="19"/>
  <c r="CQ67" i="19"/>
  <c r="CT67" i="19"/>
  <c r="DG67" i="19"/>
  <c r="DJ67" i="19"/>
  <c r="DW67" i="19"/>
  <c r="DZ67" i="19"/>
  <c r="G68" i="19"/>
  <c r="J68" i="19"/>
  <c r="W68" i="19"/>
  <c r="Z68" i="19"/>
  <c r="AM68" i="19"/>
  <c r="AP68" i="19"/>
  <c r="BC68" i="19"/>
  <c r="BF68" i="19"/>
  <c r="BS68" i="19"/>
  <c r="BV68" i="19"/>
  <c r="CI68" i="19"/>
  <c r="CL68" i="19"/>
  <c r="CY68" i="19"/>
  <c r="DB68" i="19"/>
  <c r="DO68" i="19"/>
  <c r="DR68" i="19"/>
  <c r="EE68" i="19"/>
  <c r="EH68" i="19"/>
  <c r="O69" i="19"/>
  <c r="R69" i="19"/>
  <c r="AE69" i="19"/>
  <c r="AH69" i="19"/>
  <c r="AU69" i="19"/>
  <c r="AX69" i="19"/>
  <c r="BS70" i="19"/>
  <c r="BV70" i="19"/>
  <c r="CI70" i="19"/>
  <c r="CL70" i="19"/>
  <c r="CY70" i="19"/>
  <c r="DB70" i="19"/>
  <c r="DO70" i="19"/>
  <c r="DR70" i="19"/>
  <c r="EE70" i="19"/>
  <c r="EH70" i="19"/>
  <c r="O71" i="19"/>
  <c r="R71" i="19"/>
  <c r="AE71" i="19"/>
  <c r="AH71" i="19"/>
  <c r="AU71" i="19"/>
  <c r="AX71" i="19"/>
  <c r="BK71" i="19"/>
  <c r="BN71" i="19"/>
  <c r="CA71" i="19"/>
  <c r="CD71" i="19"/>
  <c r="CQ71" i="19"/>
  <c r="CT71" i="19"/>
  <c r="DG71" i="19"/>
  <c r="DJ71" i="19"/>
  <c r="DW71" i="19"/>
  <c r="DZ71" i="19"/>
  <c r="G72" i="19"/>
  <c r="J72" i="19"/>
  <c r="W72" i="19"/>
  <c r="Z72" i="19"/>
  <c r="AM72" i="19"/>
  <c r="AP72" i="19"/>
  <c r="BC72" i="19"/>
  <c r="BF72" i="19"/>
  <c r="BS72" i="19"/>
  <c r="BV72" i="19"/>
  <c r="CI72" i="19"/>
  <c r="CL72" i="19"/>
  <c r="CY72" i="19"/>
  <c r="DB72" i="19"/>
  <c r="DO72" i="19"/>
  <c r="DR72" i="19"/>
  <c r="EE72" i="19"/>
  <c r="EH72" i="19"/>
  <c r="O73" i="19"/>
  <c r="R73" i="19"/>
  <c r="AE73" i="19"/>
  <c r="AH73" i="19"/>
  <c r="AU73" i="19"/>
  <c r="AX73" i="19"/>
  <c r="BK73" i="19"/>
  <c r="BN73" i="19"/>
  <c r="CA73" i="19"/>
  <c r="CD73" i="19"/>
  <c r="CQ73" i="19"/>
  <c r="CT73" i="19"/>
  <c r="DG73" i="19"/>
  <c r="DJ73" i="19"/>
  <c r="DW73" i="19"/>
  <c r="DZ73" i="19"/>
  <c r="G74" i="19"/>
  <c r="J74" i="19"/>
  <c r="W74" i="19"/>
  <c r="Z74" i="19"/>
  <c r="AM74" i="19"/>
  <c r="AP74" i="19"/>
  <c r="BC74" i="19"/>
  <c r="BF74" i="19"/>
  <c r="BS74" i="19"/>
  <c r="BV74" i="19"/>
  <c r="CI74" i="19"/>
  <c r="CL74" i="19"/>
  <c r="CY74" i="19"/>
  <c r="DB74" i="19"/>
  <c r="DO74" i="19"/>
  <c r="DR74" i="19"/>
  <c r="EE74" i="19"/>
  <c r="EH74" i="19"/>
  <c r="O75" i="19"/>
  <c r="R75" i="19"/>
  <c r="AE75" i="19"/>
  <c r="AH75" i="19"/>
  <c r="AU75" i="19"/>
  <c r="AX75" i="19"/>
  <c r="BK75" i="19"/>
  <c r="BN75" i="19"/>
  <c r="CA75" i="19"/>
  <c r="CD75" i="19"/>
  <c r="CQ75" i="19"/>
  <c r="CT75" i="19"/>
  <c r="DG75" i="19"/>
  <c r="DJ75" i="19"/>
  <c r="AO76" i="41"/>
  <c r="R31" i="19"/>
  <c r="E76" i="19"/>
  <c r="M76" i="19"/>
  <c r="U76" i="19"/>
  <c r="AC76" i="19"/>
  <c r="AK76" i="19"/>
  <c r="AS76" i="19"/>
  <c r="BA76" i="19"/>
  <c r="BI76" i="19"/>
  <c r="BQ76" i="19"/>
  <c r="BU76" i="19"/>
  <c r="BY76" i="19"/>
  <c r="CG76" i="19"/>
  <c r="CO76" i="19"/>
  <c r="CW76" i="19"/>
  <c r="DE76" i="19"/>
  <c r="DM76" i="19"/>
  <c r="DU76" i="19"/>
  <c r="DY76" i="19"/>
  <c r="EC76" i="19"/>
  <c r="CA11" i="19"/>
  <c r="CD11" i="19"/>
  <c r="CQ11" i="19"/>
  <c r="CT11" i="19"/>
  <c r="DG11" i="19"/>
  <c r="DJ11" i="19"/>
  <c r="DW11" i="19"/>
  <c r="DZ11" i="19"/>
  <c r="G12" i="19"/>
  <c r="J12" i="19"/>
  <c r="W12" i="19"/>
  <c r="Z12" i="19"/>
  <c r="AM12" i="19"/>
  <c r="AP12" i="19"/>
  <c r="BC12" i="19"/>
  <c r="BF12" i="19"/>
  <c r="BS12" i="19"/>
  <c r="BV12" i="19"/>
  <c r="CI12" i="19"/>
  <c r="CL12" i="19"/>
  <c r="CY12" i="19"/>
  <c r="DB12" i="19"/>
  <c r="DO12" i="19"/>
  <c r="DR12" i="19"/>
  <c r="EE12" i="19"/>
  <c r="EH12" i="19"/>
  <c r="O13" i="19"/>
  <c r="R13" i="19"/>
  <c r="AE13" i="19"/>
  <c r="AH13" i="19"/>
  <c r="AU13" i="19"/>
  <c r="AX13" i="19"/>
  <c r="BK13" i="19"/>
  <c r="BN13" i="19"/>
  <c r="CA13" i="19"/>
  <c r="CD13" i="19"/>
  <c r="CQ13" i="19"/>
  <c r="CT13" i="19"/>
  <c r="DG13" i="19"/>
  <c r="DJ13" i="19"/>
  <c r="DW13" i="19"/>
  <c r="DZ13" i="19"/>
  <c r="G14" i="19"/>
  <c r="J14" i="19"/>
  <c r="W14" i="19"/>
  <c r="Z14" i="19"/>
  <c r="AM14" i="19"/>
  <c r="AP14" i="19"/>
  <c r="BC14" i="19"/>
  <c r="BF14" i="19"/>
  <c r="BS14" i="19"/>
  <c r="BV14" i="19"/>
  <c r="CI14" i="19"/>
  <c r="CL14" i="19"/>
  <c r="CY14" i="19"/>
  <c r="DB14" i="19"/>
  <c r="DO14" i="19"/>
  <c r="DR14" i="19"/>
  <c r="EE14" i="19"/>
  <c r="EH14" i="19"/>
  <c r="O15" i="19"/>
  <c r="R15" i="19"/>
  <c r="AE15" i="19"/>
  <c r="AH15" i="19"/>
  <c r="AU15" i="19"/>
  <c r="AX15" i="19"/>
  <c r="BK15" i="19"/>
  <c r="BN15" i="19"/>
  <c r="CA15" i="19"/>
  <c r="CD15" i="19"/>
  <c r="CQ15" i="19"/>
  <c r="CT15" i="19"/>
  <c r="DG15" i="19"/>
  <c r="DJ15" i="19"/>
  <c r="DW15" i="19"/>
  <c r="DZ15" i="19"/>
  <c r="G16" i="19"/>
  <c r="J16" i="19"/>
  <c r="W16" i="19"/>
  <c r="Z16" i="19"/>
  <c r="AM16" i="19"/>
  <c r="AP16" i="19"/>
  <c r="BC16" i="19"/>
  <c r="BF16" i="19"/>
  <c r="BS16" i="19"/>
  <c r="BV16" i="19"/>
  <c r="CI16" i="19"/>
  <c r="CL16" i="19"/>
  <c r="CY16" i="19"/>
  <c r="DB16" i="19"/>
  <c r="DO16" i="19"/>
  <c r="DR16" i="19"/>
  <c r="EE16" i="19"/>
  <c r="EH16" i="19"/>
  <c r="O17" i="19"/>
  <c r="R17" i="19"/>
  <c r="AE17" i="19"/>
  <c r="AH17" i="19"/>
  <c r="AU17" i="19"/>
  <c r="AX17" i="19"/>
  <c r="BK17" i="19"/>
  <c r="BN17" i="19"/>
  <c r="CA17" i="19"/>
  <c r="CD17" i="19"/>
  <c r="CQ17" i="19"/>
  <c r="CT17" i="19"/>
  <c r="DG17" i="19"/>
  <c r="DJ17" i="19"/>
  <c r="DW17" i="19"/>
  <c r="DZ17" i="19"/>
  <c r="G18" i="19"/>
  <c r="J18" i="19"/>
  <c r="W18" i="19"/>
  <c r="Z18" i="19"/>
  <c r="AM18" i="19"/>
  <c r="AP18" i="19"/>
  <c r="BC18" i="19"/>
  <c r="BF18" i="19"/>
  <c r="BS18" i="19"/>
  <c r="BV18" i="19"/>
  <c r="CI18" i="19"/>
  <c r="CL18" i="19"/>
  <c r="CY18" i="19"/>
  <c r="DB18" i="19"/>
  <c r="DO18" i="19"/>
  <c r="DR18" i="19"/>
  <c r="EE18" i="19"/>
  <c r="EH18" i="19"/>
  <c r="O19" i="19"/>
  <c r="R19" i="19"/>
  <c r="AE19" i="19"/>
  <c r="AH19" i="19"/>
  <c r="AU19" i="19"/>
  <c r="AX19" i="19"/>
  <c r="BK19" i="19"/>
  <c r="BN19" i="19"/>
  <c r="CA19" i="19"/>
  <c r="CD19" i="19"/>
  <c r="CQ19" i="19"/>
  <c r="CT19" i="19"/>
  <c r="DG19" i="19"/>
  <c r="DJ19" i="19"/>
  <c r="DW19" i="19"/>
  <c r="DZ19" i="19"/>
  <c r="G20" i="19"/>
  <c r="J20" i="19"/>
  <c r="W20" i="19"/>
  <c r="Z20" i="19"/>
  <c r="AM20" i="19"/>
  <c r="AP20" i="19"/>
  <c r="BC20" i="19"/>
  <c r="BF20" i="19"/>
  <c r="BS20" i="19"/>
  <c r="BV20" i="19"/>
  <c r="CI20" i="19"/>
  <c r="CL20" i="19"/>
  <c r="CY20" i="19"/>
  <c r="DB20" i="19"/>
  <c r="DO20" i="19"/>
  <c r="DR20" i="19"/>
  <c r="EE20" i="19"/>
  <c r="EH20" i="19"/>
  <c r="O21" i="19"/>
  <c r="R21" i="19"/>
  <c r="AE21" i="19"/>
  <c r="AH21" i="19"/>
  <c r="AU21" i="19"/>
  <c r="AX21" i="19"/>
  <c r="BK21" i="19"/>
  <c r="BN21" i="19"/>
  <c r="CA21" i="19"/>
  <c r="CD21" i="19"/>
  <c r="CQ21" i="19"/>
  <c r="CT21" i="19"/>
  <c r="DG21" i="19"/>
  <c r="DJ21" i="19"/>
  <c r="DW21" i="19"/>
  <c r="DZ21" i="19"/>
  <c r="G22" i="19"/>
  <c r="J22" i="19"/>
  <c r="W22" i="19"/>
  <c r="Z22" i="19"/>
  <c r="AM22" i="19"/>
  <c r="AP22" i="19"/>
  <c r="BC22" i="19"/>
  <c r="BF22" i="19"/>
  <c r="BS22" i="19"/>
  <c r="BV22" i="19"/>
  <c r="CI22" i="19"/>
  <c r="CL22" i="19"/>
  <c r="CY22" i="19"/>
  <c r="DB22" i="19"/>
  <c r="DO22" i="19"/>
  <c r="DR22" i="19"/>
  <c r="EE22" i="19"/>
  <c r="EH22" i="19"/>
  <c r="O23" i="19"/>
  <c r="R23" i="19"/>
  <c r="AE23" i="19"/>
  <c r="AH23" i="19"/>
  <c r="AU23" i="19"/>
  <c r="AX23" i="19"/>
  <c r="BK23" i="19"/>
  <c r="BN23" i="19"/>
  <c r="CA23" i="19"/>
  <c r="CD23" i="19"/>
  <c r="CQ23" i="19"/>
  <c r="CT23" i="19"/>
  <c r="DG23" i="19"/>
  <c r="DJ23" i="19"/>
  <c r="DW23" i="19"/>
  <c r="DZ23" i="19"/>
  <c r="G24" i="19"/>
  <c r="J24" i="19"/>
  <c r="W24" i="19"/>
  <c r="Z24" i="19"/>
  <c r="AM24" i="19"/>
  <c r="AP24" i="19"/>
  <c r="BC24" i="19"/>
  <c r="BF24" i="19"/>
  <c r="BS24" i="19"/>
  <c r="BV24" i="19"/>
  <c r="CI24" i="19"/>
  <c r="CL24" i="19"/>
  <c r="CY24" i="19"/>
  <c r="DB24" i="19"/>
  <c r="DO24" i="19"/>
  <c r="DR24" i="19"/>
  <c r="EE24" i="19"/>
  <c r="EH24" i="19"/>
  <c r="O25" i="19"/>
  <c r="R25" i="19"/>
  <c r="AE25" i="19"/>
  <c r="AH25" i="19"/>
  <c r="AU25" i="19"/>
  <c r="AX25" i="19"/>
  <c r="BK25" i="19"/>
  <c r="BN25" i="19"/>
  <c r="CA25" i="19"/>
  <c r="CD25" i="19"/>
  <c r="CQ25" i="19"/>
  <c r="CT25" i="19"/>
  <c r="DG25" i="19"/>
  <c r="DJ25" i="19"/>
  <c r="DW25" i="19"/>
  <c r="DZ25" i="19"/>
  <c r="G26" i="19"/>
  <c r="J26" i="19"/>
  <c r="W26" i="19"/>
  <c r="Z26" i="19"/>
  <c r="AM26" i="19"/>
  <c r="AP26" i="19"/>
  <c r="BC26" i="19"/>
  <c r="BF26" i="19"/>
  <c r="BS26" i="19"/>
  <c r="BV26" i="19"/>
  <c r="CI26" i="19"/>
  <c r="CL26" i="19"/>
  <c r="CY26" i="19"/>
  <c r="DB26" i="19"/>
  <c r="DO26" i="19"/>
  <c r="DR26" i="19"/>
  <c r="G7" i="19"/>
  <c r="O7" i="19"/>
  <c r="W7" i="19"/>
  <c r="AE7" i="19"/>
  <c r="AI76" i="19"/>
  <c r="AM7" i="19"/>
  <c r="AU7" i="19"/>
  <c r="BC7" i="19"/>
  <c r="BK7" i="19"/>
  <c r="BS7" i="19"/>
  <c r="CA7" i="19"/>
  <c r="CI7" i="19"/>
  <c r="CQ7" i="19"/>
  <c r="CY7" i="19"/>
  <c r="DG7" i="19"/>
  <c r="DO7" i="19"/>
  <c r="DW7" i="19"/>
  <c r="EE7" i="19"/>
  <c r="BS9" i="19"/>
  <c r="BV9" i="19"/>
  <c r="CI9" i="19"/>
  <c r="CL9" i="19"/>
  <c r="CY9" i="19"/>
  <c r="DB9" i="19"/>
  <c r="DO9" i="19"/>
  <c r="DR9" i="19"/>
  <c r="EE9" i="19"/>
  <c r="EH9" i="19"/>
  <c r="O10" i="19"/>
  <c r="R10" i="19"/>
  <c r="AE10" i="19"/>
  <c r="AH10" i="19"/>
  <c r="AU10" i="19"/>
  <c r="AX10" i="19"/>
  <c r="BK10" i="19"/>
  <c r="BN10" i="19"/>
  <c r="CA10" i="19"/>
  <c r="CD10" i="19"/>
  <c r="CQ10" i="19"/>
  <c r="CT10" i="19"/>
  <c r="DG10" i="19"/>
  <c r="DJ10" i="19"/>
  <c r="DW10" i="19"/>
  <c r="DZ10" i="19"/>
  <c r="G11" i="19"/>
  <c r="J11" i="19"/>
  <c r="W11" i="19"/>
  <c r="Z11" i="19"/>
  <c r="AM11" i="19"/>
  <c r="AP11" i="19"/>
  <c r="BC11" i="19"/>
  <c r="BF11" i="19"/>
  <c r="BS11" i="19"/>
  <c r="BV11" i="19"/>
  <c r="CI11" i="19"/>
  <c r="CL11" i="19"/>
  <c r="CY11" i="19"/>
  <c r="DB11" i="19"/>
  <c r="DO11" i="19"/>
  <c r="DR11" i="19"/>
  <c r="EE11" i="19"/>
  <c r="EH11" i="19"/>
  <c r="O12" i="19"/>
  <c r="R12" i="19"/>
  <c r="AE12" i="19"/>
  <c r="AH12" i="19"/>
  <c r="AU12" i="19"/>
  <c r="AX12" i="19"/>
  <c r="BK12" i="19"/>
  <c r="BN12" i="19"/>
  <c r="CA12" i="19"/>
  <c r="CD12" i="19"/>
  <c r="CQ12" i="19"/>
  <c r="CT12" i="19"/>
  <c r="DG12" i="19"/>
  <c r="DJ12" i="19"/>
  <c r="DW12" i="19"/>
  <c r="DZ12" i="19"/>
  <c r="G13" i="19"/>
  <c r="J13" i="19"/>
  <c r="W13" i="19"/>
  <c r="Z13" i="19"/>
  <c r="AM13" i="19"/>
  <c r="AP13" i="19"/>
  <c r="BC13" i="19"/>
  <c r="BF13" i="19"/>
  <c r="BS13" i="19"/>
  <c r="BV13" i="19"/>
  <c r="CI13" i="19"/>
  <c r="CL13" i="19"/>
  <c r="CY13" i="19"/>
  <c r="DB13" i="19"/>
  <c r="DO13" i="19"/>
  <c r="DR13" i="19"/>
  <c r="EE13" i="19"/>
  <c r="EH13" i="19"/>
  <c r="O14" i="19"/>
  <c r="R14" i="19"/>
  <c r="AE14" i="19"/>
  <c r="AH14" i="19"/>
  <c r="AU14" i="19"/>
  <c r="AX14" i="19"/>
  <c r="BK14" i="19"/>
  <c r="BN14" i="19"/>
  <c r="CA14" i="19"/>
  <c r="CD14" i="19"/>
  <c r="CQ14" i="19"/>
  <c r="CT14" i="19"/>
  <c r="DG14" i="19"/>
  <c r="DJ14" i="19"/>
  <c r="DW14" i="19"/>
  <c r="DZ14" i="19"/>
  <c r="G15" i="19"/>
  <c r="J15" i="19"/>
  <c r="W15" i="19"/>
  <c r="Z15" i="19"/>
  <c r="AM15" i="19"/>
  <c r="AP15" i="19"/>
  <c r="BC15" i="19"/>
  <c r="BF15" i="19"/>
  <c r="BS15" i="19"/>
  <c r="BV15" i="19"/>
  <c r="CI15" i="19"/>
  <c r="CL15" i="19"/>
  <c r="CY15" i="19"/>
  <c r="DB15" i="19"/>
  <c r="DO15" i="19"/>
  <c r="DR15" i="19"/>
  <c r="EE15" i="19"/>
  <c r="EH15" i="19"/>
  <c r="O16" i="19"/>
  <c r="R16" i="19"/>
  <c r="AE16" i="19"/>
  <c r="AH16" i="19"/>
  <c r="AU16" i="19"/>
  <c r="AX16" i="19"/>
  <c r="BK16" i="19"/>
  <c r="BN16" i="19"/>
  <c r="CA16" i="19"/>
  <c r="CD16" i="19"/>
  <c r="CQ16" i="19"/>
  <c r="CT16" i="19"/>
  <c r="DG16" i="19"/>
  <c r="DJ16" i="19"/>
  <c r="DW16" i="19"/>
  <c r="DZ16" i="19"/>
  <c r="G17" i="19"/>
  <c r="J17" i="19"/>
  <c r="W17" i="19"/>
  <c r="Z17" i="19"/>
  <c r="AM17" i="19"/>
  <c r="AP17" i="19"/>
  <c r="BC17" i="19"/>
  <c r="BF17" i="19"/>
  <c r="BS17" i="19"/>
  <c r="BV17" i="19"/>
  <c r="CI17" i="19"/>
  <c r="CL17" i="19"/>
  <c r="CY17" i="19"/>
  <c r="DB17" i="19"/>
  <c r="DO17" i="19"/>
  <c r="DR17" i="19"/>
  <c r="EE17" i="19"/>
  <c r="EH17" i="19"/>
  <c r="O18" i="19"/>
  <c r="R18" i="19"/>
  <c r="AE18" i="19"/>
  <c r="AH18" i="19"/>
  <c r="AU18" i="19"/>
  <c r="AX18" i="19"/>
  <c r="BK18" i="19"/>
  <c r="BN18" i="19"/>
  <c r="CA18" i="19"/>
  <c r="CD18" i="19"/>
  <c r="CQ18" i="19"/>
  <c r="CT18" i="19"/>
  <c r="DG18" i="19"/>
  <c r="DJ18" i="19"/>
  <c r="DW18" i="19"/>
  <c r="DZ18" i="19"/>
  <c r="G19" i="19"/>
  <c r="J19" i="19"/>
  <c r="W19" i="19"/>
  <c r="Z19" i="19"/>
  <c r="AM19" i="19"/>
  <c r="AP19" i="19"/>
  <c r="BC19" i="19"/>
  <c r="BF19" i="19"/>
  <c r="BS19" i="19"/>
  <c r="BV19" i="19"/>
  <c r="CI19" i="19"/>
  <c r="CL19" i="19"/>
  <c r="CY19" i="19"/>
  <c r="DB19" i="19"/>
  <c r="DO19" i="19"/>
  <c r="DR19" i="19"/>
  <c r="EE19" i="19"/>
  <c r="EH19" i="19"/>
  <c r="O20" i="19"/>
  <c r="R20" i="19"/>
  <c r="AE20" i="19"/>
  <c r="AH20" i="19"/>
  <c r="AU20" i="19"/>
  <c r="AX20" i="19"/>
  <c r="BK20" i="19"/>
  <c r="BN20" i="19"/>
  <c r="CA20" i="19"/>
  <c r="CD20" i="19"/>
  <c r="CQ20" i="19"/>
  <c r="CT20" i="19"/>
  <c r="DG20" i="19"/>
  <c r="DJ20" i="19"/>
  <c r="DW20" i="19"/>
  <c r="DZ20" i="19"/>
  <c r="G21" i="19"/>
  <c r="J21" i="19"/>
  <c r="W21" i="19"/>
  <c r="Z21" i="19"/>
  <c r="AM21" i="19"/>
  <c r="AP21" i="19"/>
  <c r="BC21" i="19"/>
  <c r="BF21" i="19"/>
  <c r="BS21" i="19"/>
  <c r="BV21" i="19"/>
  <c r="CI21" i="19"/>
  <c r="CL21" i="19"/>
  <c r="CY21" i="19"/>
  <c r="DB21" i="19"/>
  <c r="DO21" i="19"/>
  <c r="DR21" i="19"/>
  <c r="EE21" i="19"/>
  <c r="EH21" i="19"/>
  <c r="O22" i="19"/>
  <c r="R22" i="19"/>
  <c r="AE22" i="19"/>
  <c r="AH22" i="19"/>
  <c r="AU22" i="19"/>
  <c r="AX22" i="19"/>
  <c r="BK22" i="19"/>
  <c r="BN22" i="19"/>
  <c r="CA22" i="19"/>
  <c r="CD22" i="19"/>
  <c r="CQ22" i="19"/>
  <c r="CT22" i="19"/>
  <c r="DG22" i="19"/>
  <c r="DJ22" i="19"/>
  <c r="DW22" i="19"/>
  <c r="DZ22" i="19"/>
  <c r="G23" i="19"/>
  <c r="J23" i="19"/>
  <c r="W23" i="19"/>
  <c r="Z23" i="19"/>
  <c r="AM23" i="19"/>
  <c r="AP23" i="19"/>
  <c r="BC23" i="19"/>
  <c r="BF23" i="19"/>
  <c r="BS23" i="19"/>
  <c r="BV23" i="19"/>
  <c r="CI23" i="19"/>
  <c r="CL23" i="19"/>
  <c r="CY23" i="19"/>
  <c r="DB23" i="19"/>
  <c r="DO23" i="19"/>
  <c r="DR23" i="19"/>
  <c r="EE23" i="19"/>
  <c r="EH23" i="19"/>
  <c r="O24" i="19"/>
  <c r="R24" i="19"/>
  <c r="AE24" i="19"/>
  <c r="AH24" i="19"/>
  <c r="AU24" i="19"/>
  <c r="AX24" i="19"/>
  <c r="BK24" i="19"/>
  <c r="BN24" i="19"/>
  <c r="CA24" i="19"/>
  <c r="CD24" i="19"/>
  <c r="CQ24" i="19"/>
  <c r="CT24" i="19"/>
  <c r="DG24" i="19"/>
  <c r="DJ24" i="19"/>
  <c r="DW24" i="19"/>
  <c r="DZ24" i="19"/>
  <c r="G25" i="19"/>
  <c r="J25" i="19"/>
  <c r="W25" i="19"/>
  <c r="Z25" i="19"/>
  <c r="AM25" i="19"/>
  <c r="AP25" i="19"/>
  <c r="BC25" i="19"/>
  <c r="BF25" i="19"/>
  <c r="BS25" i="19"/>
  <c r="BV25" i="19"/>
  <c r="CI25" i="19"/>
  <c r="CL25" i="19"/>
  <c r="CY25" i="19"/>
  <c r="DB25" i="19"/>
  <c r="DO25" i="19"/>
  <c r="DR25" i="19"/>
  <c r="EE25" i="19"/>
  <c r="EH25" i="19"/>
  <c r="O26" i="19"/>
  <c r="R26" i="19"/>
  <c r="AE26" i="19"/>
  <c r="AH26" i="19"/>
  <c r="AU26" i="19"/>
  <c r="AX26" i="19"/>
  <c r="BK26" i="19"/>
  <c r="BN26" i="19"/>
  <c r="CA26" i="19"/>
  <c r="CD26" i="19"/>
  <c r="CQ26" i="19"/>
  <c r="CT26" i="19"/>
  <c r="DG26" i="19"/>
  <c r="DJ26" i="19"/>
  <c r="DW26" i="19"/>
  <c r="DZ26" i="19"/>
  <c r="AU27" i="19"/>
  <c r="AX27" i="19"/>
  <c r="CI27" i="19"/>
  <c r="CL27" i="19"/>
  <c r="CY27" i="19"/>
  <c r="DB27" i="19"/>
  <c r="DO27" i="19"/>
  <c r="DR27" i="19"/>
  <c r="EE27" i="19"/>
  <c r="EH27" i="19"/>
  <c r="O28" i="19"/>
  <c r="R28" i="19"/>
  <c r="AE28" i="19"/>
  <c r="AH28" i="19"/>
  <c r="AU28" i="19"/>
  <c r="AX28" i="19"/>
  <c r="BK28" i="19"/>
  <c r="BN28" i="19"/>
  <c r="CA28" i="19"/>
  <c r="CD28" i="19"/>
  <c r="CQ28" i="19"/>
  <c r="CT28" i="19"/>
  <c r="DG28" i="19"/>
  <c r="DJ28" i="19"/>
  <c r="DW28" i="19"/>
  <c r="DZ28" i="19"/>
  <c r="G29" i="19"/>
  <c r="J29" i="19"/>
  <c r="W29" i="19"/>
  <c r="Z29" i="19"/>
  <c r="AM29" i="19"/>
  <c r="AP29" i="19"/>
  <c r="BC29" i="19"/>
  <c r="BF29" i="19"/>
  <c r="BS29" i="19"/>
  <c r="BV29" i="19"/>
  <c r="CI29" i="19"/>
  <c r="CL29" i="19"/>
  <c r="CY29" i="19"/>
  <c r="DB29" i="19"/>
  <c r="DO29" i="19"/>
  <c r="DR29" i="19"/>
  <c r="EE29" i="19"/>
  <c r="EH29" i="19"/>
  <c r="O30" i="19"/>
  <c r="R30" i="19"/>
  <c r="AE30" i="19"/>
  <c r="AH30" i="19"/>
  <c r="AU30" i="19"/>
  <c r="AX30" i="19"/>
  <c r="BK30" i="19"/>
  <c r="BN30" i="19"/>
  <c r="CA30" i="19"/>
  <c r="CD30" i="19"/>
  <c r="CQ30" i="19"/>
  <c r="CT30" i="19"/>
  <c r="DG30" i="19"/>
  <c r="DJ30" i="19"/>
  <c r="DW30" i="19"/>
  <c r="DZ30" i="19"/>
  <c r="G31" i="19"/>
  <c r="J31" i="19"/>
  <c r="W31" i="19"/>
  <c r="Z31" i="19"/>
  <c r="AM31" i="19"/>
  <c r="AP31" i="19"/>
  <c r="BC31" i="19"/>
  <c r="BF31" i="19"/>
  <c r="BS31" i="19"/>
  <c r="BV31" i="19"/>
  <c r="CI31" i="19"/>
  <c r="CL31" i="19"/>
  <c r="CY31" i="19"/>
  <c r="DB31" i="19"/>
  <c r="DO31" i="19"/>
  <c r="DR31" i="19"/>
  <c r="EE31" i="19"/>
  <c r="EH31" i="19"/>
  <c r="O32" i="19"/>
  <c r="R32" i="19"/>
  <c r="AE32" i="19"/>
  <c r="AH32" i="19"/>
  <c r="AU32" i="19"/>
  <c r="AX32" i="19"/>
  <c r="BK32" i="19"/>
  <c r="BN32" i="19"/>
  <c r="CA32" i="19"/>
  <c r="CD32" i="19"/>
  <c r="DG32" i="19"/>
  <c r="DJ32" i="19"/>
  <c r="G33" i="19"/>
  <c r="J33" i="19"/>
  <c r="AM33" i="19"/>
  <c r="AP33" i="19"/>
  <c r="BS33" i="19"/>
  <c r="BV33" i="19"/>
  <c r="CY33" i="19"/>
  <c r="DB33" i="19"/>
  <c r="EE33" i="19"/>
  <c r="EH33" i="19"/>
  <c r="AE34" i="19"/>
  <c r="AH34" i="19"/>
  <c r="BK34" i="19"/>
  <c r="BN34" i="19"/>
  <c r="CQ34" i="19"/>
  <c r="CT34" i="19"/>
  <c r="DW34" i="19"/>
  <c r="DZ34" i="19"/>
  <c r="W35" i="19"/>
  <c r="Z35" i="19"/>
  <c r="BC35" i="19"/>
  <c r="BF35" i="19"/>
  <c r="CI35" i="19"/>
  <c r="CL35" i="19"/>
  <c r="DO35" i="19"/>
  <c r="DR35" i="19"/>
  <c r="O36" i="19"/>
  <c r="R36" i="19"/>
  <c r="AU36" i="19"/>
  <c r="AX36" i="19"/>
  <c r="CA36" i="19"/>
  <c r="CD36" i="19"/>
  <c r="DG36" i="19"/>
  <c r="DJ36" i="19"/>
  <c r="G37" i="19"/>
  <c r="J37" i="19"/>
  <c r="AM37" i="19"/>
  <c r="AP37" i="19"/>
  <c r="BS37" i="19"/>
  <c r="BV37" i="19"/>
  <c r="CY37" i="19"/>
  <c r="DB37" i="19"/>
  <c r="EE37" i="19"/>
  <c r="EH37" i="19"/>
  <c r="AE38" i="19"/>
  <c r="AH38" i="19"/>
  <c r="BK38" i="19"/>
  <c r="BN38" i="19"/>
  <c r="CQ38" i="19"/>
  <c r="CT38" i="19"/>
  <c r="DW38" i="19"/>
  <c r="DZ38" i="19"/>
  <c r="W39" i="19"/>
  <c r="Z39" i="19"/>
  <c r="BC39" i="19"/>
  <c r="BF39" i="19"/>
  <c r="CI39" i="19"/>
  <c r="CL39" i="19"/>
  <c r="DO39" i="19"/>
  <c r="DR39" i="19"/>
  <c r="O40" i="19"/>
  <c r="R40" i="19"/>
  <c r="AU40" i="19"/>
  <c r="AX40" i="19"/>
  <c r="CA40" i="19"/>
  <c r="CD40" i="19"/>
  <c r="DG40" i="19"/>
  <c r="DJ40" i="19"/>
  <c r="G41" i="19"/>
  <c r="J41" i="19"/>
  <c r="AM41" i="19"/>
  <c r="AP41" i="19"/>
  <c r="BS41" i="19"/>
  <c r="BV41" i="19"/>
  <c r="CY41" i="19"/>
  <c r="DB41" i="19"/>
  <c r="EE41" i="19"/>
  <c r="EH41" i="19"/>
  <c r="AE42" i="19"/>
  <c r="AH42" i="19"/>
  <c r="BK42" i="19"/>
  <c r="BN42" i="19"/>
  <c r="CQ42" i="19"/>
  <c r="CT42" i="19"/>
  <c r="DW42" i="19"/>
  <c r="DZ42" i="19"/>
  <c r="W43" i="19"/>
  <c r="Z43" i="19"/>
  <c r="BC43" i="19"/>
  <c r="BF43" i="19"/>
  <c r="CI43" i="19"/>
  <c r="CL43" i="19"/>
  <c r="DO43" i="19"/>
  <c r="DR43" i="19"/>
  <c r="O44" i="19"/>
  <c r="R44" i="19"/>
  <c r="AU44" i="19"/>
  <c r="AX44" i="19"/>
  <c r="CA44" i="19"/>
  <c r="CD44" i="19"/>
  <c r="DG44" i="19"/>
  <c r="DJ44" i="19"/>
  <c r="G45" i="19"/>
  <c r="J45" i="19"/>
  <c r="AM45" i="19"/>
  <c r="AP45" i="19"/>
  <c r="BS45" i="19"/>
  <c r="BV45" i="19"/>
  <c r="CY45" i="19"/>
  <c r="DB45" i="19"/>
  <c r="EE45" i="19"/>
  <c r="EH45" i="19"/>
  <c r="AE46" i="19"/>
  <c r="AH46" i="19"/>
  <c r="BK46" i="19"/>
  <c r="BN46" i="19"/>
  <c r="CQ46" i="19"/>
  <c r="CT46" i="19"/>
  <c r="DW46" i="19"/>
  <c r="DZ46" i="19"/>
  <c r="W47" i="19"/>
  <c r="Z47" i="19"/>
  <c r="BC47" i="19"/>
  <c r="BF47" i="19"/>
  <c r="CI47" i="19"/>
  <c r="CL47" i="19"/>
  <c r="DO47" i="19"/>
  <c r="DR47" i="19"/>
  <c r="O48" i="19"/>
  <c r="R48" i="19"/>
  <c r="AU48" i="19"/>
  <c r="AX48" i="19"/>
  <c r="CA48" i="19"/>
  <c r="CD48" i="19"/>
  <c r="DG48" i="19"/>
  <c r="DJ48" i="19"/>
  <c r="G49" i="19"/>
  <c r="J49" i="19"/>
  <c r="AM49" i="19"/>
  <c r="AP49" i="19"/>
  <c r="BS49" i="19"/>
  <c r="BV49" i="19"/>
  <c r="CY49" i="19"/>
  <c r="DB49" i="19"/>
  <c r="EE49" i="19"/>
  <c r="EH49" i="19"/>
  <c r="AE50" i="19"/>
  <c r="AH50" i="19"/>
  <c r="BK50" i="19"/>
  <c r="BN50" i="19"/>
  <c r="CQ50" i="19"/>
  <c r="CT50" i="19"/>
  <c r="DW50" i="19"/>
  <c r="DZ50" i="19"/>
  <c r="W51" i="19"/>
  <c r="Z51" i="19"/>
  <c r="BC51" i="19"/>
  <c r="BF51" i="19"/>
  <c r="CI51" i="19"/>
  <c r="CL51" i="19"/>
  <c r="DO51" i="19"/>
  <c r="DR51" i="19"/>
  <c r="BS32" i="19"/>
  <c r="BV32" i="19"/>
  <c r="CY32" i="19"/>
  <c r="DB32" i="19"/>
  <c r="EE32" i="19"/>
  <c r="EH32" i="19"/>
  <c r="CQ32" i="19"/>
  <c r="CT32" i="19"/>
  <c r="DW32" i="19"/>
  <c r="DZ32" i="19"/>
  <c r="EE51" i="19"/>
  <c r="EH51" i="19"/>
  <c r="O52" i="19"/>
  <c r="R52" i="19"/>
  <c r="AE52" i="19"/>
  <c r="AH52" i="19"/>
  <c r="AU52" i="19"/>
  <c r="AX52" i="19"/>
  <c r="BK52" i="19"/>
  <c r="BN52" i="19"/>
  <c r="CA52" i="19"/>
  <c r="CD52" i="19"/>
  <c r="CQ52" i="19"/>
  <c r="CT52" i="19"/>
  <c r="DG52" i="19"/>
  <c r="DJ52" i="19"/>
  <c r="DW52" i="19"/>
  <c r="DZ52" i="19"/>
  <c r="G53" i="19"/>
  <c r="J53" i="19"/>
  <c r="W53" i="19"/>
  <c r="Z53" i="19"/>
  <c r="AM53" i="19"/>
  <c r="AP53" i="19"/>
  <c r="BC53" i="19"/>
  <c r="BF53" i="19"/>
  <c r="BS53" i="19"/>
  <c r="BV53" i="19"/>
  <c r="CI53" i="19"/>
  <c r="CL53" i="19"/>
  <c r="CY53" i="19"/>
  <c r="DB53" i="19"/>
  <c r="DO53" i="19"/>
  <c r="DR53" i="19"/>
  <c r="EE53" i="19"/>
  <c r="EH53" i="19"/>
  <c r="O54" i="19"/>
  <c r="R54" i="19"/>
  <c r="AE54" i="19"/>
  <c r="AH54" i="19"/>
  <c r="AU54" i="19"/>
  <c r="AX54" i="19"/>
  <c r="BK54" i="19"/>
  <c r="BN54" i="19"/>
  <c r="CA54" i="19"/>
  <c r="CD54" i="19"/>
  <c r="CQ54" i="19"/>
  <c r="CT54" i="19"/>
  <c r="DG54" i="19"/>
  <c r="DJ54" i="19"/>
  <c r="DW54" i="19"/>
  <c r="DZ54" i="19"/>
  <c r="G55" i="19"/>
  <c r="J55" i="19"/>
  <c r="W55" i="19"/>
  <c r="Z55" i="19"/>
  <c r="AM55" i="19"/>
  <c r="AP55" i="19"/>
  <c r="BC55" i="19"/>
  <c r="BF55" i="19"/>
  <c r="BS55" i="19"/>
  <c r="BV55" i="19"/>
  <c r="CI55" i="19"/>
  <c r="CL55" i="19"/>
  <c r="CY55" i="19"/>
  <c r="DB55" i="19"/>
  <c r="DO55" i="19"/>
  <c r="DR55" i="19"/>
  <c r="EE55" i="19"/>
  <c r="EH55" i="19"/>
  <c r="O56" i="19"/>
  <c r="R56" i="19"/>
  <c r="AE56" i="19"/>
  <c r="AH56" i="19"/>
  <c r="AU56" i="19"/>
  <c r="AX56" i="19"/>
  <c r="BK56" i="19"/>
  <c r="BN56" i="19"/>
  <c r="CA56" i="19"/>
  <c r="CD56" i="19"/>
  <c r="CQ56" i="19"/>
  <c r="CT56" i="19"/>
  <c r="DG56" i="19"/>
  <c r="DJ56" i="19"/>
  <c r="DW56" i="19"/>
  <c r="DZ56" i="19"/>
  <c r="G57" i="19"/>
  <c r="J57" i="19"/>
  <c r="W57" i="19"/>
  <c r="Z57" i="19"/>
  <c r="AM57" i="19"/>
  <c r="AP57" i="19"/>
  <c r="BC57" i="19"/>
  <c r="BF57" i="19"/>
  <c r="BS57" i="19"/>
  <c r="BV57" i="19"/>
  <c r="CI57" i="19"/>
  <c r="CL57" i="19"/>
  <c r="CY57" i="19"/>
  <c r="DB57" i="19"/>
  <c r="DO57" i="19"/>
  <c r="DR57" i="19"/>
  <c r="EE57" i="19"/>
  <c r="EH57" i="19"/>
  <c r="O58" i="19"/>
  <c r="R58" i="19"/>
  <c r="AE58" i="19"/>
  <c r="AH58" i="19"/>
  <c r="AU58" i="19"/>
  <c r="AX58" i="19"/>
  <c r="BK58" i="19"/>
  <c r="BN58" i="19"/>
  <c r="CA58" i="19"/>
  <c r="CD58" i="19"/>
  <c r="CQ58" i="19"/>
  <c r="CT58" i="19"/>
  <c r="DG58" i="19"/>
  <c r="DJ58" i="19"/>
  <c r="DW58" i="19"/>
  <c r="DZ58" i="19"/>
  <c r="G59" i="19"/>
  <c r="J59" i="19"/>
  <c r="W59" i="19"/>
  <c r="Z59" i="19"/>
  <c r="AM59" i="19"/>
  <c r="AP59" i="19"/>
  <c r="W69" i="19"/>
  <c r="Z69" i="19"/>
  <c r="BK69" i="19"/>
  <c r="BN69" i="19"/>
  <c r="CA69" i="19"/>
  <c r="CD69" i="19"/>
  <c r="CQ69" i="19"/>
  <c r="CT69" i="19"/>
  <c r="DG69" i="19"/>
  <c r="DJ69" i="19"/>
  <c r="DW69" i="19"/>
  <c r="DZ69" i="19"/>
  <c r="G70" i="19"/>
  <c r="J70" i="19"/>
  <c r="W70" i="19"/>
  <c r="Z70" i="19"/>
  <c r="AM70" i="19"/>
  <c r="AP70" i="19"/>
  <c r="BC70" i="19"/>
  <c r="BF70" i="19"/>
  <c r="BK72" i="19"/>
  <c r="BN72" i="19"/>
  <c r="CA72" i="19"/>
  <c r="CD72" i="19"/>
  <c r="CQ72" i="19"/>
  <c r="CT72" i="19"/>
  <c r="DG72" i="19"/>
  <c r="DJ72" i="19"/>
  <c r="DW72" i="19"/>
  <c r="DZ72" i="19"/>
  <c r="G73" i="19"/>
  <c r="J73" i="19"/>
  <c r="W73" i="19"/>
  <c r="Z73" i="19"/>
  <c r="AM73" i="19"/>
  <c r="AP73" i="19"/>
  <c r="BC73" i="19"/>
  <c r="BF73" i="19"/>
  <c r="BS73" i="19"/>
  <c r="BV73" i="19"/>
  <c r="CI73" i="19"/>
  <c r="CL73" i="19"/>
  <c r="CY73" i="19"/>
  <c r="DB73" i="19"/>
  <c r="DO73" i="19"/>
  <c r="DR73" i="19"/>
  <c r="EE73" i="19"/>
  <c r="EH73" i="19"/>
  <c r="O74" i="19"/>
  <c r="R74" i="19"/>
  <c r="AE74" i="19"/>
  <c r="AH74" i="19"/>
  <c r="AU74" i="19"/>
  <c r="AX74" i="19"/>
  <c r="BK74" i="19"/>
  <c r="BN74" i="19"/>
  <c r="CA74" i="19"/>
  <c r="CD74" i="19"/>
  <c r="CQ74" i="19"/>
  <c r="CT74" i="19"/>
  <c r="DG74" i="19"/>
  <c r="DJ74" i="19"/>
  <c r="DW74" i="19"/>
  <c r="DZ74" i="19"/>
  <c r="G75" i="19"/>
  <c r="J75" i="19"/>
  <c r="W75" i="19"/>
  <c r="Z75" i="19"/>
  <c r="AM75" i="19"/>
  <c r="AP75" i="19"/>
  <c r="BC75" i="19"/>
  <c r="BF75" i="19"/>
  <c r="BS75" i="19"/>
  <c r="BV75" i="19"/>
  <c r="CI75" i="19"/>
  <c r="CL75" i="19"/>
  <c r="CY75" i="19"/>
  <c r="DB75" i="19"/>
  <c r="DO75" i="19"/>
  <c r="DR75" i="19"/>
  <c r="EE75" i="19"/>
  <c r="EH75" i="19"/>
  <c r="DW75" i="19"/>
  <c r="DZ75" i="19"/>
  <c r="P51" i="12"/>
  <c r="N51" i="22"/>
  <c r="P38" i="12"/>
  <c r="N38" i="22"/>
  <c r="P15" i="12"/>
  <c r="N15" i="22"/>
  <c r="K42" i="22"/>
  <c r="I42" i="22"/>
  <c r="G42" i="22"/>
  <c r="D42" i="22"/>
  <c r="C42" i="22"/>
  <c r="J74" i="22"/>
  <c r="H74" i="22"/>
  <c r="E74" i="22"/>
  <c r="D74" i="22"/>
  <c r="C74" i="22"/>
  <c r="J65" i="22"/>
  <c r="E65" i="22"/>
  <c r="D65" i="22"/>
  <c r="K15" i="22"/>
  <c r="I15" i="22"/>
  <c r="G15" i="22"/>
  <c r="D15" i="22"/>
  <c r="C15" i="22"/>
  <c r="K75" i="22"/>
  <c r="G75" i="22"/>
  <c r="H75" i="22"/>
  <c r="E75" i="22"/>
  <c r="K72" i="22"/>
  <c r="K71" i="22"/>
  <c r="K70" i="22"/>
  <c r="K68" i="22"/>
  <c r="J72" i="22"/>
  <c r="J70" i="22"/>
  <c r="H72" i="22"/>
  <c r="H68" i="22"/>
  <c r="G67" i="22"/>
  <c r="H66" i="22"/>
  <c r="E70" i="22"/>
  <c r="K59" i="22"/>
  <c r="K49" i="22"/>
  <c r="J64" i="22"/>
  <c r="J62" i="22"/>
  <c r="J60" i="22"/>
  <c r="J58" i="22"/>
  <c r="J56" i="22"/>
  <c r="J52" i="22"/>
  <c r="J50" i="22"/>
  <c r="J48" i="22"/>
  <c r="J46" i="22"/>
  <c r="J45" i="22"/>
  <c r="J43" i="22"/>
  <c r="I61" i="22"/>
  <c r="G63" i="22"/>
  <c r="G59" i="22"/>
  <c r="G51" i="22"/>
  <c r="G49" i="22"/>
  <c r="E59" i="22"/>
  <c r="E43" i="22"/>
  <c r="K34" i="22"/>
  <c r="J41" i="22"/>
  <c r="J34" i="22"/>
  <c r="J33" i="22"/>
  <c r="I20" i="22"/>
  <c r="E26" i="22"/>
  <c r="E22" i="22"/>
  <c r="K13" i="22"/>
  <c r="H13" i="22"/>
  <c r="H8" i="22"/>
  <c r="G7" i="22"/>
  <c r="E9" i="22"/>
  <c r="D13" i="22"/>
  <c r="P19" i="12"/>
  <c r="N19" i="22"/>
  <c r="P23" i="12"/>
  <c r="N23" i="22"/>
  <c r="P52" i="12"/>
  <c r="N52" i="22"/>
  <c r="P60" i="12"/>
  <c r="N60" i="22"/>
  <c r="P75" i="12"/>
  <c r="N75" i="22"/>
  <c r="D3" i="21"/>
  <c r="E3" i="21"/>
  <c r="F3" i="21"/>
  <c r="G3" i="21"/>
  <c r="H3" i="21"/>
  <c r="I3" i="21"/>
  <c r="J3" i="21"/>
  <c r="K3" i="21"/>
  <c r="L3" i="21"/>
  <c r="M3" i="21"/>
  <c r="N3" i="21"/>
  <c r="P28" i="12"/>
  <c r="N28" i="22"/>
  <c r="H73" i="22"/>
  <c r="H71" i="22"/>
  <c r="H69" i="22"/>
  <c r="H67" i="22"/>
  <c r="H64" i="22"/>
  <c r="H62" i="22"/>
  <c r="H60" i="22"/>
  <c r="H58" i="22"/>
  <c r="H56" i="22"/>
  <c r="H54" i="22"/>
  <c r="H52" i="22"/>
  <c r="H50" i="22"/>
  <c r="H48" i="22"/>
  <c r="H46" i="22"/>
  <c r="H44" i="22"/>
  <c r="H42" i="22"/>
  <c r="H37" i="22"/>
  <c r="H35" i="22"/>
  <c r="G35" i="22"/>
  <c r="I35" i="22"/>
  <c r="J35" i="22"/>
  <c r="K35" i="22"/>
  <c r="H27" i="22"/>
  <c r="H25" i="22"/>
  <c r="H21" i="22"/>
  <c r="H19" i="22"/>
  <c r="H17" i="22"/>
  <c r="H15" i="22"/>
  <c r="H7" i="22"/>
  <c r="J73" i="22"/>
  <c r="J71" i="22"/>
  <c r="J69" i="22"/>
  <c r="J67" i="22"/>
  <c r="J63" i="22"/>
  <c r="G58" i="22"/>
  <c r="I58" i="22"/>
  <c r="K58" i="22"/>
  <c r="J54" i="22"/>
  <c r="J47" i="22"/>
  <c r="J44" i="22"/>
  <c r="J42" i="22"/>
  <c r="J39" i="22"/>
  <c r="J37" i="22"/>
  <c r="J29" i="22"/>
  <c r="J27" i="22"/>
  <c r="J25" i="22"/>
  <c r="J21" i="22"/>
  <c r="J19" i="22"/>
  <c r="J17" i="22"/>
  <c r="J15" i="22"/>
  <c r="I17" i="22"/>
  <c r="I23" i="22"/>
  <c r="I25" i="22"/>
  <c r="I27" i="22"/>
  <c r="I31" i="22"/>
  <c r="I33" i="22"/>
  <c r="I37" i="22"/>
  <c r="I39" i="22"/>
  <c r="I41" i="22"/>
  <c r="I44" i="22"/>
  <c r="I46" i="22"/>
  <c r="I48" i="22"/>
  <c r="I50" i="22"/>
  <c r="I52" i="22"/>
  <c r="I54" i="22"/>
  <c r="I56" i="22"/>
  <c r="G56" i="22"/>
  <c r="K56" i="22"/>
  <c r="I60" i="22"/>
  <c r="I62" i="22"/>
  <c r="I64" i="22"/>
  <c r="I65" i="22"/>
  <c r="I67" i="22"/>
  <c r="I69" i="22"/>
  <c r="I71" i="22"/>
  <c r="I73" i="22"/>
  <c r="I74" i="22"/>
  <c r="K17" i="22"/>
  <c r="K21" i="22"/>
  <c r="K23" i="22"/>
  <c r="K25" i="22"/>
  <c r="G25" i="22"/>
  <c r="K27" i="22"/>
  <c r="K29" i="22"/>
  <c r="K31" i="22"/>
  <c r="K33" i="22"/>
  <c r="K37" i="22"/>
  <c r="K39" i="22"/>
  <c r="K41" i="22"/>
  <c r="G41" i="22"/>
  <c r="K46" i="22"/>
  <c r="K50" i="22"/>
  <c r="K54" i="22"/>
  <c r="K57" i="22"/>
  <c r="K60" i="22"/>
  <c r="K62" i="22"/>
  <c r="K64" i="22"/>
  <c r="K65" i="22"/>
  <c r="K67" i="22"/>
  <c r="K69" i="22"/>
  <c r="K73" i="22"/>
  <c r="K74" i="22"/>
  <c r="C77" i="22"/>
  <c r="G64" i="22"/>
  <c r="G60" i="22"/>
  <c r="G48" i="22"/>
  <c r="G45" i="22"/>
  <c r="G37" i="22"/>
  <c r="G27" i="22"/>
  <c r="G19" i="22"/>
  <c r="E71" i="22"/>
  <c r="C71" i="22"/>
  <c r="D71" i="22"/>
  <c r="E24" i="22"/>
  <c r="E12" i="22"/>
  <c r="F76" i="12"/>
  <c r="E44" i="22"/>
  <c r="E64" i="22"/>
  <c r="G62" i="22"/>
  <c r="D73" i="22"/>
  <c r="D69" i="22"/>
  <c r="D67" i="22"/>
  <c r="D58" i="22"/>
  <c r="D50" i="22"/>
  <c r="D48" i="22"/>
  <c r="D46" i="22"/>
  <c r="D44" i="22"/>
  <c r="D41" i="22"/>
  <c r="D37" i="22"/>
  <c r="D35" i="22"/>
  <c r="D29" i="22"/>
  <c r="D27" i="22"/>
  <c r="D23" i="22"/>
  <c r="E19" i="22"/>
  <c r="D14" i="22"/>
  <c r="C73" i="22"/>
  <c r="C69" i="22"/>
  <c r="C67" i="22"/>
  <c r="C46" i="22"/>
  <c r="E36" i="22"/>
  <c r="G54" i="22"/>
  <c r="G46" i="22"/>
  <c r="G43" i="22"/>
  <c r="G32" i="22"/>
  <c r="G29" i="22"/>
  <c r="G21" i="22"/>
  <c r="G8" i="22"/>
  <c r="E69" i="22"/>
  <c r="E60" i="22"/>
  <c r="E57" i="22"/>
  <c r="E48" i="22"/>
  <c r="E45" i="22"/>
  <c r="E41" i="22"/>
  <c r="E67" i="22"/>
  <c r="E63" i="22"/>
  <c r="E39" i="22"/>
  <c r="E29" i="22"/>
  <c r="E21" i="22"/>
  <c r="G73" i="22"/>
  <c r="G65" i="22"/>
  <c r="G47" i="22"/>
  <c r="G31" i="22"/>
  <c r="E62" i="22"/>
  <c r="E50" i="22"/>
  <c r="E31" i="22"/>
  <c r="E25" i="22"/>
  <c r="G33" i="22"/>
  <c r="G23" i="22"/>
  <c r="E73" i="22"/>
  <c r="E42" i="22"/>
  <c r="E15" i="22"/>
  <c r="G50" i="22"/>
  <c r="G74" i="22"/>
  <c r="E52" i="22"/>
  <c r="E46" i="22"/>
  <c r="E35" i="22"/>
  <c r="E17" i="22"/>
  <c r="G17" i="22"/>
  <c r="E56" i="22"/>
  <c r="E54" i="22"/>
  <c r="E27" i="22"/>
  <c r="E58" i="22"/>
  <c r="G71" i="22"/>
  <c r="G52" i="22"/>
  <c r="G44" i="22"/>
  <c r="G10" i="22"/>
  <c r="I46" i="12"/>
  <c r="E7" i="22"/>
  <c r="E8" i="12"/>
  <c r="J38" i="12"/>
  <c r="K16" i="12"/>
  <c r="K24" i="12"/>
  <c r="K33" i="12"/>
  <c r="I48" i="12"/>
  <c r="C8" i="22"/>
  <c r="K70" i="12"/>
  <c r="M71" i="12"/>
  <c r="D8" i="22"/>
  <c r="P13" i="12"/>
  <c r="N13" i="22"/>
  <c r="P61" i="12"/>
  <c r="N61" i="22"/>
  <c r="P29" i="12"/>
  <c r="N29" i="22"/>
  <c r="P45" i="12"/>
  <c r="N45" i="22"/>
  <c r="P71" i="12"/>
  <c r="N71" i="22"/>
  <c r="I8" i="22"/>
  <c r="E60" i="12"/>
  <c r="J29" i="12"/>
  <c r="I38" i="12"/>
  <c r="K38" i="12"/>
  <c r="J39" i="12"/>
  <c r="J35" i="12"/>
  <c r="J22" i="12"/>
  <c r="J17" i="12"/>
  <c r="I39" i="12"/>
  <c r="I31" i="12"/>
  <c r="E31" i="12"/>
  <c r="I30" i="12"/>
  <c r="J27" i="12"/>
  <c r="E37" i="12"/>
  <c r="E33" i="12"/>
  <c r="E29" i="12"/>
  <c r="J25" i="12"/>
  <c r="J46" i="12"/>
  <c r="J50" i="12"/>
  <c r="J63" i="12"/>
  <c r="J71" i="12"/>
  <c r="K41" i="12"/>
  <c r="K28" i="12"/>
  <c r="I34" i="12"/>
  <c r="E34" i="12"/>
  <c r="I28" i="12"/>
  <c r="E28" i="12"/>
  <c r="M47" i="12"/>
  <c r="L46" i="12"/>
  <c r="K63" i="12"/>
  <c r="K44" i="12"/>
  <c r="M46" i="12"/>
  <c r="I64" i="12"/>
  <c r="L67" i="12"/>
  <c r="M43" i="12"/>
  <c r="K55" i="12"/>
  <c r="E62" i="12"/>
  <c r="K49" i="12"/>
  <c r="E11" i="12"/>
  <c r="J8" i="12"/>
  <c r="J37" i="12"/>
  <c r="I26" i="12"/>
  <c r="I18" i="12"/>
  <c r="I21" i="12"/>
  <c r="I45" i="12"/>
  <c r="M64" i="12"/>
  <c r="K68" i="12"/>
  <c r="I40" i="12"/>
  <c r="J64" i="12"/>
  <c r="J34" i="12"/>
  <c r="I56" i="12"/>
  <c r="L40" i="12"/>
  <c r="M27" i="12"/>
  <c r="E56" i="12"/>
  <c r="M48" i="12"/>
  <c r="K43" i="12"/>
  <c r="M57" i="12"/>
  <c r="I61" i="12"/>
  <c r="I22" i="12"/>
  <c r="K17" i="12"/>
  <c r="J47" i="12"/>
  <c r="E48" i="12"/>
  <c r="M31" i="12"/>
  <c r="K19" i="12"/>
  <c r="K20" i="12"/>
  <c r="L49" i="12"/>
  <c r="I36" i="12"/>
  <c r="J28" i="12"/>
  <c r="K18" i="12"/>
  <c r="J16" i="12"/>
  <c r="K31" i="12"/>
  <c r="I25" i="12"/>
  <c r="L30" i="12"/>
  <c r="E51" i="12"/>
  <c r="M59" i="12"/>
  <c r="M54" i="12"/>
  <c r="J36" i="12"/>
  <c r="D25" i="12"/>
  <c r="E27" i="12"/>
  <c r="L60" i="12"/>
  <c r="K61" i="12"/>
  <c r="K53" i="12"/>
  <c r="J12" i="12"/>
  <c r="J33" i="12"/>
  <c r="I47" i="12"/>
  <c r="L48" i="12"/>
  <c r="E30" i="12"/>
  <c r="M58" i="12"/>
  <c r="L47" i="12"/>
  <c r="L73" i="12"/>
  <c r="L69" i="12"/>
  <c r="K58" i="12"/>
  <c r="M67" i="12"/>
  <c r="E46" i="12"/>
  <c r="J70" i="12"/>
  <c r="J62" i="12"/>
  <c r="J45" i="12"/>
  <c r="K8" i="12"/>
  <c r="K40" i="12"/>
  <c r="I14" i="12"/>
  <c r="E35" i="12"/>
  <c r="E44" i="12"/>
  <c r="E63" i="12"/>
  <c r="I55" i="12"/>
  <c r="K36" i="12"/>
  <c r="K11" i="12"/>
  <c r="J72" i="12"/>
  <c r="M41" i="12"/>
  <c r="K66" i="12"/>
  <c r="L59" i="12"/>
  <c r="I29" i="12"/>
  <c r="K27" i="12"/>
  <c r="K59" i="12"/>
  <c r="K69" i="12"/>
  <c r="L57" i="12"/>
  <c r="L58" i="12"/>
  <c r="M51" i="12"/>
  <c r="M72" i="12"/>
  <c r="I32" i="12"/>
  <c r="M40" i="12"/>
  <c r="J67" i="12"/>
  <c r="J60" i="12"/>
  <c r="J44" i="12"/>
  <c r="J13" i="12"/>
  <c r="J20" i="12"/>
  <c r="J41" i="12"/>
  <c r="E39" i="12"/>
  <c r="J10" i="12"/>
  <c r="E40" i="12"/>
  <c r="J9" i="12"/>
  <c r="M53" i="12"/>
  <c r="M45" i="12"/>
  <c r="L55" i="12"/>
  <c r="K73" i="12"/>
  <c r="K26" i="12"/>
  <c r="J58" i="12"/>
  <c r="J31" i="12"/>
  <c r="I33" i="12"/>
  <c r="J14" i="12"/>
  <c r="I35" i="12"/>
  <c r="J30" i="12"/>
  <c r="K21" i="12"/>
  <c r="I57" i="12"/>
  <c r="M24" i="12"/>
  <c r="J43" i="12"/>
  <c r="M68" i="12"/>
  <c r="K64" i="12"/>
  <c r="K56" i="12"/>
  <c r="L51" i="12"/>
  <c r="K50" i="12"/>
  <c r="L71" i="12"/>
  <c r="K34" i="12"/>
  <c r="J56" i="12"/>
  <c r="I51" i="12"/>
  <c r="K29" i="12"/>
  <c r="K47" i="12"/>
  <c r="L25" i="12"/>
  <c r="K30" i="12"/>
  <c r="L12" i="12"/>
  <c r="J74" i="12"/>
  <c r="K45" i="12"/>
  <c r="M63" i="12"/>
  <c r="L72" i="12"/>
  <c r="K52" i="12"/>
  <c r="L64" i="12"/>
  <c r="M62" i="12"/>
  <c r="I23" i="12"/>
  <c r="M32" i="12"/>
  <c r="J53" i="12"/>
  <c r="J19" i="12"/>
  <c r="I20" i="12"/>
  <c r="M39" i="12"/>
  <c r="J48" i="12"/>
  <c r="I59" i="12"/>
  <c r="L17" i="12"/>
  <c r="I54" i="12"/>
  <c r="J11" i="12"/>
  <c r="L20" i="12"/>
  <c r="P9" i="12"/>
  <c r="N9" i="22"/>
  <c r="P47" i="12"/>
  <c r="N47" i="22"/>
  <c r="P31" i="12"/>
  <c r="N31" i="22"/>
  <c r="P16" i="12"/>
  <c r="N16" i="22"/>
  <c r="P22" i="12"/>
  <c r="N22" i="22"/>
  <c r="P42" i="12"/>
  <c r="N42" i="22"/>
  <c r="P58" i="12"/>
  <c r="N58" i="22"/>
  <c r="P68" i="12"/>
  <c r="N68" i="22"/>
  <c r="P26" i="12"/>
  <c r="N26" i="22"/>
  <c r="I19" i="12"/>
  <c r="J52" i="12"/>
  <c r="I16" i="12"/>
  <c r="K39" i="12"/>
  <c r="K25" i="12"/>
  <c r="J40" i="12"/>
  <c r="L24" i="12"/>
  <c r="M37" i="12"/>
  <c r="D24" i="12"/>
  <c r="E12" i="12"/>
  <c r="I41" i="12"/>
  <c r="I11" i="12"/>
  <c r="I53" i="12"/>
  <c r="E72" i="12"/>
  <c r="J18" i="12"/>
  <c r="L38" i="12"/>
  <c r="J26" i="12"/>
  <c r="DW76" i="19"/>
  <c r="DZ7" i="19"/>
  <c r="DZ76" i="19"/>
  <c r="BK76" i="19"/>
  <c r="BN7" i="19"/>
  <c r="BN76" i="19"/>
  <c r="L56" i="12"/>
  <c r="L50" i="12"/>
  <c r="E32" i="12"/>
  <c r="J24" i="12"/>
  <c r="K35" i="12"/>
  <c r="K51" i="12"/>
  <c r="J23" i="12"/>
  <c r="L27" i="22"/>
  <c r="M21" i="12"/>
  <c r="M33" i="12"/>
  <c r="E74" i="12"/>
  <c r="DO76" i="19"/>
  <c r="DR7" i="19"/>
  <c r="DR76" i="19"/>
  <c r="CI76" i="19"/>
  <c r="CL7" i="19"/>
  <c r="CL76" i="19"/>
  <c r="BC76" i="19"/>
  <c r="BF7" i="19"/>
  <c r="BF76" i="19"/>
  <c r="AE76" i="19"/>
  <c r="AH7" i="19"/>
  <c r="AH76" i="19"/>
  <c r="CQ76" i="19"/>
  <c r="CT7" i="19"/>
  <c r="CT76" i="19"/>
  <c r="G76" i="19"/>
  <c r="J7" i="19"/>
  <c r="J76" i="19"/>
  <c r="I24" i="12"/>
  <c r="I37" i="12"/>
  <c r="E52" i="12"/>
  <c r="I9" i="12"/>
  <c r="M55" i="12"/>
  <c r="F73" i="22"/>
  <c r="DG76" i="19"/>
  <c r="DJ7" i="19"/>
  <c r="DJ76" i="19"/>
  <c r="CA76" i="19"/>
  <c r="CD7" i="19"/>
  <c r="CD76" i="19"/>
  <c r="AU76" i="19"/>
  <c r="AX7" i="19"/>
  <c r="AX76" i="19"/>
  <c r="W76" i="19"/>
  <c r="Z7" i="19"/>
  <c r="Z76" i="19"/>
  <c r="E7" i="12"/>
  <c r="M12" i="12"/>
  <c r="E38" i="12"/>
  <c r="K23" i="12"/>
  <c r="L22" i="12"/>
  <c r="D41" i="12"/>
  <c r="I17" i="12"/>
  <c r="M49" i="12"/>
  <c r="K22" i="12"/>
  <c r="M29" i="12"/>
  <c r="EE76" i="19"/>
  <c r="EH7" i="19"/>
  <c r="EH76" i="19"/>
  <c r="CY76" i="19"/>
  <c r="DB7" i="19"/>
  <c r="DB76" i="19"/>
  <c r="BS76" i="19"/>
  <c r="BV7" i="19"/>
  <c r="BV76" i="19"/>
  <c r="AM76" i="19"/>
  <c r="AP7" i="19"/>
  <c r="AP76" i="19"/>
  <c r="O76" i="19"/>
  <c r="R7" i="19"/>
  <c r="R76" i="19"/>
  <c r="F15" i="22"/>
  <c r="L15" i="22"/>
  <c r="F46" i="22"/>
  <c r="L37" i="22"/>
  <c r="G76" i="12"/>
  <c r="P36" i="12"/>
  <c r="N36" i="22"/>
  <c r="P54" i="12"/>
  <c r="N54" i="22"/>
  <c r="P10" i="12"/>
  <c r="N10" i="22"/>
  <c r="P67" i="12"/>
  <c r="N67" i="22"/>
  <c r="P27" i="12"/>
  <c r="N27" i="22"/>
  <c r="P62" i="12"/>
  <c r="N62" i="22"/>
  <c r="P48" i="12"/>
  <c r="N48" i="22"/>
  <c r="P11" i="12"/>
  <c r="N11" i="22"/>
  <c r="P59" i="12"/>
  <c r="N59" i="22"/>
  <c r="P73" i="12"/>
  <c r="N73" i="22"/>
  <c r="P74" i="12"/>
  <c r="N74" i="22"/>
  <c r="P14" i="12"/>
  <c r="N14" i="22"/>
  <c r="P63" i="12"/>
  <c r="N63" i="22"/>
  <c r="P8" i="12"/>
  <c r="N8" i="22"/>
  <c r="P70" i="12"/>
  <c r="N70" i="22"/>
  <c r="L23" i="12"/>
  <c r="L29" i="12"/>
  <c r="L31" i="12"/>
  <c r="L37" i="12"/>
  <c r="M20" i="12"/>
  <c r="M28" i="12"/>
  <c r="M34" i="12"/>
  <c r="D22" i="12"/>
  <c r="M75" i="12"/>
  <c r="L21" i="12"/>
  <c r="L27" i="12"/>
  <c r="M30" i="12"/>
  <c r="L19" i="12"/>
  <c r="L35" i="12"/>
  <c r="L39" i="12"/>
  <c r="M17" i="12"/>
  <c r="M22" i="12"/>
  <c r="M26" i="12"/>
  <c r="M36" i="12"/>
  <c r="M38" i="12"/>
  <c r="N38" i="12"/>
  <c r="L28" i="12"/>
  <c r="M35" i="12"/>
  <c r="L74" i="12"/>
  <c r="M74" i="12"/>
  <c r="M61" i="12"/>
  <c r="M50" i="12"/>
  <c r="L41" i="12"/>
  <c r="J66" i="12"/>
  <c r="J61" i="12"/>
  <c r="J54" i="12"/>
  <c r="M16" i="12"/>
  <c r="M25" i="12"/>
  <c r="D23" i="12"/>
  <c r="M23" i="12"/>
  <c r="K32" i="12"/>
  <c r="J21" i="12"/>
  <c r="M18" i="12"/>
  <c r="D34" i="12"/>
  <c r="K48" i="12"/>
  <c r="K57" i="12"/>
  <c r="L44" i="12"/>
  <c r="L54" i="12"/>
  <c r="L63" i="12"/>
  <c r="K72" i="12"/>
  <c r="M66" i="12"/>
  <c r="M8" i="12"/>
  <c r="L33" i="12"/>
  <c r="L18" i="12"/>
  <c r="L26" i="12"/>
  <c r="L34" i="12"/>
  <c r="L32" i="12"/>
  <c r="E10" i="12"/>
  <c r="E14" i="12"/>
  <c r="I10" i="12"/>
  <c r="L16" i="12"/>
  <c r="L36" i="12"/>
  <c r="E41" i="12"/>
  <c r="L71" i="22"/>
  <c r="I7" i="12"/>
  <c r="I13" i="12"/>
  <c r="L67" i="22"/>
  <c r="F69" i="22"/>
  <c r="I18" i="22"/>
  <c r="E32" i="22"/>
  <c r="E38" i="22"/>
  <c r="G16" i="22"/>
  <c r="G22" i="22"/>
  <c r="G24" i="22"/>
  <c r="G28" i="22"/>
  <c r="G38" i="22"/>
  <c r="H39" i="22"/>
  <c r="I63" i="22"/>
  <c r="J49" i="22"/>
  <c r="J55" i="22"/>
  <c r="J57" i="22"/>
  <c r="K51" i="22"/>
  <c r="D72" i="22"/>
  <c r="E68" i="12"/>
  <c r="G68" i="22"/>
  <c r="G12" i="22"/>
  <c r="G14" i="22"/>
  <c r="H18" i="22"/>
  <c r="H20" i="22"/>
  <c r="H28" i="22"/>
  <c r="H38" i="22"/>
  <c r="H40" i="22"/>
  <c r="I16" i="22"/>
  <c r="D52" i="22"/>
  <c r="D54" i="22"/>
  <c r="D56" i="22"/>
  <c r="D60" i="22"/>
  <c r="D62" i="22"/>
  <c r="D64" i="22"/>
  <c r="K44" i="22"/>
  <c r="L44" i="22"/>
  <c r="K48" i="22"/>
  <c r="K67" i="12"/>
  <c r="C18" i="12"/>
  <c r="I28" i="22"/>
  <c r="I38" i="22"/>
  <c r="J20" i="22"/>
  <c r="J22" i="22"/>
  <c r="J28" i="22"/>
  <c r="J30" i="22"/>
  <c r="J38" i="22"/>
  <c r="J40" i="22"/>
  <c r="K18" i="22"/>
  <c r="K20" i="22"/>
  <c r="K24" i="22"/>
  <c r="K26" i="22"/>
  <c r="K28" i="22"/>
  <c r="K30" i="22"/>
  <c r="K32" i="22"/>
  <c r="C44" i="22"/>
  <c r="F44" i="22"/>
  <c r="C48" i="22"/>
  <c r="F48" i="22"/>
  <c r="C50" i="22"/>
  <c r="F50" i="22"/>
  <c r="D53" i="22"/>
  <c r="G57" i="22"/>
  <c r="H57" i="22"/>
  <c r="H61" i="22"/>
  <c r="H63" i="22"/>
  <c r="I53" i="22"/>
  <c r="I59" i="22"/>
  <c r="K75" i="12"/>
  <c r="C42" i="12"/>
  <c r="J42" i="12"/>
  <c r="K42" i="12"/>
  <c r="L42" i="12"/>
  <c r="M42" i="12"/>
  <c r="D74" i="12"/>
  <c r="K74" i="12"/>
  <c r="I42" i="12"/>
  <c r="E68" i="22"/>
  <c r="E72" i="22"/>
  <c r="H65" i="22"/>
  <c r="L65" i="22"/>
  <c r="L68" i="12"/>
  <c r="M70" i="12"/>
  <c r="E64" i="12"/>
  <c r="D14" i="12"/>
  <c r="E42" i="12"/>
  <c r="D11" i="22"/>
  <c r="D8" i="12"/>
  <c r="C74" i="12"/>
  <c r="K60" i="12"/>
  <c r="L43" i="12"/>
  <c r="L62" i="12"/>
  <c r="J75" i="12"/>
  <c r="D11" i="12"/>
  <c r="I74" i="12"/>
  <c r="I70" i="12"/>
  <c r="C65" i="22"/>
  <c r="F65" i="22"/>
  <c r="L52" i="12"/>
  <c r="L75" i="12"/>
  <c r="D7" i="12"/>
  <c r="D37" i="12"/>
  <c r="E61" i="12"/>
  <c r="L46" i="22"/>
  <c r="M44" i="12"/>
  <c r="L74" i="22"/>
  <c r="D45" i="22"/>
  <c r="L35" i="22"/>
  <c r="G72" i="22"/>
  <c r="F67" i="22"/>
  <c r="L56" i="22"/>
  <c r="L73" i="22"/>
  <c r="M73" i="22"/>
  <c r="L17" i="22"/>
  <c r="D43" i="22"/>
  <c r="L62" i="22"/>
  <c r="L60" i="22"/>
  <c r="L25" i="22"/>
  <c r="C12" i="22"/>
  <c r="D9" i="22"/>
  <c r="D68" i="22"/>
  <c r="D70" i="22"/>
  <c r="I9" i="22"/>
  <c r="I11" i="22"/>
  <c r="J9" i="22"/>
  <c r="J13" i="22"/>
  <c r="K7" i="22"/>
  <c r="K9" i="22"/>
  <c r="K11" i="22"/>
  <c r="E23" i="22"/>
  <c r="G26" i="22"/>
  <c r="G36" i="22"/>
  <c r="I19" i="22"/>
  <c r="I21" i="22"/>
  <c r="L21" i="22"/>
  <c r="D47" i="22"/>
  <c r="D49" i="22"/>
  <c r="H59" i="22"/>
  <c r="I43" i="22"/>
  <c r="I45" i="22"/>
  <c r="K61" i="22"/>
  <c r="D66" i="22"/>
  <c r="K66" i="22"/>
  <c r="J75" i="22"/>
  <c r="H16" i="22"/>
  <c r="H24" i="22"/>
  <c r="H30" i="22"/>
  <c r="H34" i="22"/>
  <c r="E47" i="22"/>
  <c r="E49" i="22"/>
  <c r="E51" i="22"/>
  <c r="G55" i="22"/>
  <c r="J53" i="22"/>
  <c r="K45" i="22"/>
  <c r="K47" i="22"/>
  <c r="G70" i="22"/>
  <c r="E8" i="22"/>
  <c r="F8" i="22"/>
  <c r="H12" i="22"/>
  <c r="I12" i="22"/>
  <c r="J12" i="22"/>
  <c r="J14" i="22"/>
  <c r="K10" i="22"/>
  <c r="D21" i="22"/>
  <c r="E34" i="22"/>
  <c r="E40" i="22"/>
  <c r="G18" i="22"/>
  <c r="G39" i="22"/>
  <c r="H23" i="22"/>
  <c r="H33" i="22"/>
  <c r="L33" i="22"/>
  <c r="I24" i="22"/>
  <c r="I32" i="22"/>
  <c r="J16" i="22"/>
  <c r="M19" i="12"/>
  <c r="G61" i="22"/>
  <c r="H47" i="22"/>
  <c r="H51" i="22"/>
  <c r="H55" i="22"/>
  <c r="M52" i="12"/>
  <c r="K53" i="22"/>
  <c r="K55" i="22"/>
  <c r="E66" i="22"/>
  <c r="H70" i="22"/>
  <c r="I66" i="22"/>
  <c r="I68" i="22"/>
  <c r="J68" i="22"/>
  <c r="L42" i="22"/>
  <c r="F71" i="22"/>
  <c r="D44" i="12"/>
  <c r="F74" i="22"/>
  <c r="L64" i="22"/>
  <c r="L50" i="22"/>
  <c r="I13" i="22"/>
  <c r="C20" i="22"/>
  <c r="C22" i="22"/>
  <c r="C26" i="22"/>
  <c r="C38" i="22"/>
  <c r="C40" i="22"/>
  <c r="D17" i="22"/>
  <c r="D19" i="22"/>
  <c r="D39" i="22"/>
  <c r="E28" i="22"/>
  <c r="G40" i="22"/>
  <c r="I22" i="22"/>
  <c r="I26" i="22"/>
  <c r="I29" i="22"/>
  <c r="J24" i="22"/>
  <c r="K40" i="22"/>
  <c r="C59" i="22"/>
  <c r="C63" i="22"/>
  <c r="L54" i="22"/>
  <c r="E13" i="22"/>
  <c r="G9" i="22"/>
  <c r="G11" i="22"/>
  <c r="G13" i="22"/>
  <c r="H14" i="22"/>
  <c r="I10" i="22"/>
  <c r="J11" i="22"/>
  <c r="K12" i="22"/>
  <c r="G30" i="22"/>
  <c r="H22" i="22"/>
  <c r="H26" i="22"/>
  <c r="H29" i="22"/>
  <c r="H31" i="22"/>
  <c r="H41" i="22"/>
  <c r="L41" i="22"/>
  <c r="I30" i="22"/>
  <c r="I34" i="22"/>
  <c r="I36" i="22"/>
  <c r="J23" i="22"/>
  <c r="L48" i="22"/>
  <c r="D10" i="22"/>
  <c r="H9" i="22"/>
  <c r="H11" i="22"/>
  <c r="I14" i="22"/>
  <c r="J8" i="22"/>
  <c r="D25" i="22"/>
  <c r="D33" i="22"/>
  <c r="E16" i="22"/>
  <c r="E20" i="22"/>
  <c r="E37" i="22"/>
  <c r="G34" i="22"/>
  <c r="H32" i="22"/>
  <c r="H36" i="22"/>
  <c r="I40" i="22"/>
  <c r="J18" i="22"/>
  <c r="F42" i="22"/>
  <c r="P39" i="12"/>
  <c r="N39" i="22"/>
  <c r="C10" i="22"/>
  <c r="C9" i="22"/>
  <c r="C11" i="22"/>
  <c r="E10" i="22"/>
  <c r="E14" i="22"/>
  <c r="C19" i="22"/>
  <c r="C39" i="22"/>
  <c r="D40" i="22"/>
  <c r="J31" i="22"/>
  <c r="K22" i="22"/>
  <c r="C57" i="22"/>
  <c r="C43" i="22"/>
  <c r="C52" i="22"/>
  <c r="C58" i="22"/>
  <c r="F58" i="22"/>
  <c r="C64" i="22"/>
  <c r="D63" i="22"/>
  <c r="D57" i="22"/>
  <c r="D59" i="22"/>
  <c r="E61" i="22"/>
  <c r="H49" i="22"/>
  <c r="I55" i="22"/>
  <c r="K43" i="22"/>
  <c r="I70" i="22"/>
  <c r="I72" i="22"/>
  <c r="J66" i="22"/>
  <c r="I75" i="22"/>
  <c r="J26" i="22"/>
  <c r="J32" i="22"/>
  <c r="J36" i="22"/>
  <c r="K36" i="22"/>
  <c r="K38" i="22"/>
  <c r="D61" i="22"/>
  <c r="C68" i="22"/>
  <c r="C70" i="22"/>
  <c r="I66" i="12"/>
  <c r="I69" i="12"/>
  <c r="K16" i="22"/>
  <c r="E55" i="22"/>
  <c r="H45" i="22"/>
  <c r="I49" i="22"/>
  <c r="I51" i="22"/>
  <c r="J61" i="22"/>
  <c r="K52" i="22"/>
  <c r="L52" i="22"/>
  <c r="C72" i="22"/>
  <c r="E66" i="12"/>
  <c r="J68" i="12"/>
  <c r="D31" i="12"/>
  <c r="D49" i="12"/>
  <c r="K7" i="12"/>
  <c r="J7" i="12"/>
  <c r="I8" i="12"/>
  <c r="E9" i="12"/>
  <c r="D12" i="12"/>
  <c r="C17" i="22"/>
  <c r="C25" i="22"/>
  <c r="C29" i="22"/>
  <c r="F29" i="22"/>
  <c r="C36" i="12"/>
  <c r="D33" i="12"/>
  <c r="D40" i="12"/>
  <c r="D20" i="22"/>
  <c r="D24" i="22"/>
  <c r="E18" i="22"/>
  <c r="C47" i="22"/>
  <c r="C54" i="22"/>
  <c r="D48" i="12"/>
  <c r="G66" i="22"/>
  <c r="G69" i="22"/>
  <c r="L69" i="22"/>
  <c r="P17" i="12"/>
  <c r="N17" i="22"/>
  <c r="P24" i="12"/>
  <c r="N24" i="22"/>
  <c r="P33" i="12"/>
  <c r="N33" i="22"/>
  <c r="P37" i="12"/>
  <c r="N37" i="22"/>
  <c r="P40" i="12"/>
  <c r="N40" i="22"/>
  <c r="P49" i="12"/>
  <c r="N49" i="22"/>
  <c r="P53" i="12"/>
  <c r="N53" i="22"/>
  <c r="C34" i="12"/>
  <c r="E20" i="12"/>
  <c r="E22" i="12"/>
  <c r="D26" i="12"/>
  <c r="D39" i="12"/>
  <c r="D17" i="12"/>
  <c r="D20" i="12"/>
  <c r="E18" i="12"/>
  <c r="E21" i="12"/>
  <c r="E24" i="12"/>
  <c r="E30" i="22"/>
  <c r="G20" i="22"/>
  <c r="C56" i="22"/>
  <c r="C62" i="22"/>
  <c r="P65" i="12"/>
  <c r="E17" i="12"/>
  <c r="I63" i="12"/>
  <c r="I49" i="12"/>
  <c r="E57" i="12"/>
  <c r="D27" i="12"/>
  <c r="K14" i="12"/>
  <c r="I12" i="12"/>
  <c r="P32" i="12"/>
  <c r="N32" i="22"/>
  <c r="C23" i="22"/>
  <c r="C31" i="22"/>
  <c r="C33" i="22"/>
  <c r="C37" i="22"/>
  <c r="D29" i="12"/>
  <c r="D30" i="22"/>
  <c r="E25" i="12"/>
  <c r="E33" i="22"/>
  <c r="C45" i="22"/>
  <c r="C60" i="22"/>
  <c r="C59" i="12"/>
  <c r="P21" i="12"/>
  <c r="N21" i="22"/>
  <c r="P69" i="12"/>
  <c r="N69" i="22"/>
  <c r="D42" i="12"/>
  <c r="I43" i="12"/>
  <c r="E13" i="12"/>
  <c r="C30" i="12"/>
  <c r="C20" i="12"/>
  <c r="J7" i="22"/>
  <c r="K14" i="22"/>
  <c r="C22" i="12"/>
  <c r="L58" i="22"/>
  <c r="P64" i="12"/>
  <c r="N64" i="22"/>
  <c r="P20" i="12"/>
  <c r="N20" i="22"/>
  <c r="D7" i="22"/>
  <c r="C35" i="22"/>
  <c r="F35" i="22"/>
  <c r="P55" i="12"/>
  <c r="N55" i="22"/>
  <c r="P44" i="12"/>
  <c r="N44" i="22"/>
  <c r="C7" i="22"/>
  <c r="C28" i="22"/>
  <c r="K19" i="22"/>
  <c r="D51" i="12"/>
  <c r="P7" i="12"/>
  <c r="P43" i="12"/>
  <c r="N43" i="22"/>
  <c r="P35" i="12"/>
  <c r="N35" i="22"/>
  <c r="P12" i="12"/>
  <c r="N12" i="22"/>
  <c r="C14" i="22"/>
  <c r="C30" i="22"/>
  <c r="C32" i="22"/>
  <c r="D16" i="22"/>
  <c r="D18" i="22"/>
  <c r="D12" i="22"/>
  <c r="J10" i="22"/>
  <c r="C16" i="22"/>
  <c r="C18" i="22"/>
  <c r="C21" i="22"/>
  <c r="C34" i="22"/>
  <c r="C36" i="22"/>
  <c r="C41" i="22"/>
  <c r="F41" i="22"/>
  <c r="D26" i="22"/>
  <c r="D28" i="22"/>
  <c r="D31" i="22"/>
  <c r="C13" i="22"/>
  <c r="E11" i="22"/>
  <c r="H10" i="22"/>
  <c r="I7" i="22"/>
  <c r="K8" i="22"/>
  <c r="C24" i="22"/>
  <c r="F24" i="22"/>
  <c r="C27" i="22"/>
  <c r="F27" i="22"/>
  <c r="D22" i="22"/>
  <c r="D32" i="22"/>
  <c r="D34" i="22"/>
  <c r="D36" i="22"/>
  <c r="D38" i="22"/>
  <c r="C49" i="22"/>
  <c r="C61" i="22"/>
  <c r="C53" i="22"/>
  <c r="C55" i="22"/>
  <c r="D55" i="22"/>
  <c r="D51" i="22"/>
  <c r="G53" i="22"/>
  <c r="H43" i="22"/>
  <c r="I47" i="22"/>
  <c r="J51" i="22"/>
  <c r="E53" i="22"/>
  <c r="C51" i="22"/>
  <c r="H53" i="22"/>
  <c r="I57" i="22"/>
  <c r="J59" i="22"/>
  <c r="K63" i="22"/>
  <c r="C66" i="22"/>
  <c r="C75" i="22"/>
  <c r="D75" i="22"/>
  <c r="F37" i="22"/>
  <c r="N22" i="12"/>
  <c r="N47" i="12"/>
  <c r="N17" i="12"/>
  <c r="N64" i="12"/>
  <c r="M46" i="22"/>
  <c r="N19" i="12"/>
  <c r="N31" i="12"/>
  <c r="N40" i="12"/>
  <c r="L19" i="22"/>
  <c r="M42" i="22"/>
  <c r="L29" i="22"/>
  <c r="M29" i="22"/>
  <c r="O29" i="22"/>
  <c r="M29" i="21"/>
  <c r="L61" i="22"/>
  <c r="N36" i="12"/>
  <c r="N25" i="12"/>
  <c r="N63" i="12"/>
  <c r="N48" i="12"/>
  <c r="N30" i="12"/>
  <c r="N24" i="12"/>
  <c r="N33" i="12"/>
  <c r="F52" i="22"/>
  <c r="M52" i="22"/>
  <c r="O52" i="22"/>
  <c r="L34" i="22"/>
  <c r="L23" i="22"/>
  <c r="N34" i="12"/>
  <c r="N29" i="12"/>
  <c r="F62" i="22"/>
  <c r="M62" i="22"/>
  <c r="O62" i="22"/>
  <c r="M62" i="21"/>
  <c r="F17" i="22"/>
  <c r="M17" i="22"/>
  <c r="O17" i="22"/>
  <c r="N39" i="12"/>
  <c r="F22" i="22"/>
  <c r="M67" i="22"/>
  <c r="O67" i="22"/>
  <c r="M67" i="21"/>
  <c r="N20" i="12"/>
  <c r="N23" i="12"/>
  <c r="P56" i="12"/>
  <c r="N56" i="22"/>
  <c r="P57" i="12"/>
  <c r="N57" i="22"/>
  <c r="O42" i="22"/>
  <c r="M42" i="21"/>
  <c r="P41" i="12"/>
  <c r="N41" i="22"/>
  <c r="P25" i="12"/>
  <c r="N25" i="22"/>
  <c r="F54" i="22"/>
  <c r="M54" i="22"/>
  <c r="O54" i="22"/>
  <c r="M54" i="21"/>
  <c r="N41" i="12"/>
  <c r="F49" i="22"/>
  <c r="F13" i="22"/>
  <c r="F72" i="22"/>
  <c r="M44" i="22"/>
  <c r="O44" i="22"/>
  <c r="M44" i="21"/>
  <c r="N21" i="12"/>
  <c r="N28" i="12"/>
  <c r="M27" i="22"/>
  <c r="O27" i="22"/>
  <c r="M27" i="21"/>
  <c r="L51" i="22"/>
  <c r="F56" i="22"/>
  <c r="M56" i="22"/>
  <c r="O56" i="22"/>
  <c r="H34" i="12"/>
  <c r="O34" i="12"/>
  <c r="L13" i="22"/>
  <c r="L24" i="22"/>
  <c r="M24" i="22"/>
  <c r="O24" i="22"/>
  <c r="M24" i="21"/>
  <c r="M65" i="22"/>
  <c r="F51" i="22"/>
  <c r="M69" i="22"/>
  <c r="O69" i="22"/>
  <c r="F39" i="22"/>
  <c r="F20" i="22"/>
  <c r="L68" i="22"/>
  <c r="N16" i="12"/>
  <c r="L63" i="22"/>
  <c r="F23" i="22"/>
  <c r="L75" i="22"/>
  <c r="F64" i="22"/>
  <c r="M64" i="22"/>
  <c r="O64" i="22"/>
  <c r="M64" i="21"/>
  <c r="F43" i="22"/>
  <c r="M71" i="22"/>
  <c r="O71" i="22"/>
  <c r="M71" i="21"/>
  <c r="L43" i="22"/>
  <c r="F12" i="22"/>
  <c r="M35" i="22"/>
  <c r="O35" i="22"/>
  <c r="L12" i="22"/>
  <c r="F21" i="22"/>
  <c r="M21" i="22"/>
  <c r="O21" i="22"/>
  <c r="M37" i="22"/>
  <c r="O37" i="22"/>
  <c r="L38" i="22"/>
  <c r="L70" i="22"/>
  <c r="L39" i="22"/>
  <c r="L16" i="22"/>
  <c r="M74" i="22"/>
  <c r="M15" i="22"/>
  <c r="O15" i="22"/>
  <c r="N26" i="12"/>
  <c r="N35" i="12"/>
  <c r="N18" i="12"/>
  <c r="H74" i="12"/>
  <c r="P72" i="12"/>
  <c r="N72" i="22"/>
  <c r="O73" i="22"/>
  <c r="M73" i="21"/>
  <c r="P34" i="12"/>
  <c r="N34" i="22"/>
  <c r="P46" i="12"/>
  <c r="N46" i="22"/>
  <c r="O46" i="22"/>
  <c r="M46" i="21"/>
  <c r="P30" i="12"/>
  <c r="N30" i="22"/>
  <c r="P66" i="12"/>
  <c r="N66" i="22"/>
  <c r="O74" i="22"/>
  <c r="M74" i="21"/>
  <c r="P50" i="12"/>
  <c r="N50" i="22"/>
  <c r="L13" i="12"/>
  <c r="K10" i="12"/>
  <c r="D13" i="12"/>
  <c r="F38" i="22"/>
  <c r="M58" i="22"/>
  <c r="O58" i="22"/>
  <c r="M58" i="21"/>
  <c r="E23" i="12"/>
  <c r="F60" i="22"/>
  <c r="M60" i="22"/>
  <c r="O60" i="22"/>
  <c r="M60" i="21"/>
  <c r="F25" i="22"/>
  <c r="M25" i="22"/>
  <c r="O25" i="22"/>
  <c r="M25" i="21"/>
  <c r="C41" i="12"/>
  <c r="H41" i="12"/>
  <c r="F70" i="22"/>
  <c r="C14" i="12"/>
  <c r="H14" i="12"/>
  <c r="N74" i="12"/>
  <c r="C31" i="12"/>
  <c r="H31" i="12"/>
  <c r="M14" i="12"/>
  <c r="M9" i="12"/>
  <c r="L10" i="12"/>
  <c r="K9" i="12"/>
  <c r="C10" i="12"/>
  <c r="M50" i="22"/>
  <c r="M10" i="12"/>
  <c r="E47" i="12"/>
  <c r="L28" i="22"/>
  <c r="I27" i="12"/>
  <c r="N27" i="12"/>
  <c r="L59" i="22"/>
  <c r="M41" i="22"/>
  <c r="D10" i="12"/>
  <c r="E19" i="12"/>
  <c r="L72" i="22"/>
  <c r="C27" i="12"/>
  <c r="H27" i="12"/>
  <c r="M13" i="12"/>
  <c r="M7" i="12"/>
  <c r="L9" i="12"/>
  <c r="K13" i="12"/>
  <c r="I44" i="12"/>
  <c r="N44" i="12"/>
  <c r="C9" i="12"/>
  <c r="L7" i="12"/>
  <c r="C11" i="12"/>
  <c r="H11" i="12"/>
  <c r="L57" i="22"/>
  <c r="C13" i="12"/>
  <c r="H13" i="12"/>
  <c r="F45" i="22"/>
  <c r="F10" i="22"/>
  <c r="L18" i="22"/>
  <c r="M11" i="12"/>
  <c r="L14" i="12"/>
  <c r="L8" i="12"/>
  <c r="N8" i="12"/>
  <c r="K12" i="12"/>
  <c r="N12" i="12"/>
  <c r="C12" i="12"/>
  <c r="H12" i="12"/>
  <c r="C8" i="12"/>
  <c r="H8" i="12"/>
  <c r="M65" i="12"/>
  <c r="E58" i="12"/>
  <c r="F14" i="22"/>
  <c r="M48" i="22"/>
  <c r="O48" i="22"/>
  <c r="M48" i="21"/>
  <c r="C40" i="12"/>
  <c r="H40" i="12"/>
  <c r="C56" i="12"/>
  <c r="L45" i="22"/>
  <c r="F68" i="22"/>
  <c r="F19" i="22"/>
  <c r="K65" i="12"/>
  <c r="L15" i="12"/>
  <c r="E53" i="12"/>
  <c r="E36" i="12"/>
  <c r="E55" i="12"/>
  <c r="D63" i="12"/>
  <c r="D32" i="12"/>
  <c r="K46" i="12"/>
  <c r="N46" i="12"/>
  <c r="L47" i="22"/>
  <c r="F26" i="22"/>
  <c r="N43" i="12"/>
  <c r="H42" i="12"/>
  <c r="C60" i="12"/>
  <c r="D38" i="12"/>
  <c r="L40" i="22"/>
  <c r="F40" i="22"/>
  <c r="L66" i="12"/>
  <c r="N66" i="12"/>
  <c r="D59" i="12"/>
  <c r="I65" i="12"/>
  <c r="J15" i="12"/>
  <c r="I67" i="12"/>
  <c r="N67" i="12"/>
  <c r="M60" i="12"/>
  <c r="E45" i="12"/>
  <c r="D55" i="12"/>
  <c r="D75" i="12"/>
  <c r="N42" i="12"/>
  <c r="F75" i="22"/>
  <c r="F66" i="22"/>
  <c r="F55" i="22"/>
  <c r="L14" i="22"/>
  <c r="C37" i="12"/>
  <c r="H37" i="12"/>
  <c r="C52" i="12"/>
  <c r="C58" i="12"/>
  <c r="D18" i="12"/>
  <c r="H18" i="12"/>
  <c r="F47" i="22"/>
  <c r="L55" i="22"/>
  <c r="D35" i="12"/>
  <c r="F9" i="22"/>
  <c r="E71" i="12"/>
  <c r="I58" i="12"/>
  <c r="N58" i="12"/>
  <c r="E15" i="12"/>
  <c r="D19" i="12"/>
  <c r="I73" i="12"/>
  <c r="E59" i="12"/>
  <c r="L66" i="22"/>
  <c r="F61" i="22"/>
  <c r="F11" i="22"/>
  <c r="F33" i="22"/>
  <c r="M33" i="22"/>
  <c r="O33" i="22"/>
  <c r="M33" i="21"/>
  <c r="K71" i="12"/>
  <c r="D73" i="12"/>
  <c r="J55" i="12"/>
  <c r="N55" i="12"/>
  <c r="E65" i="12"/>
  <c r="I15" i="12"/>
  <c r="I72" i="12"/>
  <c r="N72" i="12"/>
  <c r="E43" i="12"/>
  <c r="E50" i="12"/>
  <c r="D52" i="12"/>
  <c r="D47" i="12"/>
  <c r="C62" i="12"/>
  <c r="C29" i="12"/>
  <c r="H29" i="12"/>
  <c r="L9" i="22"/>
  <c r="F63" i="22"/>
  <c r="D9" i="12"/>
  <c r="L53" i="22"/>
  <c r="F36" i="22"/>
  <c r="F16" i="22"/>
  <c r="D68" i="12"/>
  <c r="J49" i="12"/>
  <c r="N49" i="12"/>
  <c r="D60" i="12"/>
  <c r="C63" i="12"/>
  <c r="C65" i="12"/>
  <c r="D61" i="12"/>
  <c r="M73" i="12"/>
  <c r="L49" i="22"/>
  <c r="L11" i="12"/>
  <c r="L26" i="22"/>
  <c r="D21" i="12"/>
  <c r="F59" i="22"/>
  <c r="J76" i="22"/>
  <c r="I68" i="12"/>
  <c r="N68" i="12"/>
  <c r="D70" i="12"/>
  <c r="D56" i="12"/>
  <c r="C61" i="12"/>
  <c r="L65" i="12"/>
  <c r="D65" i="12"/>
  <c r="M15" i="12"/>
  <c r="D15" i="12"/>
  <c r="C15" i="12"/>
  <c r="J73" i="12"/>
  <c r="K62" i="12"/>
  <c r="D54" i="12"/>
  <c r="P18" i="12"/>
  <c r="N18" i="22"/>
  <c r="M69" i="12"/>
  <c r="E73" i="12"/>
  <c r="D72" i="12"/>
  <c r="L61" i="12"/>
  <c r="N61" i="12"/>
  <c r="I52" i="12"/>
  <c r="N52" i="12"/>
  <c r="F57" i="22"/>
  <c r="C43" i="12"/>
  <c r="C7" i="12"/>
  <c r="H7" i="12"/>
  <c r="L22" i="22"/>
  <c r="C32" i="12"/>
  <c r="C26" i="12"/>
  <c r="C21" i="12"/>
  <c r="H21" i="12"/>
  <c r="D30" i="12"/>
  <c r="H30" i="12"/>
  <c r="O30" i="12"/>
  <c r="C49" i="12"/>
  <c r="E70" i="12"/>
  <c r="D66" i="12"/>
  <c r="J57" i="12"/>
  <c r="N57" i="12"/>
  <c r="E49" i="12"/>
  <c r="D45" i="12"/>
  <c r="J65" i="12"/>
  <c r="K15" i="12"/>
  <c r="E75" i="12"/>
  <c r="J69" i="12"/>
  <c r="E67" i="12"/>
  <c r="I62" i="12"/>
  <c r="D46" i="12"/>
  <c r="L45" i="12"/>
  <c r="N45" i="12"/>
  <c r="D53" i="12"/>
  <c r="L32" i="22"/>
  <c r="L36" i="22"/>
  <c r="L31" i="22"/>
  <c r="L30" i="22"/>
  <c r="L11" i="22"/>
  <c r="K37" i="12"/>
  <c r="N37" i="12"/>
  <c r="C23" i="12"/>
  <c r="I71" i="12"/>
  <c r="L10" i="22"/>
  <c r="H76" i="22"/>
  <c r="F32" i="22"/>
  <c r="C47" i="12"/>
  <c r="I75" i="12"/>
  <c r="N75" i="12"/>
  <c r="E69" i="12"/>
  <c r="C73" i="12"/>
  <c r="C72" i="12"/>
  <c r="C71" i="12"/>
  <c r="D62" i="12"/>
  <c r="K54" i="12"/>
  <c r="N54" i="12"/>
  <c r="I60" i="12"/>
  <c r="D64" i="12"/>
  <c r="C46" i="12"/>
  <c r="C48" i="12"/>
  <c r="H48" i="12"/>
  <c r="C19" i="12"/>
  <c r="K76" i="22"/>
  <c r="L8" i="22"/>
  <c r="M8" i="22"/>
  <c r="O8" i="22"/>
  <c r="E26" i="12"/>
  <c r="F34" i="22"/>
  <c r="F30" i="22"/>
  <c r="C24" i="12"/>
  <c r="H24" i="12"/>
  <c r="D76" i="22"/>
  <c r="E76" i="22"/>
  <c r="D36" i="12"/>
  <c r="C16" i="12"/>
  <c r="D69" i="12"/>
  <c r="D71" i="12"/>
  <c r="C44" i="12"/>
  <c r="H44" i="12"/>
  <c r="C39" i="12"/>
  <c r="H39" i="12"/>
  <c r="C28" i="12"/>
  <c r="C69" i="12"/>
  <c r="J59" i="12"/>
  <c r="N59" i="12"/>
  <c r="C67" i="12"/>
  <c r="I50" i="12"/>
  <c r="N50" i="12"/>
  <c r="D57" i="12"/>
  <c r="F53" i="22"/>
  <c r="D28" i="12"/>
  <c r="C35" i="12"/>
  <c r="L7" i="22"/>
  <c r="I76" i="22"/>
  <c r="E16" i="12"/>
  <c r="C25" i="12"/>
  <c r="H25" i="12"/>
  <c r="O25" i="12"/>
  <c r="Q25" i="12"/>
  <c r="K25" i="21"/>
  <c r="F28" i="22"/>
  <c r="C64" i="12"/>
  <c r="H20" i="12"/>
  <c r="D16" i="12"/>
  <c r="D43" i="12"/>
  <c r="C45" i="12"/>
  <c r="C50" i="12"/>
  <c r="C51" i="12"/>
  <c r="H51" i="12"/>
  <c r="C53" i="12"/>
  <c r="J32" i="12"/>
  <c r="N32" i="12"/>
  <c r="N7" i="22"/>
  <c r="L70" i="12"/>
  <c r="N70" i="12"/>
  <c r="D67" i="12"/>
  <c r="C75" i="12"/>
  <c r="C70" i="12"/>
  <c r="C66" i="12"/>
  <c r="E54" i="12"/>
  <c r="C68" i="12"/>
  <c r="L53" i="12"/>
  <c r="J51" i="12"/>
  <c r="N51" i="12"/>
  <c r="D58" i="12"/>
  <c r="D50" i="12"/>
  <c r="C55" i="12"/>
  <c r="C54" i="12"/>
  <c r="C57" i="12"/>
  <c r="M56" i="12"/>
  <c r="C33" i="12"/>
  <c r="H33" i="12"/>
  <c r="O33" i="12"/>
  <c r="Q33" i="12"/>
  <c r="K33" i="21"/>
  <c r="C17" i="12"/>
  <c r="H17" i="12"/>
  <c r="F18" i="22"/>
  <c r="C38" i="12"/>
  <c r="F7" i="22"/>
  <c r="C76" i="22"/>
  <c r="H22" i="12"/>
  <c r="O22" i="12"/>
  <c r="Q22" i="12"/>
  <c r="K22" i="21"/>
  <c r="F31" i="22"/>
  <c r="N65" i="22"/>
  <c r="L20" i="22"/>
  <c r="G76" i="22"/>
  <c r="O48" i="12"/>
  <c r="Q48" i="12"/>
  <c r="K48" i="21"/>
  <c r="O31" i="12"/>
  <c r="Q31" i="12"/>
  <c r="K31" i="21"/>
  <c r="M22" i="22"/>
  <c r="O22" i="22"/>
  <c r="O17" i="12"/>
  <c r="Q17" i="12"/>
  <c r="K17" i="21"/>
  <c r="L33" i="21"/>
  <c r="L25" i="21"/>
  <c r="L48" i="21"/>
  <c r="L22" i="21"/>
  <c r="M63" i="22"/>
  <c r="O63" i="22"/>
  <c r="O40" i="12"/>
  <c r="Q40" i="12"/>
  <c r="K40" i="21"/>
  <c r="M20" i="22"/>
  <c r="O20" i="22"/>
  <c r="M38" i="22"/>
  <c r="O38" i="22"/>
  <c r="M38" i="21"/>
  <c r="M43" i="22"/>
  <c r="O43" i="22"/>
  <c r="M43" i="21"/>
  <c r="M49" i="22"/>
  <c r="O49" i="22"/>
  <c r="M61" i="22"/>
  <c r="O61" i="22"/>
  <c r="O29" i="12"/>
  <c r="Q29" i="12"/>
  <c r="K29" i="21"/>
  <c r="O12" i="12"/>
  <c r="Q12" i="12"/>
  <c r="K12" i="21"/>
  <c r="M51" i="22"/>
  <c r="O51" i="22"/>
  <c r="M53" i="22"/>
  <c r="O53" i="22"/>
  <c r="M47" i="22"/>
  <c r="O47" i="22"/>
  <c r="M47" i="21"/>
  <c r="M68" i="22"/>
  <c r="O68" i="22"/>
  <c r="M68" i="21"/>
  <c r="O24" i="12"/>
  <c r="Q24" i="12"/>
  <c r="K24" i="21"/>
  <c r="N7" i="12"/>
  <c r="M19" i="22"/>
  <c r="O19" i="22"/>
  <c r="M19" i="21"/>
  <c r="N60" i="12"/>
  <c r="O39" i="12"/>
  <c r="Q39" i="12"/>
  <c r="K39" i="21"/>
  <c r="M39" i="22"/>
  <c r="O39" i="22"/>
  <c r="M39" i="21"/>
  <c r="H32" i="12"/>
  <c r="O32" i="12"/>
  <c r="Q32" i="12"/>
  <c r="K32" i="21"/>
  <c r="O21" i="12"/>
  <c r="Q21" i="12"/>
  <c r="K21" i="21"/>
  <c r="O41" i="22"/>
  <c r="M41" i="21"/>
  <c r="O74" i="12"/>
  <c r="Q74" i="12"/>
  <c r="K74" i="21"/>
  <c r="O50" i="22"/>
  <c r="M50" i="21"/>
  <c r="O65" i="22"/>
  <c r="M65" i="21"/>
  <c r="M23" i="22"/>
  <c r="O23" i="22"/>
  <c r="M13" i="22"/>
  <c r="O13" i="22"/>
  <c r="M13" i="21"/>
  <c r="M34" i="22"/>
  <c r="O34" i="22"/>
  <c r="M34" i="21"/>
  <c r="O27" i="12"/>
  <c r="Q27" i="12"/>
  <c r="K27" i="21"/>
  <c r="M70" i="22"/>
  <c r="O70" i="22"/>
  <c r="M70" i="21"/>
  <c r="H52" i="12"/>
  <c r="O52" i="12"/>
  <c r="Q52" i="12"/>
  <c r="K52" i="21"/>
  <c r="M75" i="22"/>
  <c r="O75" i="22"/>
  <c r="M75" i="21"/>
  <c r="O20" i="12"/>
  <c r="Q20" i="12"/>
  <c r="K20" i="21"/>
  <c r="O44" i="12"/>
  <c r="Q44" i="12"/>
  <c r="K44" i="21"/>
  <c r="M72" i="22"/>
  <c r="O72" i="22"/>
  <c r="M72" i="21"/>
  <c r="O41" i="12"/>
  <c r="Q41" i="12"/>
  <c r="K41" i="21"/>
  <c r="Q34" i="12"/>
  <c r="K34" i="21"/>
  <c r="N25" i="21"/>
  <c r="M66" i="22"/>
  <c r="H56" i="12"/>
  <c r="M59" i="22"/>
  <c r="O59" i="22"/>
  <c r="M59" i="21"/>
  <c r="M15" i="21"/>
  <c r="H68" i="12"/>
  <c r="O68" i="12"/>
  <c r="Q68" i="12"/>
  <c r="K68" i="21"/>
  <c r="H75" i="12"/>
  <c r="O75" i="12"/>
  <c r="Q75" i="12"/>
  <c r="K75" i="21"/>
  <c r="H46" i="12"/>
  <c r="H73" i="12"/>
  <c r="M32" i="22"/>
  <c r="O32" i="22"/>
  <c r="M32" i="21"/>
  <c r="H23" i="12"/>
  <c r="O23" i="12"/>
  <c r="Q23" i="12"/>
  <c r="H63" i="12"/>
  <c r="O63" i="12"/>
  <c r="Q63" i="12"/>
  <c r="K63" i="21"/>
  <c r="M45" i="22"/>
  <c r="O45" i="22"/>
  <c r="M45" i="21"/>
  <c r="M23" i="21"/>
  <c r="M30" i="22"/>
  <c r="O30" i="22"/>
  <c r="M30" i="21"/>
  <c r="M12" i="22"/>
  <c r="O12" i="22"/>
  <c r="M12" i="21"/>
  <c r="H10" i="12"/>
  <c r="H66" i="12"/>
  <c r="O66" i="12"/>
  <c r="Q66" i="12"/>
  <c r="K66" i="21"/>
  <c r="O18" i="12"/>
  <c r="Q18" i="12"/>
  <c r="K18" i="21"/>
  <c r="O37" i="12"/>
  <c r="Q37" i="12"/>
  <c r="K37" i="21"/>
  <c r="M18" i="22"/>
  <c r="O18" i="22"/>
  <c r="M18" i="21"/>
  <c r="M28" i="22"/>
  <c r="O28" i="22"/>
  <c r="M28" i="21"/>
  <c r="M57" i="22"/>
  <c r="O57" i="22"/>
  <c r="M57" i="21"/>
  <c r="M16" i="22"/>
  <c r="O16" i="22"/>
  <c r="M16" i="21"/>
  <c r="M9" i="22"/>
  <c r="O9" i="22"/>
  <c r="M9" i="21"/>
  <c r="M14" i="22"/>
  <c r="O14" i="22"/>
  <c r="M14" i="21"/>
  <c r="O8" i="12"/>
  <c r="Q8" i="12"/>
  <c r="K8" i="21"/>
  <c r="H53" i="12"/>
  <c r="H64" i="12"/>
  <c r="O64" i="12"/>
  <c r="Q64" i="12"/>
  <c r="K64" i="21"/>
  <c r="N11" i="12"/>
  <c r="O11" i="12"/>
  <c r="Q11" i="12"/>
  <c r="K11" i="21"/>
  <c r="H26" i="12"/>
  <c r="O26" i="12"/>
  <c r="Q26" i="12"/>
  <c r="K26" i="21"/>
  <c r="H62" i="12"/>
  <c r="Q30" i="12"/>
  <c r="K30" i="21"/>
  <c r="N14" i="12"/>
  <c r="O14" i="12"/>
  <c r="Q14" i="12"/>
  <c r="K14" i="21"/>
  <c r="H9" i="12"/>
  <c r="N13" i="12"/>
  <c r="O13" i="12"/>
  <c r="Q13" i="12"/>
  <c r="K13" i="21"/>
  <c r="O66" i="22"/>
  <c r="M66" i="21"/>
  <c r="L31" i="21"/>
  <c r="H19" i="12"/>
  <c r="O19" i="12"/>
  <c r="Q19" i="12"/>
  <c r="K19" i="21"/>
  <c r="H59" i="12"/>
  <c r="O59" i="12"/>
  <c r="Q59" i="12"/>
  <c r="K59" i="21"/>
  <c r="M40" i="22"/>
  <c r="O40" i="22"/>
  <c r="M40" i="21"/>
  <c r="K76" i="12"/>
  <c r="H38" i="12"/>
  <c r="O38" i="12"/>
  <c r="Q38" i="12"/>
  <c r="K38" i="21"/>
  <c r="H36" i="12"/>
  <c r="O36" i="12"/>
  <c r="Q36" i="12"/>
  <c r="K36" i="21"/>
  <c r="O46" i="12"/>
  <c r="Q46" i="12"/>
  <c r="K46" i="21"/>
  <c r="H49" i="12"/>
  <c r="O49" i="12"/>
  <c r="Q49" i="12"/>
  <c r="K49" i="21"/>
  <c r="N9" i="12"/>
  <c r="N10" i="12"/>
  <c r="H45" i="12"/>
  <c r="O45" i="12"/>
  <c r="Q45" i="12"/>
  <c r="K45" i="21"/>
  <c r="M10" i="22"/>
  <c r="O10" i="22"/>
  <c r="M10" i="21"/>
  <c r="H57" i="12"/>
  <c r="O57" i="12"/>
  <c r="Q57" i="12"/>
  <c r="K57" i="21"/>
  <c r="H55" i="12"/>
  <c r="O55" i="12"/>
  <c r="Q55" i="12"/>
  <c r="K55" i="21"/>
  <c r="H58" i="12"/>
  <c r="O58" i="12"/>
  <c r="Q58" i="12"/>
  <c r="K58" i="21"/>
  <c r="H43" i="12"/>
  <c r="O43" i="12"/>
  <c r="Q43" i="12"/>
  <c r="K43" i="21"/>
  <c r="N48" i="21"/>
  <c r="H72" i="12"/>
  <c r="O72" i="12"/>
  <c r="Q72" i="12"/>
  <c r="K72" i="21"/>
  <c r="M55" i="22"/>
  <c r="O55" i="22"/>
  <c r="M55" i="21"/>
  <c r="H70" i="12"/>
  <c r="O70" i="12"/>
  <c r="Q70" i="12"/>
  <c r="K70" i="21"/>
  <c r="M26" i="22"/>
  <c r="O26" i="22"/>
  <c r="M26" i="21"/>
  <c r="H60" i="12"/>
  <c r="O42" i="12"/>
  <c r="Q42" i="12"/>
  <c r="K42" i="21"/>
  <c r="E76" i="12"/>
  <c r="H35" i="12"/>
  <c r="O35" i="12"/>
  <c r="Q35" i="12"/>
  <c r="K35" i="21"/>
  <c r="N71" i="12"/>
  <c r="M11" i="22"/>
  <c r="O11" i="22"/>
  <c r="M11" i="21"/>
  <c r="M31" i="22"/>
  <c r="O31" i="22"/>
  <c r="M31" i="21"/>
  <c r="N33" i="21"/>
  <c r="M22" i="21"/>
  <c r="M52" i="21"/>
  <c r="M56" i="21"/>
  <c r="M69" i="21"/>
  <c r="P76" i="12"/>
  <c r="M21" i="21"/>
  <c r="N62" i="12"/>
  <c r="N69" i="12"/>
  <c r="M20" i="21"/>
  <c r="M53" i="21"/>
  <c r="M61" i="21"/>
  <c r="M8" i="21"/>
  <c r="H47" i="12"/>
  <c r="O47" i="12"/>
  <c r="Q47" i="12"/>
  <c r="K47" i="21"/>
  <c r="M63" i="21"/>
  <c r="M37" i="21"/>
  <c r="M35" i="21"/>
  <c r="M17" i="21"/>
  <c r="M51" i="21"/>
  <c r="N65" i="12"/>
  <c r="M49" i="21"/>
  <c r="N73" i="12"/>
  <c r="H65" i="12"/>
  <c r="O51" i="12"/>
  <c r="Q51" i="12"/>
  <c r="K51" i="21"/>
  <c r="D76" i="12"/>
  <c r="H71" i="12"/>
  <c r="H15" i="12"/>
  <c r="N15" i="12"/>
  <c r="J76" i="12"/>
  <c r="H61" i="12"/>
  <c r="O61" i="12"/>
  <c r="Q61" i="12"/>
  <c r="K61" i="21"/>
  <c r="M36" i="22"/>
  <c r="O36" i="22"/>
  <c r="M7" i="22"/>
  <c r="F76" i="22"/>
  <c r="H67" i="12"/>
  <c r="O67" i="12"/>
  <c r="Q67" i="12"/>
  <c r="K67" i="21"/>
  <c r="H69" i="12"/>
  <c r="H28" i="12"/>
  <c r="O28" i="12"/>
  <c r="Q28" i="12"/>
  <c r="K28" i="21"/>
  <c r="H16" i="12"/>
  <c r="M76" i="12"/>
  <c r="N56" i="12"/>
  <c r="C76" i="12"/>
  <c r="H54" i="12"/>
  <c r="O54" i="12"/>
  <c r="Q54" i="12"/>
  <c r="K54" i="21"/>
  <c r="L76" i="12"/>
  <c r="N53" i="12"/>
  <c r="N76" i="22"/>
  <c r="H50" i="12"/>
  <c r="O50" i="12"/>
  <c r="Q50" i="12"/>
  <c r="K50" i="21"/>
  <c r="I76" i="12"/>
  <c r="L76" i="22"/>
  <c r="O7" i="12"/>
  <c r="L27" i="21"/>
  <c r="N27" i="21"/>
  <c r="L17" i="21"/>
  <c r="N17" i="21"/>
  <c r="N22" i="21"/>
  <c r="L50" i="21"/>
  <c r="L51" i="21"/>
  <c r="N51" i="21"/>
  <c r="L58" i="21"/>
  <c r="N58" i="21"/>
  <c r="L45" i="21"/>
  <c r="N45" i="21"/>
  <c r="L46" i="21"/>
  <c r="N46" i="21"/>
  <c r="L13" i="21"/>
  <c r="N13" i="21"/>
  <c r="L75" i="21"/>
  <c r="N75" i="21"/>
  <c r="L44" i="21"/>
  <c r="N44" i="21"/>
  <c r="L39" i="21"/>
  <c r="N39" i="21"/>
  <c r="L24" i="21"/>
  <c r="N24" i="21"/>
  <c r="L40" i="21"/>
  <c r="N40" i="21"/>
  <c r="L28" i="21"/>
  <c r="N28" i="21"/>
  <c r="L55" i="21"/>
  <c r="N55" i="21"/>
  <c r="L36" i="21"/>
  <c r="L59" i="21"/>
  <c r="L26" i="21"/>
  <c r="N26" i="21"/>
  <c r="L8" i="21"/>
  <c r="L37" i="21"/>
  <c r="N37" i="21"/>
  <c r="L34" i="21"/>
  <c r="N34" i="21"/>
  <c r="L20" i="21"/>
  <c r="N20" i="21"/>
  <c r="L21" i="21"/>
  <c r="L12" i="21"/>
  <c r="N12" i="21"/>
  <c r="L54" i="21"/>
  <c r="N54" i="21"/>
  <c r="L61" i="21"/>
  <c r="N61" i="21"/>
  <c r="L35" i="21"/>
  <c r="N35" i="21"/>
  <c r="L57" i="21"/>
  <c r="N57" i="21"/>
  <c r="L38" i="21"/>
  <c r="N38" i="21"/>
  <c r="L19" i="21"/>
  <c r="N19" i="21"/>
  <c r="L18" i="21"/>
  <c r="L41" i="21"/>
  <c r="N41" i="21"/>
  <c r="L32" i="21"/>
  <c r="L29" i="21"/>
  <c r="N29" i="21"/>
  <c r="L67" i="21"/>
  <c r="N67" i="21"/>
  <c r="L47" i="21"/>
  <c r="N47" i="21"/>
  <c r="L70" i="21"/>
  <c r="N70" i="21"/>
  <c r="L43" i="21"/>
  <c r="N43" i="21"/>
  <c r="L30" i="21"/>
  <c r="N30" i="21"/>
  <c r="L64" i="21"/>
  <c r="N64" i="21"/>
  <c r="L66" i="21"/>
  <c r="N66" i="21"/>
  <c r="L63" i="21"/>
  <c r="L52" i="21"/>
  <c r="N52" i="21"/>
  <c r="L74" i="21"/>
  <c r="N74" i="21"/>
  <c r="N50" i="21"/>
  <c r="O60" i="12"/>
  <c r="Q60" i="12"/>
  <c r="K60" i="21"/>
  <c r="O56" i="12"/>
  <c r="Q56" i="12"/>
  <c r="K56" i="21"/>
  <c r="O53" i="12"/>
  <c r="Q53" i="12"/>
  <c r="K53" i="21"/>
  <c r="O73" i="12"/>
  <c r="Q73" i="12"/>
  <c r="K73" i="21"/>
  <c r="O10" i="12"/>
  <c r="Q10" i="12"/>
  <c r="K10" i="21"/>
  <c r="N8" i="21"/>
  <c r="O62" i="12"/>
  <c r="Q62" i="12"/>
  <c r="K62" i="21"/>
  <c r="O9" i="12"/>
  <c r="Q9" i="12"/>
  <c r="K9" i="21"/>
  <c r="O69" i="12"/>
  <c r="Q69" i="12"/>
  <c r="K69" i="21"/>
  <c r="K23" i="21"/>
  <c r="N31" i="21"/>
  <c r="N32" i="21"/>
  <c r="N21" i="21"/>
  <c r="L68" i="21"/>
  <c r="N68" i="21"/>
  <c r="O71" i="12"/>
  <c r="Q71" i="12"/>
  <c r="K71" i="21"/>
  <c r="O65" i="12"/>
  <c r="Q65" i="12"/>
  <c r="K65" i="21"/>
  <c r="L14" i="21"/>
  <c r="N14" i="21"/>
  <c r="L9" i="21"/>
  <c r="N9" i="21"/>
  <c r="N59" i="21"/>
  <c r="O15" i="12"/>
  <c r="Q15" i="12"/>
  <c r="L11" i="21"/>
  <c r="N11" i="21"/>
  <c r="L72" i="21"/>
  <c r="N72" i="21"/>
  <c r="L42" i="21"/>
  <c r="N42" i="21"/>
  <c r="N63" i="21"/>
  <c r="L49" i="21"/>
  <c r="N49" i="21"/>
  <c r="N76" i="12"/>
  <c r="M36" i="21"/>
  <c r="N18" i="21"/>
  <c r="Q7" i="12"/>
  <c r="K7" i="21"/>
  <c r="O16" i="12"/>
  <c r="Q16" i="12"/>
  <c r="K16" i="21"/>
  <c r="H76" i="12"/>
  <c r="O7" i="22"/>
  <c r="M76" i="22"/>
  <c r="O76" i="22"/>
  <c r="M76" i="21"/>
  <c r="N36" i="21"/>
  <c r="L7" i="21"/>
  <c r="L23" i="21"/>
  <c r="N23" i="21"/>
  <c r="L62" i="21"/>
  <c r="N62" i="21"/>
  <c r="L10" i="21"/>
  <c r="N10" i="21"/>
  <c r="L56" i="21"/>
  <c r="N56" i="21"/>
  <c r="L16" i="21"/>
  <c r="N16" i="21"/>
  <c r="L65" i="21"/>
  <c r="N65" i="21"/>
  <c r="L69" i="21"/>
  <c r="N69" i="21"/>
  <c r="L73" i="21"/>
  <c r="N73" i="21"/>
  <c r="L71" i="21"/>
  <c r="N71" i="21"/>
  <c r="L53" i="21"/>
  <c r="N53" i="21"/>
  <c r="L60" i="21"/>
  <c r="N60" i="21"/>
  <c r="K15" i="21"/>
  <c r="M7" i="21"/>
  <c r="O76" i="12"/>
  <c r="Q76" i="12"/>
  <c r="K76" i="21"/>
  <c r="N7" i="21"/>
  <c r="L15" i="21"/>
  <c r="N15" i="21"/>
  <c r="L76" i="21"/>
  <c r="N76" i="21"/>
</calcChain>
</file>

<file path=xl/sharedStrings.xml><?xml version="1.0" encoding="utf-8"?>
<sst xmlns="http://schemas.openxmlformats.org/spreadsheetml/2006/main" count="806" uniqueCount="355">
  <si>
    <t>District</t>
  </si>
  <si>
    <t>STATE TOTAL</t>
  </si>
  <si>
    <t>Total</t>
  </si>
  <si>
    <t>LEA</t>
  </si>
  <si>
    <t>Revenue and Fees excludes debt service and capital outlay.</t>
  </si>
  <si>
    <t>STATE SUMMARY</t>
  </si>
  <si>
    <t>School System</t>
  </si>
  <si>
    <t>Charter School with a District Building</t>
  </si>
  <si>
    <t>Charter School without a District Building</t>
  </si>
  <si>
    <t>Note: Local Revenues include Ad Valorem, Sales Tax Revenue, and Revenue for 16th Section Land.</t>
  </si>
  <si>
    <t>001</t>
  </si>
  <si>
    <t>Acadia Parish</t>
  </si>
  <si>
    <t>002</t>
  </si>
  <si>
    <t>Allen Parish</t>
  </si>
  <si>
    <t>003</t>
  </si>
  <si>
    <t>Ascension Parish</t>
  </si>
  <si>
    <t>004</t>
  </si>
  <si>
    <t>Assumption Parish</t>
  </si>
  <si>
    <t>005</t>
  </si>
  <si>
    <t>Avoyelles Parish</t>
  </si>
  <si>
    <t>006</t>
  </si>
  <si>
    <t>Beauregard Parish</t>
  </si>
  <si>
    <t>007</t>
  </si>
  <si>
    <t>Bienville Parish</t>
  </si>
  <si>
    <t>008</t>
  </si>
  <si>
    <t>Bossier Parish</t>
  </si>
  <si>
    <t>009</t>
  </si>
  <si>
    <t>Caddo Parish</t>
  </si>
  <si>
    <t>010</t>
  </si>
  <si>
    <t>Calcasieu Parish</t>
  </si>
  <si>
    <t>011</t>
  </si>
  <si>
    <t>Caldwell Parish</t>
  </si>
  <si>
    <t>012</t>
  </si>
  <si>
    <t>Cameron Parish</t>
  </si>
  <si>
    <t>013</t>
  </si>
  <si>
    <t>Catahoula Parish</t>
  </si>
  <si>
    <t>014</t>
  </si>
  <si>
    <t>Claiborne Parish</t>
  </si>
  <si>
    <t>015</t>
  </si>
  <si>
    <t>Concordia Parish</t>
  </si>
  <si>
    <t>016</t>
  </si>
  <si>
    <t>DeSoto Parish</t>
  </si>
  <si>
    <t>017</t>
  </si>
  <si>
    <t>East Baton Rouge Parish</t>
  </si>
  <si>
    <t>018</t>
  </si>
  <si>
    <t>East Carroll Parish</t>
  </si>
  <si>
    <t>019</t>
  </si>
  <si>
    <t>East Feliciana Parish</t>
  </si>
  <si>
    <t>020</t>
  </si>
  <si>
    <t>Evangeline Parish</t>
  </si>
  <si>
    <t>021</t>
  </si>
  <si>
    <t>Franklin Parish</t>
  </si>
  <si>
    <t>022</t>
  </si>
  <si>
    <t>Grant Parish</t>
  </si>
  <si>
    <t>023</t>
  </si>
  <si>
    <t>Iberia Parish</t>
  </si>
  <si>
    <t>024</t>
  </si>
  <si>
    <t>Iberville Parish</t>
  </si>
  <si>
    <t>025</t>
  </si>
  <si>
    <t>Jackson Parish</t>
  </si>
  <si>
    <t>026</t>
  </si>
  <si>
    <t>Jefferson Parish</t>
  </si>
  <si>
    <t>027</t>
  </si>
  <si>
    <t>Jefferson Davis Parish</t>
  </si>
  <si>
    <t>028</t>
  </si>
  <si>
    <t>Lafayette Parish</t>
  </si>
  <si>
    <t>029</t>
  </si>
  <si>
    <t>Lafourche Parish</t>
  </si>
  <si>
    <t>030</t>
  </si>
  <si>
    <t>LaSalle Parish</t>
  </si>
  <si>
    <t>031</t>
  </si>
  <si>
    <t>Lincoln Parish</t>
  </si>
  <si>
    <t>032</t>
  </si>
  <si>
    <t>Livingston Parish</t>
  </si>
  <si>
    <t>033</t>
  </si>
  <si>
    <t>Madison Parish</t>
  </si>
  <si>
    <t>034</t>
  </si>
  <si>
    <t>Morehouse Parish</t>
  </si>
  <si>
    <t>035</t>
  </si>
  <si>
    <t>Natchitoches Parish</t>
  </si>
  <si>
    <t>036</t>
  </si>
  <si>
    <t>Orleans Parish</t>
  </si>
  <si>
    <t>037</t>
  </si>
  <si>
    <t>Ouachita Parish</t>
  </si>
  <si>
    <t>038</t>
  </si>
  <si>
    <t>Plaquemines Parish</t>
  </si>
  <si>
    <t>039</t>
  </si>
  <si>
    <t>Pointe Coupee Parish</t>
  </si>
  <si>
    <t>040</t>
  </si>
  <si>
    <t>Rapides Parish</t>
  </si>
  <si>
    <t>041</t>
  </si>
  <si>
    <t>Red River Parish</t>
  </si>
  <si>
    <t>042</t>
  </si>
  <si>
    <t>Richland Parish</t>
  </si>
  <si>
    <t>043</t>
  </si>
  <si>
    <t>Sabine Parish</t>
  </si>
  <si>
    <t>044</t>
  </si>
  <si>
    <t>St. Bernard Parish</t>
  </si>
  <si>
    <t>045</t>
  </si>
  <si>
    <t>St. Charles Parish</t>
  </si>
  <si>
    <t>046</t>
  </si>
  <si>
    <t>St. Helena Parish</t>
  </si>
  <si>
    <t>047</t>
  </si>
  <si>
    <t>St. James Parish</t>
  </si>
  <si>
    <t>048</t>
  </si>
  <si>
    <t>St. John the Baptist Parish</t>
  </si>
  <si>
    <t>049</t>
  </si>
  <si>
    <t>St. Landry Parish</t>
  </si>
  <si>
    <t>050</t>
  </si>
  <si>
    <t>St. Martin Parish</t>
  </si>
  <si>
    <t>051</t>
  </si>
  <si>
    <t>St. Mary Parish</t>
  </si>
  <si>
    <t>052</t>
  </si>
  <si>
    <t>St. Tammany Parish</t>
  </si>
  <si>
    <t>053</t>
  </si>
  <si>
    <t>Tangipahoa Parish</t>
  </si>
  <si>
    <t>054</t>
  </si>
  <si>
    <t>Tensas Parish</t>
  </si>
  <si>
    <t>055</t>
  </si>
  <si>
    <t>Terrebonne Parish</t>
  </si>
  <si>
    <t>056</t>
  </si>
  <si>
    <t>Union Parish</t>
  </si>
  <si>
    <t>057</t>
  </si>
  <si>
    <t>Vermilion Parish</t>
  </si>
  <si>
    <t>058</t>
  </si>
  <si>
    <t>Vernon Parish</t>
  </si>
  <si>
    <t>059</t>
  </si>
  <si>
    <t>Washington Parish</t>
  </si>
  <si>
    <t>060</t>
  </si>
  <si>
    <t>Webster Parish</t>
  </si>
  <si>
    <t>061</t>
  </si>
  <si>
    <t>West Baton Rouge Parish</t>
  </si>
  <si>
    <t>062</t>
  </si>
  <si>
    <t>West Carroll Parish</t>
  </si>
  <si>
    <t>063</t>
  </si>
  <si>
    <t>West Feliciana Parish</t>
  </si>
  <si>
    <t>064</t>
  </si>
  <si>
    <t>Winn Parish</t>
  </si>
  <si>
    <t>065</t>
  </si>
  <si>
    <t>City of Monroe School District</t>
  </si>
  <si>
    <t>066</t>
  </si>
  <si>
    <t>City of Bogalusa School District</t>
  </si>
  <si>
    <t>067</t>
  </si>
  <si>
    <t>Zachary Community School District</t>
  </si>
  <si>
    <t>068</t>
  </si>
  <si>
    <t>City of Baker School District</t>
  </si>
  <si>
    <t>069</t>
  </si>
  <si>
    <t>Central Community School District</t>
  </si>
  <si>
    <t>KPC 350 - Ad Valorem: Renewable Taxes</t>
  </si>
  <si>
    <t>KPC 400 - Ad Valorem: Debt Service Taxes</t>
  </si>
  <si>
    <t>KPC 450 - Ad Valorem: Up to 1 % Collected by Sheriff</t>
  </si>
  <si>
    <t>KPC 500 - Ad Valorem: Result of Court Ordered Settlement</t>
  </si>
  <si>
    <t>KPC 550 - Ad Valorem: Penalties/Interest on Property Taxes</t>
  </si>
  <si>
    <t>KPC 750 - Sales and Use Taxes (Gross)</t>
  </si>
  <si>
    <t>KPC 800 - Sales/Use Taxes- Court Settlement</t>
  </si>
  <si>
    <t>KPC 850 - Penalties/Interest on Sales/Use Taxes</t>
  </si>
  <si>
    <t>KPC 2250 - Earnings from 16th Section Lands</t>
  </si>
  <si>
    <t>KPC 36940 - Assessor Fees</t>
  </si>
  <si>
    <t>KPC 36950 - Sheriff Tax Collection Fees</t>
  </si>
  <si>
    <t>KPC 36960 - Pension Accumulation Fund</t>
  </si>
  <si>
    <t>KPC 36970 - Sales Tax Collection Fees</t>
  </si>
  <si>
    <t>School
System</t>
  </si>
  <si>
    <t>Totals - MFP &amp; Funded</t>
  </si>
  <si>
    <t>Total 
Revenues</t>
  </si>
  <si>
    <t>Total
Revenues
Minus
Total Fees
Collected</t>
  </si>
  <si>
    <t>Local
Revenue
Per Pupil</t>
  </si>
  <si>
    <t>* Continuation of prior year pay raises vary by LEA</t>
  </si>
  <si>
    <t>Caddo</t>
  </si>
  <si>
    <t>East Baton Rouge</t>
  </si>
  <si>
    <t>Orleans*</t>
  </si>
  <si>
    <t>Allen</t>
  </si>
  <si>
    <t>Ascension</t>
  </si>
  <si>
    <t>Assumption</t>
  </si>
  <si>
    <t>Avoyelles</t>
  </si>
  <si>
    <t>Beauregard</t>
  </si>
  <si>
    <t>Bienville</t>
  </si>
  <si>
    <t>Bossier</t>
  </si>
  <si>
    <t>Calcasieu</t>
  </si>
  <si>
    <t>Caldwell</t>
  </si>
  <si>
    <t>Cameron</t>
  </si>
  <si>
    <t>Catahoula</t>
  </si>
  <si>
    <t>Claiborne</t>
  </si>
  <si>
    <t>Concordia</t>
  </si>
  <si>
    <t>Desoto</t>
  </si>
  <si>
    <t>East Carroll</t>
  </si>
  <si>
    <t>East Feliciana</t>
  </si>
  <si>
    <t>Evangeline</t>
  </si>
  <si>
    <t>Franklin</t>
  </si>
  <si>
    <t>Grant</t>
  </si>
  <si>
    <t>Iberia</t>
  </si>
  <si>
    <t>Iberville</t>
  </si>
  <si>
    <t>Jackson</t>
  </si>
  <si>
    <t>Jefferson</t>
  </si>
  <si>
    <t>Jefferson Davis</t>
  </si>
  <si>
    <t>Lafayette</t>
  </si>
  <si>
    <t>Lafourche</t>
  </si>
  <si>
    <t>Lincoln</t>
  </si>
  <si>
    <t>Livingston</t>
  </si>
  <si>
    <t>Madison</t>
  </si>
  <si>
    <t>Morehouse</t>
  </si>
  <si>
    <t>Natchitoches</t>
  </si>
  <si>
    <t>Ouachita</t>
  </si>
  <si>
    <t>Plaquemines</t>
  </si>
  <si>
    <t>Pointe Coupee</t>
  </si>
  <si>
    <t>Rapides</t>
  </si>
  <si>
    <t>Red River</t>
  </si>
  <si>
    <t>Richland</t>
  </si>
  <si>
    <t>Sabine</t>
  </si>
  <si>
    <t>St. Bernard</t>
  </si>
  <si>
    <t>St. Charles</t>
  </si>
  <si>
    <t>St. Helena</t>
  </si>
  <si>
    <t>St. James</t>
  </si>
  <si>
    <t>St. John</t>
  </si>
  <si>
    <t>St. Landry</t>
  </si>
  <si>
    <t>St. Martin</t>
  </si>
  <si>
    <t>St. Mary</t>
  </si>
  <si>
    <t>St. Tammany</t>
  </si>
  <si>
    <t>Tangipahoa</t>
  </si>
  <si>
    <t>Tensas</t>
  </si>
  <si>
    <t>Terrebonne</t>
  </si>
  <si>
    <t>Union</t>
  </si>
  <si>
    <t>Vermilion</t>
  </si>
  <si>
    <t>Vernon</t>
  </si>
  <si>
    <t>Washington</t>
  </si>
  <si>
    <t>Webster</t>
  </si>
  <si>
    <t>West Baton Rouge</t>
  </si>
  <si>
    <t>West Carroll</t>
  </si>
  <si>
    <t>West Feliciana</t>
  </si>
  <si>
    <t>Winn</t>
  </si>
  <si>
    <t>City Of Monroe</t>
  </si>
  <si>
    <t>City Of Bogalusa</t>
  </si>
  <si>
    <t>Zachary Community</t>
  </si>
  <si>
    <t>City Of Baker</t>
  </si>
  <si>
    <t>Central Community</t>
  </si>
  <si>
    <t>Acadia</t>
  </si>
  <si>
    <t>State Average</t>
  </si>
  <si>
    <t>Level 2</t>
  </si>
  <si>
    <t>Level 1
Base</t>
  </si>
  <si>
    <t>Level 1
Career &amp;
Technical</t>
  </si>
  <si>
    <t>Level 1
Students
With
Disabilities</t>
  </si>
  <si>
    <t>Level 1
Gifted &amp;
Talented</t>
  </si>
  <si>
    <t>Level 3
Continuation
of Prior Year
Pay Raises</t>
  </si>
  <si>
    <t>Level 3
Hold
Harmless &amp;
Mandated
Cost
Adjustments</t>
  </si>
  <si>
    <t>Orleans</t>
  </si>
  <si>
    <t>City of Monroe</t>
  </si>
  <si>
    <t>City of Bogalusa</t>
  </si>
  <si>
    <t>City of Baker</t>
  </si>
  <si>
    <t>LaSalle</t>
  </si>
  <si>
    <t>General
Fund</t>
  </si>
  <si>
    <t>Special
Fund</t>
  </si>
  <si>
    <t>Federal
NCLB</t>
  </si>
  <si>
    <t>Other
Special</t>
  </si>
  <si>
    <t>TOTAL
Col. 1-4</t>
  </si>
  <si>
    <t>Debt
Services</t>
  </si>
  <si>
    <t>Capital
Project</t>
  </si>
  <si>
    <t>TOTAL
ALL</t>
  </si>
  <si>
    <t>Total
Fees</t>
  </si>
  <si>
    <t>State Total</t>
  </si>
  <si>
    <t>Total Ad 
Valorem 
Taxes 
KPC 300, 350,
400, 450, 500,
550, 650</t>
  </si>
  <si>
    <t>Total Sales 
KPC 750, 800,
850, 900</t>
  </si>
  <si>
    <t>Total 16th
Section 
Land
Revenues
KPC 2250</t>
  </si>
  <si>
    <t>Assessor
Fees
KPC 36940</t>
  </si>
  <si>
    <t>Sheriff Tax
Collection
Fees 
KPC 36950</t>
  </si>
  <si>
    <t>Pension
Accumulation
Fund
KPC 36960</t>
  </si>
  <si>
    <t>Sales Tax
Collection
Fees
KPC 36970</t>
  </si>
  <si>
    <t>Election
Fees
KPC 36990</t>
  </si>
  <si>
    <t>Sheriff Tax
Collection
Fees
KPC 36950</t>
  </si>
  <si>
    <t>Associated fees include Sheriff Fee, Assessor Fee, Election Fee, Pension Fund, &amp; Sales Tax Collection</t>
  </si>
  <si>
    <r>
      <rPr>
        <b/>
        <sz val="10"/>
        <color rgb="FFFF0000"/>
        <rFont val="Arial"/>
        <family val="2"/>
      </rPr>
      <t>Minus</t>
    </r>
    <r>
      <rPr>
        <b/>
        <sz val="10"/>
        <rFont val="Arial"/>
        <family val="2"/>
      </rPr>
      <t xml:space="preserve"> 
Local
Revenue
Paid to OJJ
</t>
    </r>
  </si>
  <si>
    <t>KPC 650 - Ad Valorem: Taxes Collected Due to TIF</t>
  </si>
  <si>
    <t>KPC 900 - Sales/Use Taxes Collected Due to TIF</t>
  </si>
  <si>
    <r>
      <rPr>
        <b/>
        <sz val="10"/>
        <color rgb="FFFF0000"/>
        <rFont val="Arial"/>
        <family val="2"/>
      </rPr>
      <t>Minus</t>
    </r>
    <r>
      <rPr>
        <b/>
        <sz val="10"/>
        <rFont val="Arial"/>
        <family val="2"/>
      </rPr>
      <t xml:space="preserve">
Amount
Excluded
</t>
    </r>
    <r>
      <rPr>
        <sz val="10"/>
        <rFont val="Arial"/>
        <family val="2"/>
      </rPr>
      <t>Per R.S. 1990
(C)(2)(a)(iii)(bb)</t>
    </r>
  </si>
  <si>
    <t>D'Arbonne
Woods
Charter
School</t>
  </si>
  <si>
    <t>Madison
Preparatory
Academy</t>
  </si>
  <si>
    <t>University
View
Academy</t>
  </si>
  <si>
    <t>Lake
Charles
Charter
Academy</t>
  </si>
  <si>
    <t>Lycee
Francais
de la
Nouvelle-
Orleans</t>
  </si>
  <si>
    <t>New
Orleans
Military/
Maritime
Academy</t>
  </si>
  <si>
    <t>Noble
Minds</t>
  </si>
  <si>
    <t>Advantage
Charter
Academy</t>
  </si>
  <si>
    <t>JCFA
Lafayette</t>
  </si>
  <si>
    <t>Willow
Charter
Academy</t>
  </si>
  <si>
    <t>Lincoln
Prep
School</t>
  </si>
  <si>
    <t>Laurel
Oaks
Charter</t>
  </si>
  <si>
    <t>Apex
Collegiate
Academy</t>
  </si>
  <si>
    <t>Smothers
Academy</t>
  </si>
  <si>
    <t>Greater
Grace</t>
  </si>
  <si>
    <t>Iberville
Charter
Academy</t>
  </si>
  <si>
    <t>Delta
Charter
School</t>
  </si>
  <si>
    <t>Lake
Charles
College
Prep</t>
  </si>
  <si>
    <t>Northeast
Claiborne
Charter</t>
  </si>
  <si>
    <t>Acadiana
Renaissance
Charter
Academy</t>
  </si>
  <si>
    <t>Louisiana
Key
Academy</t>
  </si>
  <si>
    <t>Lafayette
Renaissance
Charter
Academy</t>
  </si>
  <si>
    <t>Impact
Charter</t>
  </si>
  <si>
    <t>Vision
Academy</t>
  </si>
  <si>
    <t>Louisiana
Virtual
Charter
Academy</t>
  </si>
  <si>
    <t>Southwest
Louisiana
Charter
School</t>
  </si>
  <si>
    <t>JS Clark
Leadership
Academy</t>
  </si>
  <si>
    <t>Tangi
Academy</t>
  </si>
  <si>
    <t>GEO Prep
Academy</t>
  </si>
  <si>
    <t>Collegiate
Academy</t>
  </si>
  <si>
    <t>Baton
Rouge
Univ. Prep</t>
  </si>
  <si>
    <t>KPC 300 - Ad Valorem: Constitutional Taxes</t>
  </si>
  <si>
    <t>KPC 36990 - Election Fees</t>
  </si>
  <si>
    <t>MFP
Membership
per SIS</t>
  </si>
  <si>
    <t>RSD
Operated
&amp;
Type 5
Charters</t>
  </si>
  <si>
    <t>GEO Prep 
Mid-City of 
Greater 
Baton Rouge</t>
  </si>
  <si>
    <t>FY2019-20 MFP State Cost Allocation Per Pupil Amounts</t>
  </si>
  <si>
    <t>Level 1
Economically
Disadvantaged</t>
  </si>
  <si>
    <r>
      <t xml:space="preserve">INITIAL
FY2019-20
Local Revenue
Representation
</t>
    </r>
    <r>
      <rPr>
        <sz val="10"/>
        <rFont val="Arial"/>
        <family val="2"/>
      </rPr>
      <t xml:space="preserve">(Based on
</t>
    </r>
    <r>
      <rPr>
        <sz val="10"/>
        <color rgb="FFFF0000"/>
        <rFont val="Arial"/>
        <family val="2"/>
      </rPr>
      <t>Projected</t>
    </r>
    <r>
      <rPr>
        <sz val="10"/>
        <rFont val="Arial"/>
        <family val="2"/>
      </rPr>
      <t xml:space="preserve">
FY2018-19
Local Revenue)</t>
    </r>
  </si>
  <si>
    <r>
      <t xml:space="preserve">INITIAL
FY2019-20
Debt Service &amp;
Capital Project
Revenue
</t>
    </r>
    <r>
      <rPr>
        <sz val="10"/>
        <rFont val="Arial"/>
        <family val="2"/>
      </rPr>
      <t xml:space="preserve">(Based on </t>
    </r>
    <r>
      <rPr>
        <sz val="10"/>
        <color rgb="FFFF0000"/>
        <rFont val="Arial"/>
        <family val="2"/>
      </rPr>
      <t>Projected</t>
    </r>
    <r>
      <rPr>
        <sz val="10"/>
        <rFont val="Arial"/>
        <family val="2"/>
      </rPr>
      <t xml:space="preserve">
FY2018-19
Local Revenue)</t>
    </r>
  </si>
  <si>
    <r>
      <t xml:space="preserve">INITIAL
FY2019-20
Total Local Revenue
Representation
</t>
    </r>
    <r>
      <rPr>
        <sz val="10"/>
        <rFont val="Arial"/>
        <family val="2"/>
      </rPr>
      <t xml:space="preserve">(With </t>
    </r>
    <r>
      <rPr>
        <sz val="10"/>
        <color rgb="FFFF0000"/>
        <rFont val="Arial"/>
        <family val="2"/>
      </rPr>
      <t>Projected</t>
    </r>
    <r>
      <rPr>
        <sz val="10"/>
        <rFont val="Arial"/>
        <family val="2"/>
      </rPr>
      <t xml:space="preserve">
FY2018-19
Debt Service &amp; Capital
Project Revenue)</t>
    </r>
  </si>
  <si>
    <t>Source: Projected FY2018-19 Revenue and Expenditure Data; February 1, 2019 Student Count</t>
  </si>
  <si>
    <t>MFP Base_2.1.19</t>
  </si>
  <si>
    <t>City/Parish
MFP
Membership</t>
  </si>
  <si>
    <t>New Type 2 Charter Schools</t>
  </si>
  <si>
    <t>Total
Table 3</t>
  </si>
  <si>
    <t>Int'l High
School of
New Orleans</t>
  </si>
  <si>
    <t>JCFA
East</t>
  </si>
  <si>
    <t>New
Harmony
High
School</t>
  </si>
  <si>
    <t>Athlos
Academy
of Jefferson
Parish</t>
  </si>
  <si>
    <t>WAL001</t>
  </si>
  <si>
    <t>WAK001</t>
  </si>
  <si>
    <t>W7A001</t>
  </si>
  <si>
    <t>W1A001</t>
  </si>
  <si>
    <t>WZ8001</t>
  </si>
  <si>
    <t>W4A001</t>
  </si>
  <si>
    <t>W8A001</t>
  </si>
  <si>
    <t>W9A001</t>
  </si>
  <si>
    <t>W1B001</t>
  </si>
  <si>
    <t>W3B001</t>
  </si>
  <si>
    <t>W4B001</t>
  </si>
  <si>
    <t>W5B001</t>
  </si>
  <si>
    <t>W6B001</t>
  </si>
  <si>
    <t>W7B001</t>
  </si>
  <si>
    <t>W2B001</t>
  </si>
  <si>
    <t>WAR001</t>
  </si>
  <si>
    <t>WAU001</t>
  </si>
  <si>
    <t>W33001</t>
  </si>
  <si>
    <t>W34001</t>
  </si>
  <si>
    <t>W35001</t>
  </si>
  <si>
    <t>W36001</t>
  </si>
  <si>
    <t>W37001</t>
  </si>
  <si>
    <t>W18001</t>
  </si>
  <si>
    <t>W1D001</t>
  </si>
  <si>
    <t>WJ5001</t>
  </si>
  <si>
    <t>WAQ001</t>
  </si>
  <si>
    <t>WBQ001</t>
  </si>
  <si>
    <t>WBR001</t>
  </si>
  <si>
    <t>WAG001</t>
  </si>
  <si>
    <t>Link to "Counts in Budget Letter"</t>
  </si>
  <si>
    <t>Source: FY2018-2019 Projected Revenue and Expenditure Data</t>
  </si>
  <si>
    <t>3A</t>
  </si>
  <si>
    <t>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</si>
</sst>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6"/>
      <name val="Arial Narrow"/>
      <family val="2"/>
    </font>
    <font>
      <sz val="11"/>
      <color theme="1"/>
      <name val="Calibri"/>
      <family val="2"/>
      <scheme val="minor"/>
    </font>
    <font>
      <sz val="10"/>
      <name val="Microsoft Sans Serif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204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4"/>
      <name val="Arial Narrow"/>
      <family val="2"/>
    </font>
    <font>
      <b/>
      <sz val="14"/>
      <name val="Arial Narrow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b/>
      <sz val="12"/>
      <color indexed="18"/>
      <name val="Arial"/>
      <family val="2"/>
    </font>
    <font>
      <b/>
      <sz val="10"/>
      <color indexed="18"/>
      <name val="Arial"/>
      <family val="2"/>
    </font>
    <font>
      <b/>
      <sz val="12"/>
      <color rgb="FF000080"/>
      <name val="Arial"/>
      <family val="2"/>
    </font>
    <font>
      <b/>
      <sz val="10"/>
      <color rgb="FF000080"/>
      <name val="Arial"/>
      <family val="2"/>
    </font>
    <font>
      <b/>
      <sz val="10"/>
      <color indexed="20"/>
      <name val="Arial"/>
      <family val="2"/>
    </font>
  </fonts>
  <fills count="5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0"/>
      </patternFill>
    </fill>
    <fill>
      <patternFill patternType="solid">
        <fgColor theme="5" tint="0.59999389629810485"/>
        <bgColor indexed="0"/>
      </patternFill>
    </fill>
    <fill>
      <patternFill patternType="solid">
        <fgColor rgb="FFFFFFCC"/>
        <bgColor indexed="0"/>
      </patternFill>
    </fill>
  </fills>
  <borders count="8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theme="0" tint="-0.249977111117893"/>
      </bottom>
      <diagonal/>
    </border>
    <border>
      <left style="thin">
        <color indexed="63"/>
      </left>
      <right/>
      <top/>
      <bottom style="thin">
        <color theme="0" tint="-0.24997711111789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01">
    <xf numFmtId="0" fontId="0" fillId="0" borderId="0"/>
    <xf numFmtId="43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0" borderId="0"/>
    <xf numFmtId="0" fontId="17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43" fontId="17" fillId="0" borderId="0" applyFont="0" applyFill="0" applyBorder="0" applyAlignment="0" applyProtection="0"/>
    <xf numFmtId="0" fontId="8" fillId="0" borderId="0"/>
    <xf numFmtId="0" fontId="7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18" fillId="0" borderId="0"/>
    <xf numFmtId="0" fontId="3" fillId="0" borderId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40" borderId="0" applyNumberFormat="0" applyBorder="0" applyAlignment="0" applyProtection="0"/>
    <xf numFmtId="0" fontId="21" fillId="24" borderId="0" applyNumberFormat="0" applyBorder="0" applyAlignment="0" applyProtection="0"/>
    <xf numFmtId="0" fontId="22" fillId="41" borderId="16" applyNumberFormat="0" applyAlignment="0" applyProtection="0"/>
    <xf numFmtId="0" fontId="23" fillId="42" borderId="17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25" borderId="0" applyNumberFormat="0" applyBorder="0" applyAlignment="0" applyProtection="0"/>
    <xf numFmtId="0" fontId="26" fillId="0" borderId="18" applyNumberFormat="0" applyFill="0" applyAlignment="0" applyProtection="0"/>
    <xf numFmtId="0" fontId="27" fillId="0" borderId="19" applyNumberFormat="0" applyFill="0" applyAlignment="0" applyProtection="0"/>
    <xf numFmtId="0" fontId="28" fillId="0" borderId="20" applyNumberFormat="0" applyFill="0" applyAlignment="0" applyProtection="0"/>
    <xf numFmtId="0" fontId="28" fillId="0" borderId="0" applyNumberFormat="0" applyFill="0" applyBorder="0" applyAlignment="0" applyProtection="0"/>
    <xf numFmtId="0" fontId="29" fillId="28" borderId="16" applyNumberFormat="0" applyAlignment="0" applyProtection="0"/>
    <xf numFmtId="0" fontId="30" fillId="0" borderId="21" applyNumberFormat="0" applyFill="0" applyAlignment="0" applyProtection="0"/>
    <xf numFmtId="0" fontId="31" fillId="4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32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44" borderId="1" applyNumberFormat="0" applyFont="0" applyAlignment="0" applyProtection="0"/>
    <xf numFmtId="0" fontId="33" fillId="41" borderId="22" applyNumberForma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19" fillId="0" borderId="23" applyNumberFormat="0" applyFill="0" applyAlignment="0" applyProtection="0"/>
    <xf numFmtId="0" fontId="35" fillId="0" borderId="0" applyNumberForma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8" fillId="0" borderId="0"/>
    <xf numFmtId="0" fontId="1" fillId="0" borderId="0"/>
    <xf numFmtId="0" fontId="10" fillId="0" borderId="0"/>
  </cellStyleXfs>
  <cellXfs count="260">
    <xf numFmtId="0" fontId="0" fillId="0" borderId="0" xfId="0"/>
    <xf numFmtId="0" fontId="36" fillId="0" borderId="0" xfId="3" applyFont="1" applyAlignment="1">
      <alignment vertical="center"/>
    </xf>
    <xf numFmtId="0" fontId="36" fillId="0" borderId="0" xfId="3" applyFont="1"/>
    <xf numFmtId="0" fontId="36" fillId="0" borderId="0" xfId="3" applyFont="1" applyFill="1" applyAlignment="1">
      <alignment vertical="center"/>
    </xf>
    <xf numFmtId="6" fontId="8" fillId="13" borderId="13" xfId="2" applyNumberFormat="1" applyFont="1" applyFill="1" applyBorder="1" applyAlignment="1">
      <alignment vertical="center"/>
    </xf>
    <xf numFmtId="6" fontId="8" fillId="13" borderId="14" xfId="2" applyNumberFormat="1" applyFont="1" applyFill="1" applyBorder="1" applyAlignment="1">
      <alignment vertical="center"/>
    </xf>
    <xf numFmtId="6" fontId="8" fillId="13" borderId="15" xfId="2" applyNumberFormat="1" applyFont="1" applyFill="1" applyBorder="1" applyAlignment="1">
      <alignment vertical="center"/>
    </xf>
    <xf numFmtId="0" fontId="8" fillId="0" borderId="0" xfId="3" applyFont="1" applyFill="1" applyAlignment="1">
      <alignment vertical="center"/>
    </xf>
    <xf numFmtId="6" fontId="8" fillId="0" borderId="0" xfId="2" applyNumberFormat="1" applyFont="1" applyFill="1" applyBorder="1" applyAlignment="1">
      <alignment vertical="center"/>
    </xf>
    <xf numFmtId="0" fontId="8" fillId="0" borderId="0" xfId="3" applyFont="1" applyFill="1" applyBorder="1" applyAlignment="1">
      <alignment vertical="center"/>
    </xf>
    <xf numFmtId="0" fontId="0" fillId="0" borderId="0" xfId="0" applyFill="1"/>
    <xf numFmtId="0" fontId="8" fillId="0" borderId="0" xfId="3" applyFont="1" applyFill="1" applyBorder="1" applyAlignment="1" applyProtection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38" fontId="8" fillId="0" borderId="27" xfId="0" applyNumberFormat="1" applyFont="1" applyBorder="1" applyAlignment="1">
      <alignment vertical="center"/>
    </xf>
    <xf numFmtId="7" fontId="8" fillId="0" borderId="0" xfId="0" applyNumberFormat="1" applyFont="1" applyBorder="1" applyAlignment="1">
      <alignment vertical="center"/>
    </xf>
    <xf numFmtId="38" fontId="8" fillId="0" borderId="25" xfId="0" applyNumberFormat="1" applyFont="1" applyBorder="1" applyAlignment="1">
      <alignment vertical="center"/>
    </xf>
    <xf numFmtId="38" fontId="8" fillId="0" borderId="12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0" fillId="0" borderId="27" xfId="8" applyFont="1" applyBorder="1" applyAlignment="1" applyProtection="1">
      <alignment horizontal="left" vertical="center"/>
    </xf>
    <xf numFmtId="38" fontId="10" fillId="0" borderId="27" xfId="8" applyNumberFormat="1" applyFont="1" applyBorder="1" applyAlignment="1" applyProtection="1">
      <alignment vertical="center"/>
    </xf>
    <xf numFmtId="38" fontId="10" fillId="45" borderId="27" xfId="8" applyNumberFormat="1" applyFont="1" applyFill="1" applyBorder="1" applyAlignment="1" applyProtection="1">
      <alignment vertical="center"/>
    </xf>
    <xf numFmtId="0" fontId="10" fillId="0" borderId="25" xfId="8" applyFont="1" applyBorder="1" applyAlignment="1" applyProtection="1">
      <alignment horizontal="left" vertical="center"/>
    </xf>
    <xf numFmtId="38" fontId="10" fillId="0" borderId="25" xfId="8" applyNumberFormat="1" applyFont="1" applyBorder="1" applyAlignment="1" applyProtection="1">
      <alignment vertical="center"/>
    </xf>
    <xf numFmtId="38" fontId="10" fillId="45" borderId="25" xfId="8" applyNumberFormat="1" applyFont="1" applyFill="1" applyBorder="1" applyAlignment="1" applyProtection="1">
      <alignment vertical="center"/>
    </xf>
    <xf numFmtId="0" fontId="10" fillId="0" borderId="12" xfId="8" applyFont="1" applyBorder="1" applyAlignment="1" applyProtection="1">
      <alignment horizontal="left" vertical="center"/>
    </xf>
    <xf numFmtId="38" fontId="10" fillId="0" borderId="12" xfId="8" applyNumberFormat="1" applyFont="1" applyBorder="1" applyAlignment="1" applyProtection="1">
      <alignment vertical="center"/>
    </xf>
    <xf numFmtId="38" fontId="10" fillId="45" borderId="12" xfId="8" applyNumberFormat="1" applyFont="1" applyFill="1" applyBorder="1" applyAlignment="1" applyProtection="1">
      <alignment vertical="center"/>
    </xf>
    <xf numFmtId="0" fontId="11" fillId="14" borderId="2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11" fillId="19" borderId="2" xfId="0" quotePrefix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11" borderId="2" xfId="0" quotePrefix="1" applyFont="1" applyFill="1" applyBorder="1" applyAlignment="1">
      <alignment horizontal="center" vertical="center" wrapText="1"/>
    </xf>
    <xf numFmtId="0" fontId="11" fillId="19" borderId="2" xfId="0" applyFont="1" applyFill="1" applyBorder="1" applyAlignment="1">
      <alignment horizontal="center" vertical="center" wrapText="1"/>
    </xf>
    <xf numFmtId="0" fontId="10" fillId="0" borderId="27" xfId="8" applyNumberFormat="1" applyFont="1" applyBorder="1" applyAlignment="1" applyProtection="1">
      <alignment horizontal="center" vertical="center"/>
    </xf>
    <xf numFmtId="0" fontId="10" fillId="0" borderId="25" xfId="8" applyNumberFormat="1" applyFont="1" applyBorder="1" applyAlignment="1" applyProtection="1">
      <alignment horizontal="center" vertical="center"/>
    </xf>
    <xf numFmtId="0" fontId="10" fillId="0" borderId="12" xfId="8" applyNumberFormat="1" applyFont="1" applyBorder="1" applyAlignment="1" applyProtection="1">
      <alignment horizontal="center" vertical="center"/>
    </xf>
    <xf numFmtId="0" fontId="8" fillId="0" borderId="0" xfId="0" applyFont="1" applyAlignment="1">
      <alignment horizontal="left" vertical="center"/>
    </xf>
    <xf numFmtId="0" fontId="10" fillId="2" borderId="8" xfId="5" applyFont="1" applyFill="1" applyBorder="1" applyAlignment="1">
      <alignment horizontal="center" vertical="center" wrapText="1"/>
    </xf>
    <xf numFmtId="0" fontId="10" fillId="2" borderId="7" xfId="5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0" fillId="0" borderId="32" xfId="6" applyFont="1" applyFill="1" applyBorder="1" applyAlignment="1">
      <alignment horizontal="right" vertical="center" wrapText="1"/>
    </xf>
    <xf numFmtId="0" fontId="10" fillId="0" borderId="33" xfId="6" applyFont="1" applyFill="1" applyBorder="1" applyAlignment="1">
      <alignment horizontal="right" vertical="center" wrapText="1"/>
    </xf>
    <xf numFmtId="0" fontId="10" fillId="0" borderId="34" xfId="6" applyFont="1" applyFill="1" applyBorder="1" applyAlignment="1">
      <alignment horizontal="right" vertical="center" wrapText="1"/>
    </xf>
    <xf numFmtId="165" fontId="14" fillId="48" borderId="31" xfId="1" applyNumberFormat="1" applyFont="1" applyFill="1" applyBorder="1" applyAlignment="1">
      <alignment horizontal="right" vertical="center" wrapText="1"/>
    </xf>
    <xf numFmtId="165" fontId="11" fillId="0" borderId="0" xfId="1" applyNumberFormat="1" applyFont="1" applyAlignment="1">
      <alignment vertical="center"/>
    </xf>
    <xf numFmtId="165" fontId="8" fillId="0" borderId="0" xfId="1" applyNumberFormat="1" applyFont="1" applyAlignment="1">
      <alignment vertical="center"/>
    </xf>
    <xf numFmtId="165" fontId="0" fillId="0" borderId="0" xfId="1" applyNumberFormat="1" applyFont="1" applyAlignment="1">
      <alignment vertical="center"/>
    </xf>
    <xf numFmtId="0" fontId="10" fillId="2" borderId="2" xfId="5" applyFont="1" applyFill="1" applyBorder="1" applyAlignment="1">
      <alignment horizontal="center" vertical="center" wrapText="1"/>
    </xf>
    <xf numFmtId="6" fontId="8" fillId="0" borderId="27" xfId="0" applyNumberFormat="1" applyFont="1" applyBorder="1" applyAlignment="1">
      <alignment vertical="center"/>
    </xf>
    <xf numFmtId="6" fontId="8" fillId="0" borderId="28" xfId="0" applyNumberFormat="1" applyFont="1" applyBorder="1" applyAlignment="1">
      <alignment vertical="center"/>
    </xf>
    <xf numFmtId="6" fontId="8" fillId="0" borderId="25" xfId="0" applyNumberFormat="1" applyFont="1" applyBorder="1" applyAlignment="1">
      <alignment vertical="center"/>
    </xf>
    <xf numFmtId="6" fontId="8" fillId="13" borderId="25" xfId="0" applyNumberFormat="1" applyFont="1" applyFill="1" applyBorder="1" applyAlignment="1">
      <alignment vertical="center"/>
    </xf>
    <xf numFmtId="6" fontId="8" fillId="0" borderId="26" xfId="0" applyNumberFormat="1" applyFont="1" applyBorder="1" applyAlignment="1">
      <alignment vertical="center"/>
    </xf>
    <xf numFmtId="6" fontId="8" fillId="0" borderId="12" xfId="0" applyNumberFormat="1" applyFont="1" applyBorder="1" applyAlignment="1">
      <alignment vertical="center"/>
    </xf>
    <xf numFmtId="6" fontId="8" fillId="13" borderId="12" xfId="0" applyNumberFormat="1" applyFont="1" applyFill="1" applyBorder="1" applyAlignment="1">
      <alignment vertical="center"/>
    </xf>
    <xf numFmtId="6" fontId="8" fillId="0" borderId="24" xfId="0" applyNumberFormat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8" fillId="0" borderId="0" xfId="0" applyFont="1" applyBorder="1" applyAlignment="1">
      <alignment vertical="center" wrapText="1"/>
    </xf>
    <xf numFmtId="6" fontId="8" fillId="13" borderId="35" xfId="2" applyNumberFormat="1" applyFont="1" applyFill="1" applyBorder="1" applyAlignment="1">
      <alignment vertical="center"/>
    </xf>
    <xf numFmtId="6" fontId="8" fillId="13" borderId="36" xfId="2" applyNumberFormat="1" applyFont="1" applyFill="1" applyBorder="1" applyAlignment="1">
      <alignment vertical="center"/>
    </xf>
    <xf numFmtId="6" fontId="8" fillId="13" borderId="37" xfId="2" applyNumberFormat="1" applyFont="1" applyFill="1" applyBorder="1" applyAlignment="1">
      <alignment vertical="center"/>
    </xf>
    <xf numFmtId="0" fontId="8" fillId="0" borderId="0" xfId="98" applyFont="1" applyFill="1" applyBorder="1" applyAlignment="1">
      <alignment vertical="center"/>
    </xf>
    <xf numFmtId="0" fontId="10" fillId="0" borderId="0" xfId="98" quotePrefix="1" applyFont="1" applyFill="1" applyBorder="1" applyAlignment="1">
      <alignment horizontal="left" vertical="center"/>
    </xf>
    <xf numFmtId="0" fontId="10" fillId="2" borderId="2" xfId="6" applyFont="1" applyFill="1" applyBorder="1" applyAlignment="1">
      <alignment vertical="center"/>
    </xf>
    <xf numFmtId="0" fontId="10" fillId="52" borderId="2" xfId="5" applyFont="1" applyFill="1" applyBorder="1" applyAlignment="1">
      <alignment horizontal="center" vertical="center" wrapText="1"/>
    </xf>
    <xf numFmtId="0" fontId="10" fillId="52" borderId="7" xfId="5" applyFont="1" applyFill="1" applyBorder="1" applyAlignment="1">
      <alignment horizontal="center" vertical="center" wrapText="1"/>
    </xf>
    <xf numFmtId="0" fontId="11" fillId="14" borderId="39" xfId="98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vertical="center" wrapText="1"/>
    </xf>
    <xf numFmtId="0" fontId="8" fillId="5" borderId="11" xfId="0" quotePrefix="1" applyFont="1" applyFill="1" applyBorder="1" applyAlignment="1">
      <alignment horizontal="center" vertical="center" wrapText="1"/>
    </xf>
    <xf numFmtId="5" fontId="8" fillId="5" borderId="11" xfId="0" quotePrefix="1" applyNumberFormat="1" applyFont="1" applyFill="1" applyBorder="1" applyAlignment="1">
      <alignment horizontal="center" vertical="center" wrapText="1"/>
    </xf>
    <xf numFmtId="0" fontId="8" fillId="5" borderId="43" xfId="0" quotePrefix="1" applyFont="1" applyFill="1" applyBorder="1" applyAlignment="1">
      <alignment horizontal="center" vertical="center" wrapText="1"/>
    </xf>
    <xf numFmtId="164" fontId="40" fillId="5" borderId="11" xfId="0" quotePrefix="1" applyNumberFormat="1" applyFont="1" applyFill="1" applyBorder="1" applyAlignment="1">
      <alignment horizontal="center" vertical="center" wrapText="1"/>
    </xf>
    <xf numFmtId="5" fontId="40" fillId="5" borderId="11" xfId="0" quotePrefix="1" applyNumberFormat="1" applyFont="1" applyFill="1" applyBorder="1" applyAlignment="1">
      <alignment horizontal="center" vertical="center" wrapText="1"/>
    </xf>
    <xf numFmtId="0" fontId="40" fillId="5" borderId="4" xfId="0" quotePrefix="1" applyFont="1" applyFill="1" applyBorder="1" applyAlignment="1">
      <alignment horizontal="center" vertical="center" wrapText="1"/>
    </xf>
    <xf numFmtId="0" fontId="10" fillId="2" borderId="5" xfId="6" applyFont="1" applyFill="1" applyBorder="1" applyAlignment="1">
      <alignment vertical="center"/>
    </xf>
    <xf numFmtId="0" fontId="10" fillId="2" borderId="5" xfId="5" applyFont="1" applyFill="1" applyBorder="1" applyAlignment="1">
      <alignment horizontal="center" vertical="center" wrapText="1"/>
    </xf>
    <xf numFmtId="0" fontId="10" fillId="52" borderId="5" xfId="5" applyFont="1" applyFill="1" applyBorder="1" applyAlignment="1">
      <alignment horizontal="center" vertical="center" wrapText="1"/>
    </xf>
    <xf numFmtId="0" fontId="10" fillId="2" borderId="0" xfId="5" applyFont="1" applyFill="1" applyBorder="1" applyAlignment="1">
      <alignment horizontal="center" vertical="center" wrapText="1"/>
    </xf>
    <xf numFmtId="0" fontId="10" fillId="52" borderId="0" xfId="5" applyFont="1" applyFill="1" applyBorder="1" applyAlignment="1">
      <alignment horizontal="center" vertical="center" wrapText="1"/>
    </xf>
    <xf numFmtId="38" fontId="8" fillId="0" borderId="13" xfId="57" applyNumberFormat="1" applyFont="1" applyFill="1" applyBorder="1" applyAlignment="1">
      <alignment vertical="center"/>
    </xf>
    <xf numFmtId="38" fontId="8" fillId="47" borderId="13" xfId="57" applyNumberFormat="1" applyFont="1" applyFill="1" applyBorder="1" applyAlignment="1">
      <alignment vertical="center"/>
    </xf>
    <xf numFmtId="38" fontId="8" fillId="13" borderId="13" xfId="57" applyNumberFormat="1" applyFont="1" applyFill="1" applyBorder="1" applyAlignment="1">
      <alignment vertical="center"/>
    </xf>
    <xf numFmtId="38" fontId="8" fillId="46" borderId="13" xfId="57" applyNumberFormat="1" applyFont="1" applyFill="1" applyBorder="1" applyAlignment="1">
      <alignment vertical="center"/>
    </xf>
    <xf numFmtId="38" fontId="8" fillId="0" borderId="14" xfId="57" applyNumberFormat="1" applyFont="1" applyFill="1" applyBorder="1" applyAlignment="1">
      <alignment vertical="center"/>
    </xf>
    <xf numFmtId="38" fontId="8" fillId="47" borderId="14" xfId="57" applyNumberFormat="1" applyFont="1" applyFill="1" applyBorder="1" applyAlignment="1">
      <alignment vertical="center"/>
    </xf>
    <xf numFmtId="38" fontId="8" fillId="13" borderId="14" xfId="57" applyNumberFormat="1" applyFont="1" applyFill="1" applyBorder="1" applyAlignment="1">
      <alignment vertical="center"/>
    </xf>
    <xf numFmtId="38" fontId="8" fillId="46" borderId="14" xfId="57" applyNumberFormat="1" applyFont="1" applyFill="1" applyBorder="1" applyAlignment="1">
      <alignment vertical="center"/>
    </xf>
    <xf numFmtId="38" fontId="8" fillId="0" borderId="15" xfId="57" applyNumberFormat="1" applyFont="1" applyFill="1" applyBorder="1" applyAlignment="1">
      <alignment vertical="center"/>
    </xf>
    <xf numFmtId="38" fontId="8" fillId="47" borderId="15" xfId="57" applyNumberFormat="1" applyFont="1" applyFill="1" applyBorder="1" applyAlignment="1">
      <alignment vertical="center"/>
    </xf>
    <xf numFmtId="38" fontId="8" fillId="13" borderId="15" xfId="57" applyNumberFormat="1" applyFont="1" applyFill="1" applyBorder="1" applyAlignment="1">
      <alignment vertical="center"/>
    </xf>
    <xf numFmtId="38" fontId="8" fillId="46" borderId="15" xfId="57" applyNumberFormat="1" applyFont="1" applyFill="1" applyBorder="1" applyAlignment="1">
      <alignment vertical="center"/>
    </xf>
    <xf numFmtId="38" fontId="11" fillId="48" borderId="31" xfId="57" applyNumberFormat="1" applyFont="1" applyFill="1" applyBorder="1" applyAlignment="1">
      <alignment vertical="center"/>
    </xf>
    <xf numFmtId="38" fontId="11" fillId="47" borderId="31" xfId="57" applyNumberFormat="1" applyFont="1" applyFill="1" applyBorder="1" applyAlignment="1">
      <alignment vertical="center"/>
    </xf>
    <xf numFmtId="38" fontId="11" fillId="46" borderId="31" xfId="57" applyNumberFormat="1" applyFont="1" applyFill="1" applyBorder="1" applyAlignment="1">
      <alignment vertical="center"/>
    </xf>
    <xf numFmtId="0" fontId="43" fillId="0" borderId="0" xfId="99" applyFont="1" applyProtection="1"/>
    <xf numFmtId="0" fontId="48" fillId="51" borderId="2" xfId="100" applyFont="1" applyFill="1" applyBorder="1" applyAlignment="1" applyProtection="1">
      <alignment horizontal="center" vertical="center" wrapText="1"/>
    </xf>
    <xf numFmtId="0" fontId="48" fillId="53" borderId="2" xfId="100" applyFont="1" applyFill="1" applyBorder="1" applyAlignment="1" applyProtection="1">
      <alignment horizontal="center" vertical="center" wrapText="1"/>
    </xf>
    <xf numFmtId="0" fontId="49" fillId="5" borderId="2" xfId="1" quotePrefix="1" applyNumberFormat="1" applyFont="1" applyFill="1" applyBorder="1" applyAlignment="1" applyProtection="1">
      <alignment horizontal="center" vertical="center"/>
    </xf>
    <xf numFmtId="0" fontId="49" fillId="5" borderId="5" xfId="1" quotePrefix="1" applyNumberFormat="1" applyFont="1" applyFill="1" applyBorder="1" applyAlignment="1" applyProtection="1">
      <alignment horizontal="center" vertical="center"/>
    </xf>
    <xf numFmtId="1" fontId="49" fillId="5" borderId="2" xfId="1" quotePrefix="1" applyNumberFormat="1" applyFont="1" applyFill="1" applyBorder="1" applyAlignment="1" applyProtection="1">
      <alignment horizontal="center" vertical="center" wrapText="1"/>
    </xf>
    <xf numFmtId="0" fontId="41" fillId="0" borderId="31" xfId="99" applyNumberFormat="1" applyFont="1" applyBorder="1" applyAlignment="1" applyProtection="1">
      <alignment horizontal="center" vertical="center"/>
    </xf>
    <xf numFmtId="3" fontId="41" fillId="0" borderId="31" xfId="99" applyNumberFormat="1" applyFont="1" applyBorder="1" applyAlignment="1" applyProtection="1">
      <alignment vertical="center"/>
    </xf>
    <xf numFmtId="38" fontId="41" fillId="0" borderId="31" xfId="99" applyNumberFormat="1" applyFont="1" applyBorder="1" applyAlignment="1" applyProtection="1">
      <alignment vertical="center"/>
    </xf>
    <xf numFmtId="38" fontId="41" fillId="45" borderId="31" xfId="99" applyNumberFormat="1" applyFont="1" applyFill="1" applyBorder="1" applyAlignment="1" applyProtection="1">
      <alignment vertical="center"/>
    </xf>
    <xf numFmtId="0" fontId="43" fillId="0" borderId="0" xfId="0" applyFont="1" applyFill="1" applyAlignment="1">
      <alignment vertical="center"/>
    </xf>
    <xf numFmtId="0" fontId="43" fillId="0" borderId="0" xfId="0" applyFont="1" applyAlignment="1">
      <alignment horizontal="center" vertical="center" wrapText="1"/>
    </xf>
    <xf numFmtId="0" fontId="43" fillId="0" borderId="0" xfId="0" applyFont="1" applyAlignment="1">
      <alignment vertical="center"/>
    </xf>
    <xf numFmtId="1" fontId="49" fillId="5" borderId="2" xfId="0" applyNumberFormat="1" applyFont="1" applyFill="1" applyBorder="1" applyAlignment="1" applyProtection="1">
      <alignment horizontal="center" vertical="center"/>
    </xf>
    <xf numFmtId="0" fontId="8" fillId="0" borderId="44" xfId="0" applyFont="1" applyFill="1" applyBorder="1" applyAlignment="1" applyProtection="1">
      <alignment vertical="center"/>
    </xf>
    <xf numFmtId="0" fontId="8" fillId="0" borderId="45" xfId="0" applyFont="1" applyFill="1" applyBorder="1" applyAlignment="1" applyProtection="1">
      <alignment vertical="center"/>
    </xf>
    <xf numFmtId="0" fontId="8" fillId="0" borderId="46" xfId="0" applyFont="1" applyFill="1" applyBorder="1" applyAlignment="1" applyProtection="1">
      <alignment vertical="center"/>
    </xf>
    <xf numFmtId="0" fontId="8" fillId="0" borderId="47" xfId="0" applyFont="1" applyFill="1" applyBorder="1" applyAlignment="1" applyProtection="1">
      <alignment vertical="center"/>
    </xf>
    <xf numFmtId="0" fontId="8" fillId="0" borderId="48" xfId="0" applyFont="1" applyFill="1" applyBorder="1" applyAlignment="1" applyProtection="1">
      <alignment vertical="center"/>
    </xf>
    <xf numFmtId="0" fontId="8" fillId="0" borderId="49" xfId="0" applyFont="1" applyFill="1" applyBorder="1" applyAlignment="1" applyProtection="1">
      <alignment vertical="center"/>
    </xf>
    <xf numFmtId="0" fontId="11" fillId="0" borderId="2" xfId="0" applyFont="1" applyFill="1" applyBorder="1" applyAlignment="1" applyProtection="1">
      <alignment vertical="center"/>
    </xf>
    <xf numFmtId="0" fontId="11" fillId="0" borderId="2" xfId="0" applyFont="1" applyFill="1" applyBorder="1" applyAlignment="1" applyProtection="1">
      <alignment horizontal="center" vertical="center"/>
    </xf>
    <xf numFmtId="6" fontId="11" fillId="0" borderId="2" xfId="48" applyNumberFormat="1" applyFont="1" applyFill="1" applyBorder="1" applyAlignment="1" applyProtection="1">
      <alignment vertical="center"/>
    </xf>
    <xf numFmtId="38" fontId="11" fillId="0" borderId="2" xfId="48" applyNumberFormat="1" applyFont="1" applyFill="1" applyBorder="1" applyAlignment="1" applyProtection="1">
      <alignment vertical="center"/>
    </xf>
    <xf numFmtId="0" fontId="8" fillId="0" borderId="0" xfId="0" quotePrefix="1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5" borderId="5" xfId="0" quotePrefix="1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5" fontId="9" fillId="5" borderId="5" xfId="0" quotePrefix="1" applyNumberFormat="1" applyFont="1" applyFill="1" applyBorder="1" applyAlignment="1">
      <alignment horizontal="center" vertical="center"/>
    </xf>
    <xf numFmtId="0" fontId="9" fillId="5" borderId="30" xfId="0" quotePrefix="1" applyFont="1" applyFill="1" applyBorder="1" applyAlignment="1">
      <alignment horizontal="center" vertical="center"/>
    </xf>
    <xf numFmtId="164" fontId="9" fillId="5" borderId="5" xfId="0" quotePrefix="1" applyNumberFormat="1" applyFont="1" applyFill="1" applyBorder="1" applyAlignment="1">
      <alignment horizontal="center" vertical="center"/>
    </xf>
    <xf numFmtId="3" fontId="8" fillId="0" borderId="27" xfId="0" applyNumberFormat="1" applyFont="1" applyFill="1" applyBorder="1" applyAlignment="1">
      <alignment vertical="center"/>
    </xf>
    <xf numFmtId="3" fontId="8" fillId="0" borderId="25" xfId="0" applyNumberFormat="1" applyFont="1" applyFill="1" applyBorder="1" applyAlignment="1">
      <alignment vertical="center"/>
    </xf>
    <xf numFmtId="3" fontId="8" fillId="0" borderId="12" xfId="0" applyNumberFormat="1" applyFont="1" applyFill="1" applyBorder="1" applyAlignment="1">
      <alignment vertical="center"/>
    </xf>
    <xf numFmtId="6" fontId="8" fillId="14" borderId="27" xfId="0" applyNumberFormat="1" applyFont="1" applyFill="1" applyBorder="1" applyAlignment="1">
      <alignment vertical="center"/>
    </xf>
    <xf numFmtId="6" fontId="8" fillId="0" borderId="12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" fontId="49" fillId="5" borderId="2" xfId="0" applyNumberFormat="1" applyFont="1" applyFill="1" applyBorder="1" applyAlignment="1" applyProtection="1">
      <alignment horizontal="center" vertical="center"/>
    </xf>
    <xf numFmtId="0" fontId="8" fillId="8" borderId="2" xfId="0" applyFont="1" applyFill="1" applyBorder="1" applyAlignment="1">
      <alignment vertical="center"/>
    </xf>
    <xf numFmtId="0" fontId="8" fillId="8" borderId="5" xfId="0" applyFont="1" applyFill="1" applyBorder="1" applyAlignment="1">
      <alignment vertical="center"/>
    </xf>
    <xf numFmtId="0" fontId="10" fillId="0" borderId="32" xfId="6" applyFont="1" applyFill="1" applyBorder="1" applyAlignment="1">
      <alignment horizontal="left" vertical="center"/>
    </xf>
    <xf numFmtId="0" fontId="10" fillId="0" borderId="33" xfId="6" applyFont="1" applyFill="1" applyBorder="1" applyAlignment="1">
      <alignment horizontal="left" vertical="center"/>
    </xf>
    <xf numFmtId="0" fontId="10" fillId="0" borderId="34" xfId="6" applyFont="1" applyFill="1" applyBorder="1" applyAlignment="1">
      <alignment horizontal="left" vertical="center"/>
    </xf>
    <xf numFmtId="165" fontId="14" fillId="48" borderId="31" xfId="1" applyNumberFormat="1" applyFont="1" applyFill="1" applyBorder="1" applyAlignment="1">
      <alignment horizontal="left" vertical="center"/>
    </xf>
    <xf numFmtId="0" fontId="43" fillId="0" borderId="0" xfId="99" applyFont="1" applyAlignment="1" applyProtection="1">
      <alignment vertical="center"/>
    </xf>
    <xf numFmtId="0" fontId="37" fillId="0" borderId="0" xfId="3" applyFont="1" applyFill="1" applyAlignment="1">
      <alignment vertical="center"/>
    </xf>
    <xf numFmtId="0" fontId="16" fillId="0" borderId="0" xfId="3" applyFont="1" applyFill="1" applyAlignment="1">
      <alignment vertical="center"/>
    </xf>
    <xf numFmtId="0" fontId="8" fillId="5" borderId="12" xfId="3" applyFont="1" applyFill="1" applyBorder="1" applyAlignment="1">
      <alignment horizontal="center" vertical="center"/>
    </xf>
    <xf numFmtId="0" fontId="11" fillId="49" borderId="41" xfId="0" applyFont="1" applyFill="1" applyBorder="1" applyAlignment="1">
      <alignment horizontal="center" vertical="center" wrapText="1"/>
    </xf>
    <xf numFmtId="0" fontId="11" fillId="11" borderId="39" xfId="98" applyFont="1" applyFill="1" applyBorder="1" applyAlignment="1">
      <alignment horizontal="center" vertical="center" wrapText="1"/>
    </xf>
    <xf numFmtId="0" fontId="8" fillId="5" borderId="6" xfId="3" applyFont="1" applyFill="1" applyBorder="1" applyAlignment="1">
      <alignment horizontal="center" vertical="center"/>
    </xf>
    <xf numFmtId="0" fontId="11" fillId="11" borderId="40" xfId="98" applyFont="1" applyFill="1" applyBorder="1" applyAlignment="1">
      <alignment horizontal="center" vertical="center" wrapText="1"/>
    </xf>
    <xf numFmtId="0" fontId="11" fillId="11" borderId="41" xfId="98" applyFont="1" applyFill="1" applyBorder="1" applyAlignment="1">
      <alignment horizontal="center" vertical="center" wrapText="1"/>
    </xf>
    <xf numFmtId="0" fontId="11" fillId="11" borderId="42" xfId="98" applyFont="1" applyFill="1" applyBorder="1" applyAlignment="1">
      <alignment horizontal="center" vertical="center" wrapText="1"/>
    </xf>
    <xf numFmtId="6" fontId="8" fillId="13" borderId="57" xfId="2" applyNumberFormat="1" applyFont="1" applyFill="1" applyBorder="1" applyAlignment="1">
      <alignment vertical="center"/>
    </xf>
    <xf numFmtId="6" fontId="8" fillId="13" borderId="58" xfId="2" applyNumberFormat="1" applyFont="1" applyFill="1" applyBorder="1" applyAlignment="1">
      <alignment vertical="center"/>
    </xf>
    <xf numFmtId="6" fontId="8" fillId="13" borderId="59" xfId="2" applyNumberFormat="1" applyFont="1" applyFill="1" applyBorder="1" applyAlignment="1">
      <alignment vertical="center"/>
    </xf>
    <xf numFmtId="6" fontId="8" fillId="13" borderId="60" xfId="2" applyNumberFormat="1" applyFont="1" applyFill="1" applyBorder="1" applyAlignment="1">
      <alignment vertical="center"/>
    </xf>
    <xf numFmtId="6" fontId="8" fillId="13" borderId="61" xfId="2" applyNumberFormat="1" applyFont="1" applyFill="1" applyBorder="1" applyAlignment="1">
      <alignment vertical="center"/>
    </xf>
    <xf numFmtId="6" fontId="8" fillId="13" borderId="62" xfId="2" applyNumberFormat="1" applyFont="1" applyFill="1" applyBorder="1" applyAlignment="1">
      <alignment vertical="center"/>
    </xf>
    <xf numFmtId="6" fontId="8" fillId="13" borderId="63" xfId="2" applyNumberFormat="1" applyFont="1" applyFill="1" applyBorder="1" applyAlignment="1">
      <alignment vertical="center"/>
    </xf>
    <xf numFmtId="6" fontId="11" fillId="0" borderId="52" xfId="2" applyNumberFormat="1" applyFont="1" applyFill="1" applyBorder="1" applyAlignment="1">
      <alignment vertical="center"/>
    </xf>
    <xf numFmtId="6" fontId="11" fillId="0" borderId="64" xfId="2" applyNumberFormat="1" applyFont="1" applyFill="1" applyBorder="1" applyAlignment="1">
      <alignment vertical="center"/>
    </xf>
    <xf numFmtId="6" fontId="11" fillId="0" borderId="53" xfId="2" applyNumberFormat="1" applyFont="1" applyFill="1" applyBorder="1" applyAlignment="1">
      <alignment vertical="center"/>
    </xf>
    <xf numFmtId="0" fontId="11" fillId="49" borderId="65" xfId="0" applyFont="1" applyFill="1" applyBorder="1" applyAlignment="1">
      <alignment horizontal="center" vertical="center" wrapText="1"/>
    </xf>
    <xf numFmtId="0" fontId="8" fillId="5" borderId="24" xfId="3" applyFont="1" applyFill="1" applyBorder="1" applyAlignment="1">
      <alignment horizontal="center" vertical="center"/>
    </xf>
    <xf numFmtId="6" fontId="8" fillId="13" borderId="66" xfId="2" applyNumberFormat="1" applyFont="1" applyFill="1" applyBorder="1" applyAlignment="1">
      <alignment vertical="center"/>
    </xf>
    <xf numFmtId="6" fontId="8" fillId="13" borderId="55" xfId="2" applyNumberFormat="1" applyFont="1" applyFill="1" applyBorder="1" applyAlignment="1">
      <alignment vertical="center"/>
    </xf>
    <xf numFmtId="6" fontId="8" fillId="13" borderId="56" xfId="2" applyNumberFormat="1" applyFont="1" applyFill="1" applyBorder="1" applyAlignment="1">
      <alignment vertical="center"/>
    </xf>
    <xf numFmtId="6" fontId="8" fillId="13" borderId="54" xfId="2" applyNumberFormat="1" applyFont="1" applyFill="1" applyBorder="1" applyAlignment="1">
      <alignment vertical="center"/>
    </xf>
    <xf numFmtId="6" fontId="11" fillId="0" borderId="67" xfId="2" applyNumberFormat="1" applyFont="1" applyFill="1" applyBorder="1" applyAlignment="1">
      <alignment vertical="center"/>
    </xf>
    <xf numFmtId="0" fontId="8" fillId="5" borderId="69" xfId="3" applyFont="1" applyFill="1" applyBorder="1" applyAlignment="1">
      <alignment horizontal="center" vertical="center"/>
    </xf>
    <xf numFmtId="0" fontId="0" fillId="0" borderId="70" xfId="0" applyBorder="1"/>
    <xf numFmtId="6" fontId="8" fillId="13" borderId="71" xfId="2" applyNumberFormat="1" applyFont="1" applyFill="1" applyBorder="1" applyAlignment="1">
      <alignment vertical="center"/>
    </xf>
    <xf numFmtId="6" fontId="8" fillId="13" borderId="72" xfId="2" applyNumberFormat="1" applyFont="1" applyFill="1" applyBorder="1" applyAlignment="1">
      <alignment vertical="center"/>
    </xf>
    <xf numFmtId="6" fontId="8" fillId="13" borderId="73" xfId="2" applyNumberFormat="1" applyFont="1" applyFill="1" applyBorder="1" applyAlignment="1">
      <alignment vertical="center"/>
    </xf>
    <xf numFmtId="6" fontId="11" fillId="0" borderId="74" xfId="2" applyNumberFormat="1" applyFont="1" applyFill="1" applyBorder="1" applyAlignment="1">
      <alignment vertical="center"/>
    </xf>
    <xf numFmtId="0" fontId="8" fillId="5" borderId="75" xfId="3" applyFont="1" applyFill="1" applyBorder="1" applyAlignment="1">
      <alignment horizontal="center" vertical="center"/>
    </xf>
    <xf numFmtId="0" fontId="8" fillId="5" borderId="76" xfId="3" applyFont="1" applyFill="1" applyBorder="1" applyAlignment="1">
      <alignment horizontal="center" vertical="center"/>
    </xf>
    <xf numFmtId="0" fontId="0" fillId="0" borderId="77" xfId="0" applyBorder="1"/>
    <xf numFmtId="0" fontId="0" fillId="0" borderId="0" xfId="0" applyBorder="1"/>
    <xf numFmtId="0" fontId="0" fillId="0" borderId="78" xfId="0" applyBorder="1"/>
    <xf numFmtId="0" fontId="11" fillId="49" borderId="68" xfId="0" applyFont="1" applyFill="1" applyBorder="1" applyAlignment="1">
      <alignment horizontal="center" vertical="center" wrapText="1"/>
    </xf>
    <xf numFmtId="6" fontId="8" fillId="13" borderId="79" xfId="2" applyNumberFormat="1" applyFont="1" applyFill="1" applyBorder="1" applyAlignment="1">
      <alignment vertical="center"/>
    </xf>
    <xf numFmtId="6" fontId="11" fillId="0" borderId="80" xfId="2" applyNumberFormat="1" applyFont="1" applyFill="1" applyBorder="1" applyAlignment="1">
      <alignment vertical="center"/>
    </xf>
    <xf numFmtId="0" fontId="8" fillId="0" borderId="62" xfId="3" applyFont="1" applyBorder="1" applyAlignment="1" applyProtection="1">
      <alignment vertical="center"/>
    </xf>
    <xf numFmtId="0" fontId="8" fillId="0" borderId="63" xfId="3" applyFont="1" applyBorder="1" applyAlignment="1" applyProtection="1">
      <alignment vertical="center"/>
    </xf>
    <xf numFmtId="0" fontId="8" fillId="13" borderId="58" xfId="3" applyFont="1" applyFill="1" applyBorder="1" applyAlignment="1" applyProtection="1">
      <alignment vertical="center"/>
    </xf>
    <xf numFmtId="0" fontId="8" fillId="13" borderId="59" xfId="3" applyFont="1" applyFill="1" applyBorder="1" applyAlignment="1" applyProtection="1">
      <alignment vertical="center"/>
    </xf>
    <xf numFmtId="0" fontId="8" fillId="13" borderId="60" xfId="3" applyFont="1" applyFill="1" applyBorder="1" applyAlignment="1" applyProtection="1">
      <alignment vertical="center"/>
    </xf>
    <xf numFmtId="0" fontId="8" fillId="13" borderId="61" xfId="3" applyFont="1" applyFill="1" applyBorder="1" applyAlignment="1" applyProtection="1">
      <alignment vertical="center"/>
    </xf>
    <xf numFmtId="0" fontId="11" fillId="0" borderId="52" xfId="3" applyFont="1" applyFill="1" applyBorder="1" applyAlignment="1" applyProtection="1">
      <alignment vertical="center"/>
    </xf>
    <xf numFmtId="0" fontId="11" fillId="0" borderId="53" xfId="3" applyFont="1" applyFill="1" applyBorder="1" applyAlignment="1" applyProtection="1">
      <alignment vertical="center"/>
    </xf>
    <xf numFmtId="0" fontId="8" fillId="5" borderId="81" xfId="3" applyFont="1" applyFill="1" applyBorder="1" applyAlignment="1">
      <alignment horizontal="center" vertical="center"/>
    </xf>
    <xf numFmtId="0" fontId="8" fillId="5" borderId="38" xfId="3" applyFont="1" applyFill="1" applyBorder="1" applyAlignment="1">
      <alignment horizontal="center" vertical="center"/>
    </xf>
    <xf numFmtId="0" fontId="11" fillId="19" borderId="40" xfId="98" applyFont="1" applyFill="1" applyBorder="1" applyAlignment="1">
      <alignment horizontal="center" vertical="center"/>
    </xf>
    <xf numFmtId="0" fontId="11" fillId="19" borderId="41" xfId="98" applyFont="1" applyFill="1" applyBorder="1" applyAlignment="1">
      <alignment horizontal="center" vertical="center"/>
    </xf>
    <xf numFmtId="0" fontId="11" fillId="19" borderId="42" xfId="98" applyFont="1" applyFill="1" applyBorder="1" applyAlignment="1">
      <alignment horizontal="center" vertical="center"/>
    </xf>
    <xf numFmtId="0" fontId="11" fillId="49" borderId="68" xfId="98" applyFont="1" applyFill="1" applyBorder="1" applyAlignment="1">
      <alignment horizontal="center" vertical="center"/>
    </xf>
    <xf numFmtId="0" fontId="11" fillId="49" borderId="41" xfId="98" applyFont="1" applyFill="1" applyBorder="1" applyAlignment="1">
      <alignment horizontal="center" vertical="center"/>
    </xf>
    <xf numFmtId="0" fontId="11" fillId="49" borderId="65" xfId="98" applyFont="1" applyFill="1" applyBorder="1" applyAlignment="1">
      <alignment horizontal="center" vertical="center"/>
    </xf>
    <xf numFmtId="0" fontId="44" fillId="14" borderId="51" xfId="3" applyFont="1" applyFill="1" applyBorder="1" applyAlignment="1">
      <alignment horizontal="center" vertical="center"/>
    </xf>
    <xf numFmtId="0" fontId="44" fillId="14" borderId="50" xfId="3" applyFont="1" applyFill="1" applyBorder="1" applyAlignment="1">
      <alignment horizontal="center" vertical="center"/>
    </xf>
    <xf numFmtId="0" fontId="44" fillId="14" borderId="52" xfId="3" applyFont="1" applyFill="1" applyBorder="1" applyAlignment="1">
      <alignment horizontal="center" vertical="center"/>
    </xf>
    <xf numFmtId="0" fontId="44" fillId="14" borderId="53" xfId="3" applyFont="1" applyFill="1" applyBorder="1" applyAlignment="1">
      <alignment horizontal="center" vertical="center"/>
    </xf>
    <xf numFmtId="1" fontId="49" fillId="5" borderId="30" xfId="0" applyNumberFormat="1" applyFont="1" applyFill="1" applyBorder="1" applyAlignment="1" applyProtection="1">
      <alignment horizontal="center" vertical="center"/>
    </xf>
    <xf numFmtId="1" fontId="49" fillId="5" borderId="29" xfId="0" applyNumberFormat="1" applyFont="1" applyFill="1" applyBorder="1" applyAlignment="1" applyProtection="1">
      <alignment horizontal="center" vertical="center"/>
    </xf>
    <xf numFmtId="0" fontId="11" fillId="19" borderId="2" xfId="0" applyFont="1" applyFill="1" applyBorder="1" applyAlignment="1">
      <alignment horizontal="center" vertical="center"/>
    </xf>
    <xf numFmtId="1" fontId="49" fillId="5" borderId="2" xfId="0" applyNumberFormat="1" applyFont="1" applyFill="1" applyBorder="1" applyAlignment="1" applyProtection="1">
      <alignment horizontal="center" vertical="center"/>
    </xf>
    <xf numFmtId="0" fontId="11" fillId="9" borderId="2" xfId="0" applyFont="1" applyFill="1" applyBorder="1" applyAlignment="1">
      <alignment horizontal="center" vertical="center"/>
    </xf>
    <xf numFmtId="1" fontId="49" fillId="5" borderId="3" xfId="0" applyNumberFormat="1" applyFont="1" applyFill="1" applyBorder="1" applyAlignment="1" applyProtection="1">
      <alignment horizontal="center" vertical="center"/>
    </xf>
    <xf numFmtId="1" fontId="49" fillId="5" borderId="9" xfId="0" applyNumberFormat="1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8" fillId="10" borderId="10" xfId="0" applyFont="1" applyFill="1" applyBorder="1" applyAlignment="1">
      <alignment horizontal="center" vertical="center"/>
    </xf>
    <xf numFmtId="0" fontId="8" fillId="10" borderId="9" xfId="0" applyFont="1" applyFill="1" applyBorder="1" applyAlignment="1">
      <alignment horizontal="center" vertical="center"/>
    </xf>
    <xf numFmtId="0" fontId="8" fillId="18" borderId="3" xfId="0" applyFont="1" applyFill="1" applyBorder="1" applyAlignment="1">
      <alignment horizontal="center" vertical="center"/>
    </xf>
    <xf numFmtId="0" fontId="8" fillId="18" borderId="10" xfId="0" applyFont="1" applyFill="1" applyBorder="1" applyAlignment="1">
      <alignment horizontal="center" vertical="center"/>
    </xf>
    <xf numFmtId="0" fontId="8" fillId="18" borderId="9" xfId="0" applyFont="1" applyFill="1" applyBorder="1" applyAlignment="1">
      <alignment horizontal="center" vertical="center"/>
    </xf>
    <xf numFmtId="0" fontId="8" fillId="21" borderId="3" xfId="0" applyFont="1" applyFill="1" applyBorder="1" applyAlignment="1">
      <alignment horizontal="center" vertical="center"/>
    </xf>
    <xf numFmtId="0" fontId="8" fillId="21" borderId="10" xfId="0" applyFont="1" applyFill="1" applyBorder="1" applyAlignment="1">
      <alignment horizontal="center" vertical="center"/>
    </xf>
    <xf numFmtId="0" fontId="8" fillId="21" borderId="9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/>
    </xf>
    <xf numFmtId="0" fontId="8" fillId="9" borderId="10" xfId="0" applyFont="1" applyFill="1" applyBorder="1" applyAlignment="1">
      <alignment horizontal="center" vertical="center"/>
    </xf>
    <xf numFmtId="0" fontId="8" fillId="9" borderId="9" xfId="0" applyFont="1" applyFill="1" applyBorder="1" applyAlignment="1">
      <alignment horizontal="center" vertical="center"/>
    </xf>
    <xf numFmtId="0" fontId="8" fillId="19" borderId="3" xfId="0" applyFont="1" applyFill="1" applyBorder="1" applyAlignment="1">
      <alignment horizontal="center" vertical="center"/>
    </xf>
    <xf numFmtId="0" fontId="8" fillId="19" borderId="10" xfId="0" applyFont="1" applyFill="1" applyBorder="1" applyAlignment="1">
      <alignment horizontal="center" vertical="center"/>
    </xf>
    <xf numFmtId="0" fontId="8" fillId="19" borderId="9" xfId="0" applyFont="1" applyFill="1" applyBorder="1" applyAlignment="1">
      <alignment horizontal="center" vertical="center"/>
    </xf>
    <xf numFmtId="0" fontId="8" fillId="17" borderId="3" xfId="0" applyFont="1" applyFill="1" applyBorder="1" applyAlignment="1">
      <alignment horizontal="center" vertical="center"/>
    </xf>
    <xf numFmtId="0" fontId="8" fillId="17" borderId="10" xfId="0" applyFont="1" applyFill="1" applyBorder="1" applyAlignment="1">
      <alignment horizontal="center" vertical="center"/>
    </xf>
    <xf numFmtId="0" fontId="8" fillId="17" borderId="9" xfId="0" applyFont="1" applyFill="1" applyBorder="1" applyAlignment="1">
      <alignment horizontal="center" vertical="center"/>
    </xf>
    <xf numFmtId="0" fontId="8" fillId="20" borderId="3" xfId="0" applyFont="1" applyFill="1" applyBorder="1" applyAlignment="1">
      <alignment horizontal="center" vertical="center"/>
    </xf>
    <xf numFmtId="0" fontId="8" fillId="20" borderId="10" xfId="0" applyFont="1" applyFill="1" applyBorder="1" applyAlignment="1">
      <alignment horizontal="center" vertical="center"/>
    </xf>
    <xf numFmtId="0" fontId="8" fillId="20" borderId="9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8" fillId="15" borderId="3" xfId="0" applyFont="1" applyFill="1" applyBorder="1" applyAlignment="1">
      <alignment horizontal="center" vertical="center"/>
    </xf>
    <xf numFmtId="0" fontId="8" fillId="15" borderId="10" xfId="0" applyFont="1" applyFill="1" applyBorder="1" applyAlignment="1">
      <alignment horizontal="center" vertical="center"/>
    </xf>
    <xf numFmtId="0" fontId="8" fillId="15" borderId="9" xfId="0" applyFont="1" applyFill="1" applyBorder="1" applyAlignment="1">
      <alignment horizontal="center" vertical="center"/>
    </xf>
    <xf numFmtId="0" fontId="8" fillId="12" borderId="3" xfId="0" applyFont="1" applyFill="1" applyBorder="1" applyAlignment="1">
      <alignment horizontal="center" vertical="center"/>
    </xf>
    <xf numFmtId="0" fontId="8" fillId="12" borderId="10" xfId="0" applyFont="1" applyFill="1" applyBorder="1" applyAlignment="1">
      <alignment horizontal="center" vertical="center"/>
    </xf>
    <xf numFmtId="0" fontId="8" fillId="12" borderId="9" xfId="0" applyFont="1" applyFill="1" applyBorder="1" applyAlignment="1">
      <alignment horizontal="center" vertical="center"/>
    </xf>
    <xf numFmtId="0" fontId="8" fillId="22" borderId="3" xfId="0" applyFont="1" applyFill="1" applyBorder="1" applyAlignment="1">
      <alignment horizontal="center" vertical="center"/>
    </xf>
    <xf numFmtId="0" fontId="8" fillId="22" borderId="10" xfId="0" applyFont="1" applyFill="1" applyBorder="1" applyAlignment="1">
      <alignment horizontal="center" vertical="center"/>
    </xf>
    <xf numFmtId="0" fontId="8" fillId="22" borderId="9" xfId="0" applyFont="1" applyFill="1" applyBorder="1" applyAlignment="1">
      <alignment horizontal="center" vertical="center"/>
    </xf>
    <xf numFmtId="0" fontId="8" fillId="11" borderId="3" xfId="0" applyFont="1" applyFill="1" applyBorder="1" applyAlignment="1">
      <alignment horizontal="center" vertical="center"/>
    </xf>
    <xf numFmtId="0" fontId="8" fillId="11" borderId="10" xfId="0" applyFont="1" applyFill="1" applyBorder="1" applyAlignment="1">
      <alignment horizontal="center" vertical="center"/>
    </xf>
    <xf numFmtId="0" fontId="8" fillId="11" borderId="9" xfId="0" applyFont="1" applyFill="1" applyBorder="1" applyAlignment="1">
      <alignment horizontal="center" vertical="center"/>
    </xf>
    <xf numFmtId="0" fontId="8" fillId="16" borderId="3" xfId="0" applyFont="1" applyFill="1" applyBorder="1" applyAlignment="1">
      <alignment horizontal="center" vertical="center"/>
    </xf>
    <xf numFmtId="0" fontId="8" fillId="16" borderId="10" xfId="0" applyFont="1" applyFill="1" applyBorder="1" applyAlignment="1">
      <alignment horizontal="center" vertical="center"/>
    </xf>
    <xf numFmtId="0" fontId="8" fillId="16" borderId="9" xfId="0" applyFont="1" applyFill="1" applyBorder="1" applyAlignment="1">
      <alignment horizontal="center" vertical="center"/>
    </xf>
    <xf numFmtId="0" fontId="48" fillId="45" borderId="2" xfId="8" applyFont="1" applyFill="1" applyBorder="1" applyAlignment="1" applyProtection="1">
      <alignment horizontal="center" vertical="center" wrapText="1"/>
    </xf>
    <xf numFmtId="0" fontId="45" fillId="7" borderId="2" xfId="7" applyFont="1" applyFill="1" applyBorder="1" applyAlignment="1" applyProtection="1">
      <alignment horizontal="center" vertical="center" wrapText="1"/>
    </xf>
    <xf numFmtId="0" fontId="46" fillId="7" borderId="2" xfId="7" applyFont="1" applyFill="1" applyBorder="1" applyAlignment="1" applyProtection="1">
      <alignment horizontal="center" vertical="center" wrapText="1"/>
    </xf>
    <xf numFmtId="0" fontId="46" fillId="50" borderId="2" xfId="7" applyFont="1" applyFill="1" applyBorder="1" applyAlignment="1" applyProtection="1">
      <alignment horizontal="center" vertical="center" wrapText="1"/>
    </xf>
    <xf numFmtId="0" fontId="47" fillId="53" borderId="2" xfId="100" applyFont="1" applyFill="1" applyBorder="1" applyAlignment="1" applyProtection="1">
      <alignment horizontal="center" vertical="center" wrapText="1"/>
    </xf>
  </cellXfs>
  <cellStyles count="101">
    <cellStyle name="20% - Accent1 2" xfId="18"/>
    <cellStyle name="20% - Accent2 2" xfId="19"/>
    <cellStyle name="20% - Accent3 2" xfId="20"/>
    <cellStyle name="20% - Accent4 2" xfId="21"/>
    <cellStyle name="20% - Accent5 2" xfId="22"/>
    <cellStyle name="20% - Accent6 2" xfId="23"/>
    <cellStyle name="40% - Accent1 2" xfId="24"/>
    <cellStyle name="40% - Accent2 2" xfId="25"/>
    <cellStyle name="40% - Accent3 2" xfId="26"/>
    <cellStyle name="40% - Accent4 2" xfId="27"/>
    <cellStyle name="40% - Accent5 2" xfId="28"/>
    <cellStyle name="40% - Accent6 2" xfId="29"/>
    <cellStyle name="60% - Accent1 2" xfId="30"/>
    <cellStyle name="60% - Accent2 2" xfId="31"/>
    <cellStyle name="60% - Accent3 2" xfId="32"/>
    <cellStyle name="60% - Accent4 2" xfId="33"/>
    <cellStyle name="60% - Accent5 2" xfId="34"/>
    <cellStyle name="60% - Accent6 2" xfId="35"/>
    <cellStyle name="Accent1 2" xfId="36"/>
    <cellStyle name="Accent2 2" xfId="37"/>
    <cellStyle name="Accent3 2" xfId="38"/>
    <cellStyle name="Accent4 2" xfId="39"/>
    <cellStyle name="Accent5 2" xfId="40"/>
    <cellStyle name="Accent6 2" xfId="41"/>
    <cellStyle name="Bad 2" xfId="42"/>
    <cellStyle name="Calculation 2" xfId="43"/>
    <cellStyle name="Check Cell 2" xfId="44"/>
    <cellStyle name="Comma" xfId="1" builtinId="3"/>
    <cellStyle name="Comma 2" xfId="9"/>
    <cellStyle name="Comma 2 2" xfId="45"/>
    <cellStyle name="Comma 3" xfId="46"/>
    <cellStyle name="Comma 3 2" xfId="47"/>
    <cellStyle name="Comma 4" xfId="48"/>
    <cellStyle name="Comma 5" xfId="49"/>
    <cellStyle name="Comma 5 2" xfId="50"/>
    <cellStyle name="Comma 5 3" xfId="51"/>
    <cellStyle name="Comma 5 4" xfId="52"/>
    <cellStyle name="Comma 6" xfId="53"/>
    <cellStyle name="Comma 6 2" xfId="54"/>
    <cellStyle name="Comma 7" xfId="55"/>
    <cellStyle name="Comma 7 2" xfId="56"/>
    <cellStyle name="Currency 2" xfId="2"/>
    <cellStyle name="Currency 2 2" xfId="57"/>
    <cellStyle name="Currency 3" xfId="58"/>
    <cellStyle name="Currency 3 2" xfId="59"/>
    <cellStyle name="Currency 4" xfId="97"/>
    <cellStyle name="Explanatory Text 2" xfId="60"/>
    <cellStyle name="Good 2" xfId="61"/>
    <cellStyle name="Heading 1 2" xfId="62"/>
    <cellStyle name="Heading 2 2" xfId="63"/>
    <cellStyle name="Heading 3 2" xfId="64"/>
    <cellStyle name="Heading 4 2" xfId="65"/>
    <cellStyle name="Input 2" xfId="66"/>
    <cellStyle name="Linked Cell 2" xfId="67"/>
    <cellStyle name="Neutral 2" xfId="68"/>
    <cellStyle name="Normal" xfId="0" builtinId="0"/>
    <cellStyle name="Normal 10" xfId="17"/>
    <cellStyle name="Normal 10 2" xfId="69"/>
    <cellStyle name="Normal 11" xfId="70"/>
    <cellStyle name="Normal 11 2" xfId="71"/>
    <cellStyle name="Normal 12" xfId="72"/>
    <cellStyle name="Normal 12 2" xfId="73"/>
    <cellStyle name="Normal 13" xfId="74"/>
    <cellStyle name="Normal 14" xfId="75"/>
    <cellStyle name="Normal 15" xfId="76"/>
    <cellStyle name="Normal 16" xfId="77"/>
    <cellStyle name="Normal 17" xfId="78"/>
    <cellStyle name="Normal 18" xfId="96"/>
    <cellStyle name="Normal 2" xfId="10"/>
    <cellStyle name="Normal 2 2" xfId="12"/>
    <cellStyle name="Normal 2 3" xfId="79"/>
    <cellStyle name="Normal 2 3 2" xfId="80"/>
    <cellStyle name="Normal 2 4" xfId="81"/>
    <cellStyle name="Normal 2 5" xfId="82"/>
    <cellStyle name="Normal 24" xfId="99"/>
    <cellStyle name="Normal 3" xfId="7"/>
    <cellStyle name="Normal 3 2" xfId="83"/>
    <cellStyle name="Normal 4" xfId="11"/>
    <cellStyle name="Normal 4 2" xfId="84"/>
    <cellStyle name="Normal 5" xfId="13"/>
    <cellStyle name="Normal 5 2" xfId="85"/>
    <cellStyle name="Normal 6" xfId="14"/>
    <cellStyle name="Normal 6 2" xfId="86"/>
    <cellStyle name="Normal 7" xfId="16"/>
    <cellStyle name="Normal 7 2" xfId="87"/>
    <cellStyle name="Normal 8" xfId="3"/>
    <cellStyle name="Normal 8 2" xfId="98"/>
    <cellStyle name="Normal 9" xfId="4"/>
    <cellStyle name="Normal 9 2" xfId="15"/>
    <cellStyle name="Normal_AFR Queries" xfId="5"/>
    <cellStyle name="Normal_Sheet1 2 2" xfId="8"/>
    <cellStyle name="Normal_Sheet1 3 2" xfId="100"/>
    <cellStyle name="Normal_Sheet1_1" xfId="6"/>
    <cellStyle name="Note 2" xfId="88"/>
    <cellStyle name="Output 2" xfId="89"/>
    <cellStyle name="Percent 2" xfId="90"/>
    <cellStyle name="Percent 2 2" xfId="91"/>
    <cellStyle name="Percent 3" xfId="92"/>
    <cellStyle name="Title 2" xfId="93"/>
    <cellStyle name="Total 2" xfId="94"/>
    <cellStyle name="Warning Text 2" xfId="95"/>
  </cellStyles>
  <dxfs count="0"/>
  <tableStyles count="0" defaultTableStyle="TableStyleMedium9" defaultPivotStyle="PivotStyleLight16"/>
  <colors>
    <mruColors>
      <color rgb="FFFF3399"/>
      <color rgb="FFFFFFCC"/>
      <color rgb="FFFFFF99"/>
      <color rgb="FFCC00FF"/>
      <color rgb="FF0000FF"/>
      <color rgb="FF5D97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f/EFS/MFPAdm/MFP%20Budget%20Letter/2019-2020/Budget%20Letter/July%202019/FY2019-20%20MFP%20Budget%20Letter_Jul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 Type 2 Res Summary"/>
      <sheetName val="New Type 2 Res Summary"/>
      <sheetName val="LEA Summary"/>
      <sheetName val="Sheet1"/>
      <sheetName val="1_State Summary"/>
      <sheetName val="2_State Distrib and Adjs"/>
      <sheetName val="2A-1_EFT (Annual)"/>
      <sheetName val="2A-2_EFT (Monthly)"/>
      <sheetName val="3_Levels 1&amp;2"/>
      <sheetName val="3A_Level 3"/>
      <sheetName val="3B_Pay Raise"/>
      <sheetName val="4_Level 4"/>
      <sheetName val="5A1_Labs"/>
      <sheetName val="5A2_Legacy Type 2"/>
      <sheetName val="5A2A_New Vision"/>
      <sheetName val="5A2B_Glencoe"/>
      <sheetName val="5A2C_ISL"/>
      <sheetName val="5A2D_Avoyelles"/>
      <sheetName val="5A2E_Delhi"/>
      <sheetName val="5A2F_Belle Chasse"/>
      <sheetName val="5A2H_MAX"/>
      <sheetName val="5A3_OJJ"/>
      <sheetName val="5A4_NOCCA"/>
      <sheetName val="5A5_LSMSA"/>
      <sheetName val="5A6_Thrive"/>
      <sheetName val="5B2_RSD LA"/>
      <sheetName val="5C1_New Type 2"/>
      <sheetName val="5C1A_Madison"/>
      <sheetName val="5C1B_DArbonne"/>
      <sheetName val="5C1C_Intl High"/>
      <sheetName val="5C1D_NOMMA"/>
      <sheetName val="5C1E_LFNO"/>
      <sheetName val="5C1F_L.C. Charter"/>
      <sheetName val="5C1G_JS Clark"/>
      <sheetName val="5C1H_Southwest"/>
      <sheetName val="5C1I_LA Key"/>
      <sheetName val="5C1J_JCFA-East"/>
      <sheetName val="5C1M_GEO Mid"/>
      <sheetName val="5C1N_Delta"/>
      <sheetName val="5C1O_Impact"/>
      <sheetName val="5C1Q_Advantage"/>
      <sheetName val="5C1R_Iberville"/>
      <sheetName val="5C1S_LC Col Prep"/>
      <sheetName val="5C1T_Northeast"/>
      <sheetName val="5C1U_Acadiana Ren"/>
      <sheetName val="5C1V_Laf Ren"/>
      <sheetName val="5C1W_Willow"/>
      <sheetName val="5C1Y_GEO"/>
      <sheetName val="5C1Z_Lincoln Prep"/>
      <sheetName val="5C1AD_Greater"/>
      <sheetName val="5C1AE_Noble Minds"/>
      <sheetName val="5C1AF_JCFA-Laf"/>
      <sheetName val="5C1AG_Collegiate"/>
      <sheetName val="5C1AH_BRUP"/>
      <sheetName val="5C1AI_Harmony"/>
      <sheetName val="5C1AJ_Athlos"/>
      <sheetName val="5C1AK_NxtGen"/>
      <sheetName val="5C1AL_Red River"/>
      <sheetName val="5C2_LAVCA"/>
      <sheetName val="5C3_UnvView"/>
      <sheetName val="6_Local Deduct Calc"/>
      <sheetName val="7_Local Revenue"/>
      <sheetName val="8_2.1.19 SIS"/>
      <sheetName val="8A_2.1.19 RSD Op &amp; 5s"/>
      <sheetName val="Source Data"/>
      <sheetName val="LEA Pay Raise"/>
      <sheetName val="Per Pupil_Weighted Funding"/>
      <sheetName val="Pay Raise By Residency"/>
      <sheetName val="State Schls Res Summary"/>
      <sheetName val="5C1AA_Laurel"/>
      <sheetName val="5C1AC_Smoth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AF7">
            <v>734</v>
          </cell>
          <cell r="AK7">
            <v>169.39993646759848</v>
          </cell>
        </row>
        <row r="8">
          <cell r="AF8">
            <v>1482</v>
          </cell>
          <cell r="AK8">
            <v>169.39990002499374</v>
          </cell>
        </row>
        <row r="9">
          <cell r="AF9">
            <v>673</v>
          </cell>
          <cell r="AK9">
            <v>169.39990173307129</v>
          </cell>
        </row>
        <row r="10">
          <cell r="AF10">
            <v>1274</v>
          </cell>
          <cell r="AK10">
            <v>169.3998094633217</v>
          </cell>
        </row>
        <row r="11">
          <cell r="AF11">
            <v>754</v>
          </cell>
          <cell r="AK11">
            <v>169.39992204248685</v>
          </cell>
        </row>
        <row r="12">
          <cell r="AF12">
            <v>1178</v>
          </cell>
          <cell r="AK12">
            <v>169.39986175911525</v>
          </cell>
        </row>
        <row r="13">
          <cell r="AF13">
            <v>112</v>
          </cell>
          <cell r="AK13">
            <v>169.39980824544583</v>
          </cell>
        </row>
        <row r="14">
          <cell r="AF14">
            <v>988</v>
          </cell>
          <cell r="AK14">
            <v>169.39991982896848</v>
          </cell>
        </row>
        <row r="15">
          <cell r="AF15">
            <v>854</v>
          </cell>
          <cell r="AK15">
            <v>169.39990139346602</v>
          </cell>
        </row>
        <row r="16">
          <cell r="AF16">
            <v>337</v>
          </cell>
          <cell r="AK16">
            <v>169.39989759344598</v>
          </cell>
        </row>
        <row r="17">
          <cell r="AF17">
            <v>1571</v>
          </cell>
          <cell r="AK17">
            <v>169.39974126778785</v>
          </cell>
        </row>
        <row r="18">
          <cell r="AF18">
            <v>0</v>
          </cell>
          <cell r="AK18">
            <v>169.4</v>
          </cell>
        </row>
        <row r="19">
          <cell r="AF19">
            <v>1283</v>
          </cell>
          <cell r="AK19">
            <v>169.4</v>
          </cell>
        </row>
        <row r="20">
          <cell r="AF20">
            <v>941</v>
          </cell>
          <cell r="AK20">
            <v>169.3997702469845</v>
          </cell>
        </row>
        <row r="21">
          <cell r="AF21">
            <v>1254</v>
          </cell>
          <cell r="AK21">
            <v>100</v>
          </cell>
        </row>
        <row r="22">
          <cell r="AF22">
            <v>0</v>
          </cell>
          <cell r="AK22">
            <v>169.4</v>
          </cell>
        </row>
        <row r="23">
          <cell r="AF23">
            <v>247</v>
          </cell>
          <cell r="AK23">
            <v>403.51306291205719</v>
          </cell>
        </row>
        <row r="24">
          <cell r="AF24">
            <v>1299</v>
          </cell>
          <cell r="AK24">
            <v>169.39977728285078</v>
          </cell>
        </row>
        <row r="25">
          <cell r="AF25">
            <v>708</v>
          </cell>
          <cell r="AK25">
            <v>169.39978506179474</v>
          </cell>
        </row>
        <row r="26">
          <cell r="AF26">
            <v>949</v>
          </cell>
          <cell r="AK26">
            <v>100</v>
          </cell>
        </row>
        <row r="27">
          <cell r="AF27">
            <v>974</v>
          </cell>
          <cell r="AK27">
            <v>169.39986468200271</v>
          </cell>
        </row>
        <row r="28">
          <cell r="AF28">
            <v>1039</v>
          </cell>
          <cell r="AK28">
            <v>169.4</v>
          </cell>
        </row>
        <row r="29">
          <cell r="AF29">
            <v>1058</v>
          </cell>
          <cell r="AK29">
            <v>169.39988563025898</v>
          </cell>
        </row>
        <row r="30">
          <cell r="AF30">
            <v>0</v>
          </cell>
          <cell r="AK30">
            <v>463.27859495060375</v>
          </cell>
        </row>
        <row r="31">
          <cell r="AF31">
            <v>788</v>
          </cell>
          <cell r="AK31">
            <v>169.39991083370487</v>
          </cell>
        </row>
        <row r="32">
          <cell r="AF32">
            <v>432</v>
          </cell>
          <cell r="AK32">
            <v>400.59415669578902</v>
          </cell>
        </row>
        <row r="33">
          <cell r="AF33">
            <v>1243</v>
          </cell>
          <cell r="AK33">
            <v>169.39981916817359</v>
          </cell>
        </row>
        <row r="34">
          <cell r="AF34">
            <v>414</v>
          </cell>
          <cell r="AK34">
            <v>230.6629023843864</v>
          </cell>
        </row>
        <row r="35">
          <cell r="AF35">
            <v>736</v>
          </cell>
          <cell r="AK35">
            <v>169.39988525530694</v>
          </cell>
        </row>
        <row r="36">
          <cell r="AF36">
            <v>1287</v>
          </cell>
          <cell r="AK36">
            <v>169.40008074283406</v>
          </cell>
        </row>
        <row r="37">
          <cell r="AF37">
            <v>650</v>
          </cell>
          <cell r="AK37">
            <v>169.3998385794996</v>
          </cell>
        </row>
        <row r="38">
          <cell r="AF38">
            <v>1222</v>
          </cell>
          <cell r="AK38">
            <v>169.39990577519532</v>
          </cell>
        </row>
        <row r="39">
          <cell r="AF39">
            <v>1074</v>
          </cell>
          <cell r="AK39">
            <v>169.39986910994764</v>
          </cell>
        </row>
        <row r="40">
          <cell r="AF40">
            <v>1265</v>
          </cell>
          <cell r="AK40">
            <v>169.39989192110241</v>
          </cell>
        </row>
        <row r="41">
          <cell r="AF41">
            <v>917</v>
          </cell>
          <cell r="AK41">
            <v>169.39993104637131</v>
          </cell>
        </row>
        <row r="42">
          <cell r="AF42">
            <v>366</v>
          </cell>
          <cell r="AK42">
            <v>169.39989221815046</v>
          </cell>
        </row>
        <row r="43">
          <cell r="AF43">
            <v>1210</v>
          </cell>
          <cell r="AK43">
            <v>169.39989367357788</v>
          </cell>
        </row>
        <row r="44">
          <cell r="AF44">
            <v>0</v>
          </cell>
          <cell r="AK44">
            <v>423.48264335304708</v>
          </cell>
        </row>
        <row r="45">
          <cell r="AF45">
            <v>0</v>
          </cell>
          <cell r="AK45">
            <v>293.42131398013748</v>
          </cell>
        </row>
        <row r="46">
          <cell r="AF46">
            <v>1064</v>
          </cell>
          <cell r="AK46">
            <v>169.3999091940976</v>
          </cell>
        </row>
        <row r="47">
          <cell r="AF47">
            <v>5</v>
          </cell>
          <cell r="AK47">
            <v>169.39985538684022</v>
          </cell>
        </row>
        <row r="48">
          <cell r="AF48">
            <v>845</v>
          </cell>
          <cell r="AK48">
            <v>169.39978173881411</v>
          </cell>
        </row>
        <row r="49">
          <cell r="AF49">
            <v>1272</v>
          </cell>
          <cell r="AK49">
            <v>169.39990150209309</v>
          </cell>
        </row>
        <row r="50">
          <cell r="AF50">
            <v>1017</v>
          </cell>
          <cell r="AK50">
            <v>169.39983844911146</v>
          </cell>
        </row>
        <row r="51">
          <cell r="AF51">
            <v>0</v>
          </cell>
          <cell r="AK51">
            <v>408.05277213972869</v>
          </cell>
        </row>
        <row r="52">
          <cell r="AF52">
            <v>1387</v>
          </cell>
          <cell r="AK52">
            <v>169.4</v>
          </cell>
        </row>
        <row r="53">
          <cell r="AF53">
            <v>0</v>
          </cell>
          <cell r="AK53">
            <v>398.00899128968814</v>
          </cell>
        </row>
        <row r="54">
          <cell r="AF54">
            <v>640</v>
          </cell>
          <cell r="AK54">
            <v>169.39982862039417</v>
          </cell>
        </row>
        <row r="55">
          <cell r="AF55">
            <v>787</v>
          </cell>
          <cell r="AK55">
            <v>169.39987982574732</v>
          </cell>
        </row>
        <row r="56">
          <cell r="AF56">
            <v>989</v>
          </cell>
          <cell r="AK56">
            <v>169.39989413788541</v>
          </cell>
        </row>
        <row r="57">
          <cell r="AF57">
            <v>957</v>
          </cell>
          <cell r="AK57">
            <v>169.39985486211901</v>
          </cell>
        </row>
        <row r="58">
          <cell r="AF58">
            <v>939</v>
          </cell>
          <cell r="AK58">
            <v>169.39988864733019</v>
          </cell>
        </row>
        <row r="59">
          <cell r="AF59">
            <v>808</v>
          </cell>
          <cell r="AK59">
            <v>169.39991786025976</v>
          </cell>
        </row>
        <row r="60">
          <cell r="AF60">
            <v>915</v>
          </cell>
          <cell r="AK60">
            <v>169.3991769547325</v>
          </cell>
        </row>
        <row r="61">
          <cell r="AF61">
            <v>830</v>
          </cell>
          <cell r="AK61">
            <v>169.39988063264698</v>
          </cell>
        </row>
        <row r="62">
          <cell r="AF62">
            <v>1244</v>
          </cell>
          <cell r="AK62">
            <v>169.4</v>
          </cell>
        </row>
        <row r="63">
          <cell r="AF63">
            <v>857</v>
          </cell>
          <cell r="AK63">
            <v>169.39993523316062</v>
          </cell>
        </row>
        <row r="64">
          <cell r="AF64">
            <v>1167</v>
          </cell>
          <cell r="AK64">
            <v>169.39992573338284</v>
          </cell>
        </row>
        <row r="65">
          <cell r="AF65">
            <v>737</v>
          </cell>
          <cell r="AK65">
            <v>169.39996026226902</v>
          </cell>
        </row>
        <row r="66">
          <cell r="AF66">
            <v>1103</v>
          </cell>
          <cell r="AK66">
            <v>169.39986604152713</v>
          </cell>
        </row>
        <row r="67">
          <cell r="AF67">
            <v>87</v>
          </cell>
          <cell r="AK67">
            <v>169.39988998899889</v>
          </cell>
        </row>
        <row r="68">
          <cell r="AF68">
            <v>876</v>
          </cell>
          <cell r="AK68">
            <v>169.39979705733131</v>
          </cell>
        </row>
        <row r="69">
          <cell r="AF69">
            <v>341</v>
          </cell>
          <cell r="AK69">
            <v>421.43478260869563</v>
          </cell>
        </row>
        <row r="70">
          <cell r="AF70">
            <v>1240</v>
          </cell>
          <cell r="AK70">
            <v>169.3999044433827</v>
          </cell>
        </row>
        <row r="71">
          <cell r="AF71">
            <v>836</v>
          </cell>
          <cell r="AK71">
            <v>169.39987413467588</v>
          </cell>
        </row>
        <row r="72">
          <cell r="AF72">
            <v>1348</v>
          </cell>
          <cell r="AK72">
            <v>169.39968487394958</v>
          </cell>
        </row>
        <row r="73">
          <cell r="AF73">
            <v>1017</v>
          </cell>
          <cell r="AK73">
            <v>169.39985272459498</v>
          </cell>
        </row>
        <row r="74">
          <cell r="AF74">
            <v>1324</v>
          </cell>
          <cell r="AK74">
            <v>169.4</v>
          </cell>
        </row>
        <row r="75">
          <cell r="AF75">
            <v>1314</v>
          </cell>
          <cell r="AK75">
            <v>169.39987271955877</v>
          </cell>
        </row>
        <row r="76">
          <cell r="AF76">
            <v>728</v>
          </cell>
          <cell r="AK76">
            <v>212.75038027391469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7">
          <cell r="P7">
            <v>3523</v>
          </cell>
        </row>
        <row r="8">
          <cell r="P8">
            <v>0</v>
          </cell>
        </row>
        <row r="9">
          <cell r="P9">
            <v>5559</v>
          </cell>
        </row>
        <row r="10">
          <cell r="P10">
            <v>0</v>
          </cell>
        </row>
        <row r="11">
          <cell r="P11">
            <v>3861</v>
          </cell>
        </row>
        <row r="12">
          <cell r="P12">
            <v>1872</v>
          </cell>
        </row>
        <row r="13">
          <cell r="P13">
            <v>5547</v>
          </cell>
        </row>
        <row r="14">
          <cell r="P14">
            <v>9525</v>
          </cell>
        </row>
        <row r="15">
          <cell r="P15">
            <v>91620</v>
          </cell>
        </row>
        <row r="16">
          <cell r="P16">
            <v>60094</v>
          </cell>
        </row>
        <row r="17">
          <cell r="P17">
            <v>0</v>
          </cell>
        </row>
        <row r="18">
          <cell r="P18">
            <v>0</v>
          </cell>
        </row>
        <row r="19">
          <cell r="P19">
            <v>0</v>
          </cell>
        </row>
        <row r="20">
          <cell r="P20">
            <v>2464</v>
          </cell>
        </row>
        <row r="21">
          <cell r="P21">
            <v>2984</v>
          </cell>
        </row>
        <row r="22">
          <cell r="P22">
            <v>6644</v>
          </cell>
        </row>
        <row r="23">
          <cell r="P23">
            <v>122411</v>
          </cell>
        </row>
        <row r="24">
          <cell r="P24">
            <v>4054</v>
          </cell>
        </row>
        <row r="25">
          <cell r="P25">
            <v>0</v>
          </cell>
        </row>
        <row r="26">
          <cell r="P26">
            <v>8175</v>
          </cell>
        </row>
        <row r="27">
          <cell r="P27">
            <v>11607</v>
          </cell>
        </row>
        <row r="28">
          <cell r="P28">
            <v>1218</v>
          </cell>
        </row>
        <row r="29">
          <cell r="P29">
            <v>3869</v>
          </cell>
        </row>
        <row r="30">
          <cell r="P30">
            <v>6091</v>
          </cell>
        </row>
        <row r="31">
          <cell r="P31">
            <v>4233</v>
          </cell>
        </row>
        <row r="32">
          <cell r="P32">
            <v>37544</v>
          </cell>
        </row>
        <row r="33">
          <cell r="P33">
            <v>1647</v>
          </cell>
        </row>
        <row r="34">
          <cell r="P34">
            <v>18206</v>
          </cell>
        </row>
        <row r="35">
          <cell r="P35">
            <v>9917</v>
          </cell>
        </row>
        <row r="36">
          <cell r="P36">
            <v>0</v>
          </cell>
        </row>
        <row r="37">
          <cell r="P37">
            <v>8344</v>
          </cell>
        </row>
        <row r="38">
          <cell r="P38">
            <v>2041</v>
          </cell>
        </row>
        <row r="39">
          <cell r="P39">
            <v>7680</v>
          </cell>
        </row>
        <row r="40">
          <cell r="P40">
            <v>4951</v>
          </cell>
        </row>
        <row r="41">
          <cell r="P41">
            <v>1859</v>
          </cell>
        </row>
        <row r="42">
          <cell r="P42">
            <v>150952</v>
          </cell>
        </row>
        <row r="43">
          <cell r="P43">
            <v>26083</v>
          </cell>
        </row>
        <row r="44">
          <cell r="P44">
            <v>0</v>
          </cell>
        </row>
        <row r="45">
          <cell r="P45">
            <v>19329</v>
          </cell>
        </row>
        <row r="46">
          <cell r="P46">
            <v>14475</v>
          </cell>
        </row>
        <row r="47">
          <cell r="P47">
            <v>4322</v>
          </cell>
        </row>
        <row r="48">
          <cell r="P48">
            <v>14683</v>
          </cell>
        </row>
        <row r="49">
          <cell r="P49">
            <v>0</v>
          </cell>
        </row>
        <row r="50">
          <cell r="P50">
            <v>3746</v>
          </cell>
        </row>
        <row r="51">
          <cell r="P51">
            <v>112</v>
          </cell>
        </row>
        <row r="52">
          <cell r="P52">
            <v>0</v>
          </cell>
        </row>
        <row r="53">
          <cell r="P53">
            <v>0</v>
          </cell>
        </row>
        <row r="54">
          <cell r="P54">
            <v>0</v>
          </cell>
        </row>
        <row r="55">
          <cell r="P55">
            <v>3576</v>
          </cell>
        </row>
        <row r="56">
          <cell r="P56">
            <v>0</v>
          </cell>
        </row>
        <row r="57">
          <cell r="P57">
            <v>0</v>
          </cell>
        </row>
        <row r="58">
          <cell r="P58">
            <v>10248</v>
          </cell>
        </row>
        <row r="59">
          <cell r="P59">
            <v>2801</v>
          </cell>
        </row>
        <row r="60">
          <cell r="P60">
            <v>0</v>
          </cell>
        </row>
        <row r="61">
          <cell r="P61">
            <v>18204</v>
          </cell>
        </row>
        <row r="62">
          <cell r="P62">
            <v>0</v>
          </cell>
        </row>
        <row r="63">
          <cell r="P63">
            <v>0</v>
          </cell>
        </row>
        <row r="64">
          <cell r="P64">
            <v>6036</v>
          </cell>
        </row>
        <row r="65">
          <cell r="P65">
            <v>2365</v>
          </cell>
        </row>
        <row r="66">
          <cell r="P66">
            <v>3391</v>
          </cell>
        </row>
        <row r="67">
          <cell r="P67">
            <v>3335</v>
          </cell>
        </row>
        <row r="68">
          <cell r="P68">
            <v>2764</v>
          </cell>
        </row>
        <row r="69">
          <cell r="P69">
            <v>0</v>
          </cell>
        </row>
        <row r="70">
          <cell r="P70">
            <v>3199</v>
          </cell>
        </row>
        <row r="71">
          <cell r="P71">
            <v>17389</v>
          </cell>
        </row>
        <row r="72">
          <cell r="P72">
            <v>0</v>
          </cell>
        </row>
        <row r="73">
          <cell r="P73">
            <v>4603</v>
          </cell>
        </row>
        <row r="74">
          <cell r="P74">
            <v>2469</v>
          </cell>
        </row>
        <row r="75">
          <cell r="P75">
            <v>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7">
          <cell r="H7">
            <v>3032.9955832683813</v>
          </cell>
          <cell r="M7">
            <v>667.25902831904375</v>
          </cell>
          <cell r="R7">
            <v>181.97973499610291</v>
          </cell>
          <cell r="W7">
            <v>4549.4933749025722</v>
          </cell>
          <cell r="AB7">
            <v>1819.7973499610289</v>
          </cell>
        </row>
        <row r="8">
          <cell r="H8">
            <v>3421.2488262402526</v>
          </cell>
          <cell r="M8">
            <v>752.67474177285555</v>
          </cell>
          <cell r="R8">
            <v>205.27492957441515</v>
          </cell>
          <cell r="W8">
            <v>5131.8732393603786</v>
          </cell>
          <cell r="AB8">
            <v>2052.7492957441518</v>
          </cell>
        </row>
        <row r="9">
          <cell r="H9">
            <v>2559.8665456090816</v>
          </cell>
          <cell r="M9">
            <v>563.17064003399798</v>
          </cell>
          <cell r="R9">
            <v>153.59199273654488</v>
          </cell>
          <cell r="W9">
            <v>3839.7998184136222</v>
          </cell>
          <cell r="AB9">
            <v>1535.919927365449</v>
          </cell>
        </row>
        <row r="10">
          <cell r="H10">
            <v>3101.2393855401465</v>
          </cell>
          <cell r="M10">
            <v>682.27266481883237</v>
          </cell>
          <cell r="R10">
            <v>186.07436313240879</v>
          </cell>
          <cell r="W10">
            <v>4651.85907831022</v>
          </cell>
          <cell r="AB10">
            <v>1860.743631324088</v>
          </cell>
        </row>
        <row r="11">
          <cell r="H11">
            <v>3217.5408249343836</v>
          </cell>
          <cell r="M11">
            <v>707.85898148556441</v>
          </cell>
          <cell r="R11">
            <v>193.05244949606299</v>
          </cell>
          <cell r="W11">
            <v>4826.3112374015755</v>
          </cell>
          <cell r="AB11">
            <v>1930.5244949606297</v>
          </cell>
        </row>
        <row r="12">
          <cell r="H12">
            <v>3075.141579527176</v>
          </cell>
          <cell r="M12">
            <v>676.53114749597876</v>
          </cell>
          <cell r="R12">
            <v>184.50849477163055</v>
          </cell>
          <cell r="W12">
            <v>4612.7123692907644</v>
          </cell>
          <cell r="AB12">
            <v>1845.0849477163058</v>
          </cell>
        </row>
        <row r="13">
          <cell r="H13">
            <v>1803.909197169226</v>
          </cell>
          <cell r="M13">
            <v>396.86002337722971</v>
          </cell>
          <cell r="R13">
            <v>108.23455183015353</v>
          </cell>
          <cell r="W13">
            <v>2705.863795753839</v>
          </cell>
          <cell r="AB13">
            <v>1082.3455183015355</v>
          </cell>
        </row>
        <row r="14">
          <cell r="H14">
            <v>2897.8456654597744</v>
          </cell>
          <cell r="M14">
            <v>637.52604640115044</v>
          </cell>
          <cell r="R14">
            <v>173.87073992758647</v>
          </cell>
          <cell r="W14">
            <v>4346.7684981896618</v>
          </cell>
          <cell r="AB14">
            <v>1738.7073992758646</v>
          </cell>
        </row>
        <row r="15">
          <cell r="H15">
            <v>2743.1358404153384</v>
          </cell>
          <cell r="M15">
            <v>603.48988489137446</v>
          </cell>
          <cell r="R15">
            <v>164.58815042492031</v>
          </cell>
          <cell r="W15">
            <v>4114.7037606230069</v>
          </cell>
          <cell r="AB15">
            <v>1645.8815042492029</v>
          </cell>
        </row>
        <row r="16">
          <cell r="H16">
            <v>2086.0872588634702</v>
          </cell>
          <cell r="M16">
            <v>458.93919694996345</v>
          </cell>
          <cell r="R16">
            <v>125.16523553180819</v>
          </cell>
          <cell r="W16">
            <v>3129.1308882952053</v>
          </cell>
          <cell r="AB16">
            <v>1251.6523553180818</v>
          </cell>
        </row>
        <row r="17">
          <cell r="H17">
            <v>3308.7586840503332</v>
          </cell>
          <cell r="M17">
            <v>727.92691049107339</v>
          </cell>
          <cell r="R17">
            <v>198.52552104302001</v>
          </cell>
          <cell r="W17">
            <v>4963.1380260755004</v>
          </cell>
          <cell r="AB17">
            <v>1985.2552104302001</v>
          </cell>
        </row>
        <row r="18">
          <cell r="H18">
            <v>1003.7501175594118</v>
          </cell>
          <cell r="M18">
            <v>220.82502586307055</v>
          </cell>
          <cell r="R18">
            <v>60.225007053564696</v>
          </cell>
          <cell r="W18">
            <v>1505.6251763391174</v>
          </cell>
          <cell r="AB18">
            <v>602.25007053564696</v>
          </cell>
        </row>
        <row r="19">
          <cell r="H19">
            <v>3325.3743109386983</v>
          </cell>
          <cell r="M19">
            <v>731.58234840651357</v>
          </cell>
          <cell r="R19">
            <v>199.52245865632185</v>
          </cell>
          <cell r="W19">
            <v>4988.0614664080467</v>
          </cell>
          <cell r="AB19">
            <v>1995.2245865632185</v>
          </cell>
        </row>
        <row r="20">
          <cell r="H20">
            <v>2996.911485042513</v>
          </cell>
          <cell r="M20">
            <v>659.32052670935263</v>
          </cell>
          <cell r="R20">
            <v>179.81468910255074</v>
          </cell>
          <cell r="W20">
            <v>4495.3672275637691</v>
          </cell>
          <cell r="AB20">
            <v>1798.1468910255076</v>
          </cell>
        </row>
        <row r="21">
          <cell r="H21">
            <v>3267.7439195032716</v>
          </cell>
          <cell r="M21">
            <v>718.90366229071969</v>
          </cell>
          <cell r="R21">
            <v>196.06463517019628</v>
          </cell>
          <cell r="W21">
            <v>4901.6158792549077</v>
          </cell>
          <cell r="AB21">
            <v>1960.6463517019631</v>
          </cell>
        </row>
        <row r="22">
          <cell r="H22">
            <v>1408.6330605820478</v>
          </cell>
          <cell r="M22">
            <v>309.89927332805053</v>
          </cell>
          <cell r="R22">
            <v>84.517983634922871</v>
          </cell>
          <cell r="W22">
            <v>2112.9495908730719</v>
          </cell>
          <cell r="AB22">
            <v>845.17983634922859</v>
          </cell>
        </row>
        <row r="23">
          <cell r="H23">
            <v>1983.2970471006045</v>
          </cell>
          <cell r="M23">
            <v>436.32535036213295</v>
          </cell>
          <cell r="R23">
            <v>118.99782282603627</v>
          </cell>
          <cell r="W23">
            <v>2974.9455706509066</v>
          </cell>
          <cell r="AB23">
            <v>1189.9782282603624</v>
          </cell>
        </row>
        <row r="24">
          <cell r="H24">
            <v>3077.911273557304</v>
          </cell>
          <cell r="M24">
            <v>677.14048018260701</v>
          </cell>
          <cell r="R24">
            <v>184.67467641343825</v>
          </cell>
          <cell r="W24">
            <v>4616.8669103359562</v>
          </cell>
          <cell r="AB24">
            <v>0</v>
          </cell>
        </row>
        <row r="25">
          <cell r="H25">
            <v>2696.9295737984139</v>
          </cell>
          <cell r="M25">
            <v>593.32450623565103</v>
          </cell>
          <cell r="R25">
            <v>161.81577442790481</v>
          </cell>
          <cell r="W25">
            <v>4045.3943606976204</v>
          </cell>
          <cell r="AB25">
            <v>1618.1577442790481</v>
          </cell>
        </row>
        <row r="26">
          <cell r="H26">
            <v>3184.6164663530731</v>
          </cell>
          <cell r="M26">
            <v>700.61562259767607</v>
          </cell>
          <cell r="R26">
            <v>191.07698798118435</v>
          </cell>
          <cell r="W26">
            <v>4776.9246995296089</v>
          </cell>
          <cell r="AB26">
            <v>1910.7698798118433</v>
          </cell>
        </row>
        <row r="27">
          <cell r="H27">
            <v>3273.8041660388762</v>
          </cell>
          <cell r="M27">
            <v>720.23691652855268</v>
          </cell>
          <cell r="R27">
            <v>196.42824996233259</v>
          </cell>
          <cell r="W27">
            <v>4910.7062490583139</v>
          </cell>
          <cell r="AB27">
            <v>1964.2824996233255</v>
          </cell>
        </row>
        <row r="28">
          <cell r="H28">
            <v>3586.7145805180512</v>
          </cell>
          <cell r="M28">
            <v>789.07720771397135</v>
          </cell>
          <cell r="R28">
            <v>215.20287483108305</v>
          </cell>
          <cell r="W28">
            <v>5380.0718707770775</v>
          </cell>
          <cell r="AB28">
            <v>2152.0287483108305</v>
          </cell>
        </row>
        <row r="29">
          <cell r="H29">
            <v>2947.6183090328946</v>
          </cell>
          <cell r="M29">
            <v>648.47602798723688</v>
          </cell>
          <cell r="R29">
            <v>176.8570985419737</v>
          </cell>
          <cell r="W29">
            <v>4421.427463549343</v>
          </cell>
          <cell r="AB29">
            <v>1768.5709854197369</v>
          </cell>
        </row>
        <row r="30">
          <cell r="H30">
            <v>1384.1873673518264</v>
          </cell>
          <cell r="M30">
            <v>304.5212208174018</v>
          </cell>
          <cell r="R30">
            <v>83.051242041109575</v>
          </cell>
          <cell r="W30">
            <v>2076.2810510277395</v>
          </cell>
          <cell r="AB30">
            <v>830.51242041109583</v>
          </cell>
        </row>
        <row r="31">
          <cell r="H31">
            <v>2573.2162586261902</v>
          </cell>
          <cell r="M31">
            <v>566.10757689776187</v>
          </cell>
          <cell r="R31">
            <v>154.39297551757144</v>
          </cell>
          <cell r="W31">
            <v>3859.8243879392858</v>
          </cell>
          <cell r="AB31">
            <v>1543.9297551757143</v>
          </cell>
        </row>
        <row r="32">
          <cell r="H32">
            <v>2196.3969359215798</v>
          </cell>
          <cell r="M32">
            <v>483.20732590274747</v>
          </cell>
          <cell r="R32">
            <v>131.78381615529477</v>
          </cell>
          <cell r="W32">
            <v>3294.5954038823697</v>
          </cell>
          <cell r="AB32">
            <v>1317.8381615529479</v>
          </cell>
        </row>
        <row r="33">
          <cell r="H33">
            <v>3140.1486950847293</v>
          </cell>
          <cell r="M33">
            <v>690.83271291864048</v>
          </cell>
          <cell r="R33">
            <v>188.4089217050838</v>
          </cell>
          <cell r="W33">
            <v>4710.2230426270944</v>
          </cell>
          <cell r="AB33">
            <v>1884.0892170508378</v>
          </cell>
        </row>
        <row r="34">
          <cell r="H34">
            <v>2208.8742053815499</v>
          </cell>
          <cell r="M34">
            <v>485.95232518394096</v>
          </cell>
          <cell r="R34">
            <v>132.53245232289296</v>
          </cell>
          <cell r="W34">
            <v>3313.3113080723251</v>
          </cell>
          <cell r="AB34">
            <v>1325.3245232289298</v>
          </cell>
        </row>
        <row r="35">
          <cell r="H35">
            <v>2621.0326110849596</v>
          </cell>
          <cell r="M35">
            <v>576.6271744386911</v>
          </cell>
          <cell r="R35">
            <v>157.26195666509756</v>
          </cell>
          <cell r="W35">
            <v>3931.5489166274392</v>
          </cell>
          <cell r="AB35">
            <v>1572.6195666509761</v>
          </cell>
        </row>
        <row r="36">
          <cell r="H36">
            <v>3183.8173503735707</v>
          </cell>
          <cell r="M36">
            <v>700.43981708218553</v>
          </cell>
          <cell r="R36">
            <v>191.02904102241422</v>
          </cell>
          <cell r="W36">
            <v>4775.7260255603551</v>
          </cell>
          <cell r="AB36">
            <v>1910.2904102241421</v>
          </cell>
        </row>
        <row r="37">
          <cell r="H37">
            <v>2429.6741082538188</v>
          </cell>
          <cell r="M37">
            <v>534.5283038158401</v>
          </cell>
          <cell r="R37">
            <v>145.78044649522911</v>
          </cell>
          <cell r="W37">
            <v>3644.5111623807284</v>
          </cell>
          <cell r="AB37">
            <v>1457.804464952291</v>
          </cell>
        </row>
        <row r="38">
          <cell r="H38">
            <v>3327.985650770675</v>
          </cell>
          <cell r="M38">
            <v>732.15684316954844</v>
          </cell>
          <cell r="R38">
            <v>199.67913904624046</v>
          </cell>
          <cell r="W38">
            <v>4991.9784761560113</v>
          </cell>
          <cell r="AB38">
            <v>1996.7913904624047</v>
          </cell>
        </row>
        <row r="39">
          <cell r="H39">
            <v>2920.3299666160651</v>
          </cell>
          <cell r="M39">
            <v>642.47259265553441</v>
          </cell>
          <cell r="R39">
            <v>175.21979799696391</v>
          </cell>
          <cell r="W39">
            <v>4380.4949499240975</v>
          </cell>
          <cell r="AB39">
            <v>1752.1979799696389</v>
          </cell>
        </row>
        <row r="40">
          <cell r="H40">
            <v>3219.2298000801879</v>
          </cell>
          <cell r="M40">
            <v>708.23055601764145</v>
          </cell>
          <cell r="R40">
            <v>193.15378800481128</v>
          </cell>
          <cell r="W40">
            <v>4828.8447001202821</v>
          </cell>
          <cell r="AB40">
            <v>1931.5378800481124</v>
          </cell>
        </row>
        <row r="41">
          <cell r="H41">
            <v>2769.8038958148181</v>
          </cell>
          <cell r="M41">
            <v>609.35685707926007</v>
          </cell>
          <cell r="R41">
            <v>166.18823374888908</v>
          </cell>
          <cell r="W41">
            <v>4154.7058437222277</v>
          </cell>
          <cell r="AB41">
            <v>1661.8823374888907</v>
          </cell>
        </row>
        <row r="42">
          <cell r="H42">
            <v>2109.1405255064433</v>
          </cell>
          <cell r="M42">
            <v>464.01091561141754</v>
          </cell>
          <cell r="R42">
            <v>126.54843153038659</v>
          </cell>
          <cell r="W42">
            <v>3163.7107882596647</v>
          </cell>
          <cell r="AB42">
            <v>1265.484315303866</v>
          </cell>
        </row>
        <row r="43">
          <cell r="H43">
            <v>3151.882535810686</v>
          </cell>
          <cell r="M43">
            <v>693.41415787835092</v>
          </cell>
          <cell r="R43">
            <v>189.11295214864117</v>
          </cell>
          <cell r="W43">
            <v>4727.823803716029</v>
          </cell>
          <cell r="AB43">
            <v>1891.1295214864115</v>
          </cell>
        </row>
        <row r="44">
          <cell r="H44">
            <v>1003.7500055184549</v>
          </cell>
          <cell r="M44">
            <v>220.82500121406008</v>
          </cell>
          <cell r="R44">
            <v>60.225000331107282</v>
          </cell>
          <cell r="W44">
            <v>1505.6250082776824</v>
          </cell>
          <cell r="AB44">
            <v>602.25000331107287</v>
          </cell>
        </row>
        <row r="45">
          <cell r="H45">
            <v>1670.6950488697696</v>
          </cell>
          <cell r="M45">
            <v>367.55291075134926</v>
          </cell>
          <cell r="R45">
            <v>100.24170293218617</v>
          </cell>
          <cell r="W45">
            <v>2506.0425733046545</v>
          </cell>
          <cell r="AB45">
            <v>1002.4170293218617</v>
          </cell>
        </row>
        <row r="46">
          <cell r="H46">
            <v>2974.0308564341449</v>
          </cell>
          <cell r="M46">
            <v>654.28678841551198</v>
          </cell>
          <cell r="R46">
            <v>178.44185138604871</v>
          </cell>
          <cell r="W46">
            <v>4461.0462846512182</v>
          </cell>
          <cell r="AB46">
            <v>1784.4185138604873</v>
          </cell>
        </row>
        <row r="47">
          <cell r="H47">
            <v>1686.253436793723</v>
          </cell>
          <cell r="M47">
            <v>370.97575609461904</v>
          </cell>
          <cell r="R47">
            <v>101.17520620762335</v>
          </cell>
          <cell r="W47">
            <v>2529.3801551905844</v>
          </cell>
          <cell r="AB47">
            <v>1011.7520620762338</v>
          </cell>
        </row>
        <row r="48">
          <cell r="H48">
            <v>2621.4146905280695</v>
          </cell>
          <cell r="M48">
            <v>576.71123191617517</v>
          </cell>
          <cell r="R48">
            <v>157.28488143168417</v>
          </cell>
          <cell r="W48">
            <v>3932.1220357921043</v>
          </cell>
          <cell r="AB48">
            <v>1572.8488143168413</v>
          </cell>
        </row>
        <row r="49">
          <cell r="H49">
            <v>3113.3174254114469</v>
          </cell>
          <cell r="M49">
            <v>684.92983359051823</v>
          </cell>
          <cell r="R49">
            <v>186.79904552468682</v>
          </cell>
          <cell r="W49">
            <v>4669.9761381171702</v>
          </cell>
          <cell r="AB49">
            <v>1867.9904552468679</v>
          </cell>
        </row>
        <row r="50">
          <cell r="H50">
            <v>2945.6201210411</v>
          </cell>
          <cell r="M50">
            <v>648.03642662904201</v>
          </cell>
          <cell r="R50">
            <v>176.73720726246603</v>
          </cell>
          <cell r="W50">
            <v>4418.43018156165</v>
          </cell>
          <cell r="AB50">
            <v>1767.3720726246599</v>
          </cell>
        </row>
        <row r="51">
          <cell r="H51">
            <v>1465.7318678793561</v>
          </cell>
          <cell r="M51">
            <v>322.46101093345834</v>
          </cell>
          <cell r="R51">
            <v>87.94391207276135</v>
          </cell>
          <cell r="W51">
            <v>2198.5978018190344</v>
          </cell>
          <cell r="AB51">
            <v>879.43912072761373</v>
          </cell>
        </row>
        <row r="52">
          <cell r="H52">
            <v>3386.7458027958114</v>
          </cell>
          <cell r="M52">
            <v>745.08407661507852</v>
          </cell>
          <cell r="R52">
            <v>203.20474816774868</v>
          </cell>
          <cell r="W52">
            <v>5080.1187041937164</v>
          </cell>
          <cell r="AB52">
            <v>2032.0474816774863</v>
          </cell>
        </row>
        <row r="53">
          <cell r="H53">
            <v>1367.024347460615</v>
          </cell>
          <cell r="M53">
            <v>300.74535644133522</v>
          </cell>
          <cell r="R53">
            <v>82.021460847636888</v>
          </cell>
          <cell r="W53">
            <v>2050.536521190922</v>
          </cell>
          <cell r="AB53">
            <v>820.21460847636888</v>
          </cell>
        </row>
        <row r="54">
          <cell r="H54">
            <v>2415.5599052566981</v>
          </cell>
          <cell r="M54">
            <v>531.42317915647345</v>
          </cell>
          <cell r="R54">
            <v>144.93359431540185</v>
          </cell>
          <cell r="W54">
            <v>3623.3398578850465</v>
          </cell>
          <cell r="AB54">
            <v>1449.3359431540189</v>
          </cell>
        </row>
        <row r="55">
          <cell r="H55">
            <v>3029.7636248947388</v>
          </cell>
          <cell r="M55">
            <v>666.54799747684262</v>
          </cell>
          <cell r="R55">
            <v>181.78581749368436</v>
          </cell>
          <cell r="W55">
            <v>4544.6454373421093</v>
          </cell>
          <cell r="AB55">
            <v>1817.8581749368434</v>
          </cell>
        </row>
        <row r="56">
          <cell r="H56">
            <v>2894.532843775999</v>
          </cell>
          <cell r="M56">
            <v>636.79722563071971</v>
          </cell>
          <cell r="R56">
            <v>173.67197062655993</v>
          </cell>
          <cell r="W56">
            <v>4341.799265663999</v>
          </cell>
          <cell r="AB56">
            <v>1736.7197062655994</v>
          </cell>
        </row>
        <row r="57">
          <cell r="H57">
            <v>2779.0412206250144</v>
          </cell>
          <cell r="M57">
            <v>611.38906853750325</v>
          </cell>
          <cell r="R57">
            <v>166.74247323750089</v>
          </cell>
          <cell r="W57">
            <v>4168.5618309375222</v>
          </cell>
          <cell r="AB57">
            <v>1667.4247323750087</v>
          </cell>
        </row>
        <row r="58">
          <cell r="H58">
            <v>2775.2798333470696</v>
          </cell>
          <cell r="M58">
            <v>610.56156333635522</v>
          </cell>
          <cell r="R58">
            <v>166.5167900008241</v>
          </cell>
          <cell r="W58">
            <v>4162.9197500206037</v>
          </cell>
          <cell r="AB58">
            <v>1665.1679000082415</v>
          </cell>
        </row>
        <row r="59">
          <cell r="H59">
            <v>3083.0533529059203</v>
          </cell>
          <cell r="M59">
            <v>678.2717376393025</v>
          </cell>
          <cell r="R59">
            <v>184.98320117435523</v>
          </cell>
          <cell r="W59">
            <v>4624.5800293588809</v>
          </cell>
          <cell r="AB59">
            <v>1849.8320117435521</v>
          </cell>
        </row>
        <row r="60">
          <cell r="H60">
            <v>2577.2782125063359</v>
          </cell>
          <cell r="M60">
            <v>567.00120675139397</v>
          </cell>
          <cell r="R60">
            <v>154.63669275038015</v>
          </cell>
          <cell r="W60">
            <v>3865.9173187595043</v>
          </cell>
          <cell r="AB60">
            <v>1546.3669275038017</v>
          </cell>
        </row>
        <row r="61">
          <cell r="H61">
            <v>2699.8502491488894</v>
          </cell>
          <cell r="M61">
            <v>593.96705481275569</v>
          </cell>
          <cell r="R61">
            <v>161.99101494893338</v>
          </cell>
          <cell r="W61">
            <v>4049.7753737233338</v>
          </cell>
          <cell r="AB61">
            <v>1619.9101494893337</v>
          </cell>
        </row>
        <row r="62">
          <cell r="H62">
            <v>3083.3126441282175</v>
          </cell>
          <cell r="M62">
            <v>678.328781708208</v>
          </cell>
          <cell r="R62">
            <v>184.99875864769305</v>
          </cell>
          <cell r="W62">
            <v>4624.9689661923267</v>
          </cell>
          <cell r="AB62">
            <v>1849.9875864769308</v>
          </cell>
        </row>
        <row r="63">
          <cell r="H63">
            <v>3102.1275790419945</v>
          </cell>
          <cell r="M63">
            <v>682.46806738923874</v>
          </cell>
          <cell r="R63">
            <v>186.12765474251967</v>
          </cell>
          <cell r="W63">
            <v>4653.1913685629916</v>
          </cell>
          <cell r="AB63">
            <v>1861.2765474251967</v>
          </cell>
        </row>
        <row r="64">
          <cell r="H64">
            <v>3409.6731671662214</v>
          </cell>
          <cell r="M64">
            <v>750.12809677656878</v>
          </cell>
          <cell r="R64">
            <v>204.5803900299733</v>
          </cell>
          <cell r="W64">
            <v>5114.5097507493319</v>
          </cell>
          <cell r="AB64">
            <v>2045.803900299733</v>
          </cell>
        </row>
        <row r="65">
          <cell r="H65">
            <v>3588.6280502736904</v>
          </cell>
          <cell r="M65">
            <v>789.4981710602118</v>
          </cell>
          <cell r="R65">
            <v>215.31768301642143</v>
          </cell>
          <cell r="W65">
            <v>5382.9420754105349</v>
          </cell>
          <cell r="AB65">
            <v>2153.1768301642142</v>
          </cell>
        </row>
        <row r="66">
          <cell r="H66">
            <v>2962.4963404667069</v>
          </cell>
          <cell r="M66">
            <v>651.74919490267541</v>
          </cell>
          <cell r="R66">
            <v>177.74978042800237</v>
          </cell>
          <cell r="W66">
            <v>4443.7445107000594</v>
          </cell>
          <cell r="AB66">
            <v>1777.497804280024</v>
          </cell>
        </row>
        <row r="67">
          <cell r="H67">
            <v>1779.7947162343278</v>
          </cell>
          <cell r="M67">
            <v>391.55483757155218</v>
          </cell>
          <cell r="R67">
            <v>106.78768297405969</v>
          </cell>
          <cell r="W67">
            <v>2669.692074351492</v>
          </cell>
          <cell r="AB67">
            <v>1067.8768297405968</v>
          </cell>
        </row>
        <row r="68">
          <cell r="H68">
            <v>3359.6440852771948</v>
          </cell>
          <cell r="M68">
            <v>739.12169876098289</v>
          </cell>
          <cell r="R68">
            <v>201.57864511663166</v>
          </cell>
          <cell r="W68">
            <v>5039.4661279157926</v>
          </cell>
          <cell r="AB68">
            <v>2015.7864511663165</v>
          </cell>
        </row>
        <row r="69">
          <cell r="H69">
            <v>2061.3793221245082</v>
          </cell>
          <cell r="M69">
            <v>453.50345086739173</v>
          </cell>
          <cell r="R69">
            <v>123.68275932747046</v>
          </cell>
          <cell r="W69">
            <v>3092.0689831867621</v>
          </cell>
          <cell r="AB69">
            <v>1236.8275932747047</v>
          </cell>
        </row>
        <row r="70">
          <cell r="H70">
            <v>3202.4190101585973</v>
          </cell>
          <cell r="M70">
            <v>704.53218223489137</v>
          </cell>
          <cell r="R70">
            <v>192.14514060951581</v>
          </cell>
          <cell r="W70">
            <v>4803.6285152378969</v>
          </cell>
          <cell r="AB70">
            <v>1921.4514060951583</v>
          </cell>
        </row>
        <row r="71">
          <cell r="H71">
            <v>2626.3564285250668</v>
          </cell>
          <cell r="M71">
            <v>577.79841427551469</v>
          </cell>
          <cell r="R71">
            <v>157.581385711504</v>
          </cell>
          <cell r="W71">
            <v>3939.5346427875998</v>
          </cell>
          <cell r="AB71">
            <v>1575.8138571150398</v>
          </cell>
        </row>
        <row r="72">
          <cell r="H72">
            <v>2978.4963884929684</v>
          </cell>
          <cell r="M72">
            <v>655.26920546845304</v>
          </cell>
          <cell r="R72">
            <v>178.70978330957811</v>
          </cell>
          <cell r="W72">
            <v>4467.7445827394531</v>
          </cell>
          <cell r="AB72">
            <v>1787.097833095781</v>
          </cell>
        </row>
        <row r="73">
          <cell r="H73">
            <v>2932.618619073261</v>
          </cell>
          <cell r="M73">
            <v>645.17609619611733</v>
          </cell>
          <cell r="R73">
            <v>175.95711714439565</v>
          </cell>
          <cell r="W73">
            <v>4398.9279286098908</v>
          </cell>
          <cell r="AB73">
            <v>1759.5711714439565</v>
          </cell>
        </row>
        <row r="74">
          <cell r="H74">
            <v>3291.3178197524294</v>
          </cell>
          <cell r="M74">
            <v>724.08992034553432</v>
          </cell>
          <cell r="R74">
            <v>197.47906918514576</v>
          </cell>
          <cell r="W74">
            <v>4936.9767296286436</v>
          </cell>
          <cell r="AB74">
            <v>1974.7906918514573</v>
          </cell>
        </row>
        <row r="75">
          <cell r="H75">
            <v>3293.1300531920097</v>
          </cell>
          <cell r="M75">
            <v>724.48861170224222</v>
          </cell>
          <cell r="R75">
            <v>197.58780319152058</v>
          </cell>
          <cell r="W75">
            <v>4939.6950797880154</v>
          </cell>
          <cell r="AB75">
            <v>1975.8780319152058</v>
          </cell>
        </row>
        <row r="76">
          <cell r="H76">
            <v>2608.8614340953504</v>
          </cell>
          <cell r="M76">
            <v>569.60967937788098</v>
          </cell>
          <cell r="R76">
            <v>158.62710748085348</v>
          </cell>
          <cell r="W76">
            <v>3935.2023104669443</v>
          </cell>
          <cell r="AB76">
            <v>1525.492171506211</v>
          </cell>
        </row>
      </sheetData>
      <sheetData sheetId="67"/>
      <sheetData sheetId="68" refreshError="1"/>
      <sheetData sheetId="69" refreshError="1"/>
      <sheetData sheetId="7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80"/>
  <sheetViews>
    <sheetView tabSelected="1" zoomScaleNormal="100" zoomScaleSheetLayoutView="100" workbookViewId="0">
      <pane xSplit="2" ySplit="2" topLeftCell="C3" activePane="bottomRight" state="frozen"/>
      <selection activeCell="B33" sqref="B33"/>
      <selection pane="topRight" activeCell="B33" sqref="B33"/>
      <selection pane="bottomLeft" activeCell="B33" sqref="B33"/>
      <selection pane="bottomRight" activeCell="C3" sqref="C3"/>
    </sheetView>
  </sheetViews>
  <sheetFormatPr defaultColWidth="9.140625" defaultRowHeight="18" x14ac:dyDescent="0.25"/>
  <cols>
    <col min="1" max="1" width="5.5703125" style="2" customWidth="1"/>
    <col min="2" max="2" width="20.28515625" style="2" customWidth="1"/>
    <col min="3" max="3" width="14" style="2" customWidth="1"/>
    <col min="4" max="4" width="14.5703125" style="2" customWidth="1"/>
    <col min="5" max="8" width="14" style="2" customWidth="1"/>
    <col min="9" max="10" width="14.42578125" style="2" customWidth="1"/>
    <col min="11" max="11" width="24" style="2" customWidth="1"/>
    <col min="12" max="13" width="21.28515625" style="2" customWidth="1"/>
    <col min="14" max="14" width="22.85546875" style="2" customWidth="1"/>
    <col min="15" max="16384" width="9.140625" style="2"/>
  </cols>
  <sheetData>
    <row r="1" spans="1:14" s="144" customFormat="1" ht="27" customHeight="1" thickBot="1" x14ac:dyDescent="0.25">
      <c r="A1" s="199" t="s">
        <v>0</v>
      </c>
      <c r="B1" s="200"/>
      <c r="C1" s="196" t="s">
        <v>308</v>
      </c>
      <c r="D1" s="197"/>
      <c r="E1" s="197"/>
      <c r="F1" s="197"/>
      <c r="G1" s="197"/>
      <c r="H1" s="197"/>
      <c r="I1" s="197"/>
      <c r="J1" s="198"/>
      <c r="K1" s="69" t="s">
        <v>7</v>
      </c>
      <c r="L1" s="193" t="s">
        <v>8</v>
      </c>
      <c r="M1" s="194"/>
      <c r="N1" s="195"/>
    </row>
    <row r="2" spans="1:14" s="3" customFormat="1" ht="115.9" customHeight="1" thickBot="1" x14ac:dyDescent="0.25">
      <c r="A2" s="201"/>
      <c r="B2" s="202"/>
      <c r="C2" s="180" t="s">
        <v>237</v>
      </c>
      <c r="D2" s="146" t="s">
        <v>309</v>
      </c>
      <c r="E2" s="146" t="s">
        <v>238</v>
      </c>
      <c r="F2" s="146" t="s">
        <v>239</v>
      </c>
      <c r="G2" s="146" t="s">
        <v>240</v>
      </c>
      <c r="H2" s="146" t="s">
        <v>236</v>
      </c>
      <c r="I2" s="146" t="s">
        <v>241</v>
      </c>
      <c r="J2" s="162" t="s">
        <v>242</v>
      </c>
      <c r="K2" s="147" t="s">
        <v>310</v>
      </c>
      <c r="L2" s="149" t="s">
        <v>310</v>
      </c>
      <c r="M2" s="150" t="s">
        <v>311</v>
      </c>
      <c r="N2" s="151" t="s">
        <v>312</v>
      </c>
    </row>
    <row r="3" spans="1:14" s="1" customFormat="1" ht="14.45" customHeight="1" thickBot="1" x14ac:dyDescent="0.25">
      <c r="A3" s="191"/>
      <c r="B3" s="192"/>
      <c r="C3" s="148">
        <v>1</v>
      </c>
      <c r="D3" s="145">
        <f>C3+1</f>
        <v>2</v>
      </c>
      <c r="E3" s="145">
        <f t="shared" ref="E3:J3" si="0">D3+1</f>
        <v>3</v>
      </c>
      <c r="F3" s="145">
        <f t="shared" si="0"/>
        <v>4</v>
      </c>
      <c r="G3" s="145">
        <f t="shared" si="0"/>
        <v>5</v>
      </c>
      <c r="H3" s="145">
        <f t="shared" si="0"/>
        <v>6</v>
      </c>
      <c r="I3" s="145">
        <f t="shared" si="0"/>
        <v>7</v>
      </c>
      <c r="J3" s="163">
        <f t="shared" si="0"/>
        <v>8</v>
      </c>
      <c r="K3" s="169">
        <f>J3+1</f>
        <v>9</v>
      </c>
      <c r="L3" s="175">
        <f>K3+1</f>
        <v>10</v>
      </c>
      <c r="M3" s="145">
        <f>L3+1</f>
        <v>11</v>
      </c>
      <c r="N3" s="176">
        <f>M3+1</f>
        <v>12</v>
      </c>
    </row>
    <row r="4" spans="1:14" customFormat="1" ht="14.45" hidden="1" customHeight="1" x14ac:dyDescent="0.2">
      <c r="A4" s="177"/>
      <c r="B4" s="179"/>
      <c r="K4" s="170"/>
      <c r="L4" s="177"/>
      <c r="M4" s="178"/>
      <c r="N4" s="179"/>
    </row>
    <row r="5" spans="1:14" customFormat="1" ht="14.45" hidden="1" customHeight="1" x14ac:dyDescent="0.2">
      <c r="A5" s="177"/>
      <c r="B5" s="179"/>
      <c r="K5" s="170"/>
      <c r="L5" s="177"/>
      <c r="M5" s="178"/>
      <c r="N5" s="179"/>
    </row>
    <row r="6" spans="1:14" customFormat="1" ht="14.45" hidden="1" customHeight="1" x14ac:dyDescent="0.2">
      <c r="A6" s="177"/>
      <c r="B6" s="179"/>
      <c r="K6" s="170"/>
      <c r="L6" s="177"/>
      <c r="M6" s="178"/>
      <c r="N6" s="179"/>
    </row>
    <row r="7" spans="1:14" s="1" customFormat="1" ht="16.149999999999999" customHeight="1" x14ac:dyDescent="0.2">
      <c r="A7" s="183" t="s">
        <v>10</v>
      </c>
      <c r="B7" s="184" t="s">
        <v>234</v>
      </c>
      <c r="C7" s="181">
        <f>'[1]Per Pupil_Weighted Funding'!H7</f>
        <v>3032.9955832683813</v>
      </c>
      <c r="D7" s="152">
        <f>'[1]Per Pupil_Weighted Funding'!M7</f>
        <v>667.25902831904375</v>
      </c>
      <c r="E7" s="152">
        <f>'[1]Per Pupil_Weighted Funding'!R7</f>
        <v>181.97973499610291</v>
      </c>
      <c r="F7" s="152">
        <f>'[1]Per Pupil_Weighted Funding'!W7</f>
        <v>4549.4933749025722</v>
      </c>
      <c r="G7" s="152">
        <f>'[1]Per Pupil_Weighted Funding'!AB7</f>
        <v>1819.7973499610289</v>
      </c>
      <c r="H7" s="152">
        <f>'[1]3_Levels 1&amp;2'!AF7</f>
        <v>734</v>
      </c>
      <c r="I7" s="152">
        <v>777.48</v>
      </c>
      <c r="J7" s="164">
        <f>'[1]3_Levels 1&amp;2'!AK7</f>
        <v>169.39993646759848</v>
      </c>
      <c r="K7" s="171">
        <f>'Detail Calculation exclude debt'!Q7</f>
        <v>2617</v>
      </c>
      <c r="L7" s="157">
        <f t="shared" ref="L7:L38" si="1">K7</f>
        <v>2617</v>
      </c>
      <c r="M7" s="4">
        <f>'Detail Calculation for debt'!O7</f>
        <v>0</v>
      </c>
      <c r="N7" s="158">
        <f>L7+M7</f>
        <v>2617</v>
      </c>
    </row>
    <row r="8" spans="1:14" s="1" customFormat="1" ht="16.149999999999999" customHeight="1" x14ac:dyDescent="0.2">
      <c r="A8" s="185" t="s">
        <v>12</v>
      </c>
      <c r="B8" s="186" t="s">
        <v>170</v>
      </c>
      <c r="C8" s="62">
        <f>'[1]Per Pupil_Weighted Funding'!H8</f>
        <v>3421.2488262402526</v>
      </c>
      <c r="D8" s="5">
        <f>'[1]Per Pupil_Weighted Funding'!M8</f>
        <v>752.67474177285555</v>
      </c>
      <c r="E8" s="5">
        <f>'[1]Per Pupil_Weighted Funding'!R8</f>
        <v>205.27492957441515</v>
      </c>
      <c r="F8" s="5">
        <f>'[1]Per Pupil_Weighted Funding'!W8</f>
        <v>5131.8732393603786</v>
      </c>
      <c r="G8" s="5">
        <f>'[1]Per Pupil_Weighted Funding'!AB8</f>
        <v>2052.7492957441518</v>
      </c>
      <c r="H8" s="5">
        <f>'[1]3_Levels 1&amp;2'!AF8</f>
        <v>1482</v>
      </c>
      <c r="I8" s="5">
        <v>842.32</v>
      </c>
      <c r="J8" s="165">
        <f>'[1]3_Levels 1&amp;2'!AK8</f>
        <v>169.39990002499374</v>
      </c>
      <c r="K8" s="172">
        <f>'Detail Calculation exclude debt'!Q8</f>
        <v>2561</v>
      </c>
      <c r="L8" s="153">
        <f t="shared" si="1"/>
        <v>2561</v>
      </c>
      <c r="M8" s="5">
        <f>'Detail Calculation for debt'!O8</f>
        <v>402</v>
      </c>
      <c r="N8" s="154">
        <f t="shared" ref="N8:N71" si="2">L8+M8</f>
        <v>2963</v>
      </c>
    </row>
    <row r="9" spans="1:14" s="1" customFormat="1" ht="16.149999999999999" customHeight="1" x14ac:dyDescent="0.2">
      <c r="A9" s="185" t="s">
        <v>14</v>
      </c>
      <c r="B9" s="186" t="s">
        <v>171</v>
      </c>
      <c r="C9" s="62">
        <f>'[1]Per Pupil_Weighted Funding'!H9</f>
        <v>2559.8665456090816</v>
      </c>
      <c r="D9" s="5">
        <f>'[1]Per Pupil_Weighted Funding'!M9</f>
        <v>563.17064003399798</v>
      </c>
      <c r="E9" s="5">
        <f>'[1]Per Pupil_Weighted Funding'!R9</f>
        <v>153.59199273654488</v>
      </c>
      <c r="F9" s="5">
        <f>'[1]Per Pupil_Weighted Funding'!W9</f>
        <v>3839.7998184136222</v>
      </c>
      <c r="G9" s="5">
        <f>'[1]Per Pupil_Weighted Funding'!AB9</f>
        <v>1535.919927365449</v>
      </c>
      <c r="H9" s="5">
        <f>'[1]3_Levels 1&amp;2'!AF9</f>
        <v>673</v>
      </c>
      <c r="I9" s="5">
        <v>596.84</v>
      </c>
      <c r="J9" s="165">
        <f>'[1]3_Levels 1&amp;2'!AK9</f>
        <v>169.39990173307129</v>
      </c>
      <c r="K9" s="172">
        <f>'Detail Calculation exclude debt'!Q9</f>
        <v>5634</v>
      </c>
      <c r="L9" s="153">
        <f t="shared" si="1"/>
        <v>5634</v>
      </c>
      <c r="M9" s="5">
        <f>'Detail Calculation for debt'!O9</f>
        <v>878</v>
      </c>
      <c r="N9" s="154">
        <f t="shared" si="2"/>
        <v>6512</v>
      </c>
    </row>
    <row r="10" spans="1:14" s="1" customFormat="1" ht="16.149999999999999" customHeight="1" x14ac:dyDescent="0.2">
      <c r="A10" s="185" t="s">
        <v>16</v>
      </c>
      <c r="B10" s="186" t="s">
        <v>172</v>
      </c>
      <c r="C10" s="62">
        <f>'[1]Per Pupil_Weighted Funding'!H10</f>
        <v>3101.2393855401465</v>
      </c>
      <c r="D10" s="5">
        <f>'[1]Per Pupil_Weighted Funding'!M10</f>
        <v>682.27266481883237</v>
      </c>
      <c r="E10" s="5">
        <f>'[1]Per Pupil_Weighted Funding'!R10</f>
        <v>186.07436313240879</v>
      </c>
      <c r="F10" s="5">
        <f>'[1]Per Pupil_Weighted Funding'!W10</f>
        <v>4651.85907831022</v>
      </c>
      <c r="G10" s="5">
        <f>'[1]Per Pupil_Weighted Funding'!AB10</f>
        <v>1860.743631324088</v>
      </c>
      <c r="H10" s="5">
        <f>'[1]3_Levels 1&amp;2'!AF10</f>
        <v>1274</v>
      </c>
      <c r="I10" s="5">
        <v>585.76</v>
      </c>
      <c r="J10" s="165">
        <f>'[1]3_Levels 1&amp;2'!AK10</f>
        <v>169.3998094633217</v>
      </c>
      <c r="K10" s="172">
        <f>'Detail Calculation exclude debt'!Q10</f>
        <v>4120</v>
      </c>
      <c r="L10" s="153">
        <f t="shared" si="1"/>
        <v>4120</v>
      </c>
      <c r="M10" s="5">
        <f>'Detail Calculation for debt'!O10</f>
        <v>0</v>
      </c>
      <c r="N10" s="154">
        <f t="shared" si="2"/>
        <v>4120</v>
      </c>
    </row>
    <row r="11" spans="1:14" s="1" customFormat="1" ht="16.149999999999999" customHeight="1" x14ac:dyDescent="0.2">
      <c r="A11" s="187" t="s">
        <v>18</v>
      </c>
      <c r="B11" s="188" t="s">
        <v>173</v>
      </c>
      <c r="C11" s="63">
        <f>'[1]Per Pupil_Weighted Funding'!H11</f>
        <v>3217.5408249343836</v>
      </c>
      <c r="D11" s="6">
        <f>'[1]Per Pupil_Weighted Funding'!M11</f>
        <v>707.85898148556441</v>
      </c>
      <c r="E11" s="6">
        <f>'[1]Per Pupil_Weighted Funding'!R11</f>
        <v>193.05244949606299</v>
      </c>
      <c r="F11" s="6">
        <f>'[1]Per Pupil_Weighted Funding'!W11</f>
        <v>4826.3112374015755</v>
      </c>
      <c r="G11" s="6">
        <f>'[1]Per Pupil_Weighted Funding'!AB11</f>
        <v>1930.5244949606297</v>
      </c>
      <c r="H11" s="6">
        <f>'[1]3_Levels 1&amp;2'!AF11</f>
        <v>754</v>
      </c>
      <c r="I11" s="6">
        <v>555.91</v>
      </c>
      <c r="J11" s="166">
        <f>'[1]3_Levels 1&amp;2'!AK11</f>
        <v>169.39992204248685</v>
      </c>
      <c r="K11" s="173">
        <f>'Detail Calculation exclude debt'!Q11</f>
        <v>2220</v>
      </c>
      <c r="L11" s="155">
        <f t="shared" si="1"/>
        <v>2220</v>
      </c>
      <c r="M11" s="6">
        <f>'Detail Calculation for debt'!O11</f>
        <v>0</v>
      </c>
      <c r="N11" s="156">
        <f t="shared" si="2"/>
        <v>2220</v>
      </c>
    </row>
    <row r="12" spans="1:14" s="1" customFormat="1" ht="16.149999999999999" customHeight="1" x14ac:dyDescent="0.2">
      <c r="A12" s="183" t="s">
        <v>20</v>
      </c>
      <c r="B12" s="184" t="s">
        <v>174</v>
      </c>
      <c r="C12" s="61">
        <f>'[1]Per Pupil_Weighted Funding'!H12</f>
        <v>3075.141579527176</v>
      </c>
      <c r="D12" s="4">
        <f>'[1]Per Pupil_Weighted Funding'!M12</f>
        <v>676.53114749597876</v>
      </c>
      <c r="E12" s="4">
        <f>'[1]Per Pupil_Weighted Funding'!R12</f>
        <v>184.50849477163055</v>
      </c>
      <c r="F12" s="4">
        <f>'[1]Per Pupil_Weighted Funding'!W12</f>
        <v>4612.7123692907644</v>
      </c>
      <c r="G12" s="4">
        <f>'[1]Per Pupil_Weighted Funding'!AB12</f>
        <v>1845.0849477163058</v>
      </c>
      <c r="H12" s="4">
        <f>'[1]3_Levels 1&amp;2'!AF12</f>
        <v>1178</v>
      </c>
      <c r="I12" s="4">
        <v>545.4799999999999</v>
      </c>
      <c r="J12" s="167">
        <f>'[1]3_Levels 1&amp;2'!AK12</f>
        <v>169.39986175911525</v>
      </c>
      <c r="K12" s="171">
        <f>'Detail Calculation exclude debt'!Q12</f>
        <v>3478</v>
      </c>
      <c r="L12" s="157">
        <f t="shared" si="1"/>
        <v>3478</v>
      </c>
      <c r="M12" s="4">
        <f>'Detail Calculation for debt'!O12</f>
        <v>746</v>
      </c>
      <c r="N12" s="158">
        <f t="shared" si="2"/>
        <v>4224</v>
      </c>
    </row>
    <row r="13" spans="1:14" s="1" customFormat="1" ht="16.149999999999999" customHeight="1" x14ac:dyDescent="0.2">
      <c r="A13" s="185" t="s">
        <v>22</v>
      </c>
      <c r="B13" s="186" t="s">
        <v>175</v>
      </c>
      <c r="C13" s="62">
        <f>'[1]Per Pupil_Weighted Funding'!H13</f>
        <v>1803.909197169226</v>
      </c>
      <c r="D13" s="5">
        <f>'[1]Per Pupil_Weighted Funding'!M13</f>
        <v>396.86002337722971</v>
      </c>
      <c r="E13" s="5">
        <f>'[1]Per Pupil_Weighted Funding'!R13</f>
        <v>108.23455183015353</v>
      </c>
      <c r="F13" s="5">
        <f>'[1]Per Pupil_Weighted Funding'!W13</f>
        <v>2705.863795753839</v>
      </c>
      <c r="G13" s="5">
        <f>'[1]Per Pupil_Weighted Funding'!AB13</f>
        <v>1082.3455183015355</v>
      </c>
      <c r="H13" s="5">
        <f>'[1]3_Levels 1&amp;2'!AF13</f>
        <v>112</v>
      </c>
      <c r="I13" s="5">
        <v>756.91999999999985</v>
      </c>
      <c r="J13" s="165">
        <f>'[1]3_Levels 1&amp;2'!AK13</f>
        <v>169.39980824544583</v>
      </c>
      <c r="K13" s="172">
        <f>'Detail Calculation exclude debt'!Q13</f>
        <v>11434</v>
      </c>
      <c r="L13" s="153">
        <f t="shared" si="1"/>
        <v>11434</v>
      </c>
      <c r="M13" s="5">
        <f>'Detail Calculation for debt'!O13</f>
        <v>1059</v>
      </c>
      <c r="N13" s="154">
        <f t="shared" si="2"/>
        <v>12493</v>
      </c>
    </row>
    <row r="14" spans="1:14" s="1" customFormat="1" ht="16.149999999999999" customHeight="1" x14ac:dyDescent="0.2">
      <c r="A14" s="185" t="s">
        <v>24</v>
      </c>
      <c r="B14" s="186" t="s">
        <v>176</v>
      </c>
      <c r="C14" s="62">
        <f>'[1]Per Pupil_Weighted Funding'!H14</f>
        <v>2897.8456654597744</v>
      </c>
      <c r="D14" s="5">
        <f>'[1]Per Pupil_Weighted Funding'!M14</f>
        <v>637.52604640115044</v>
      </c>
      <c r="E14" s="5">
        <f>'[1]Per Pupil_Weighted Funding'!R14</f>
        <v>173.87073992758647</v>
      </c>
      <c r="F14" s="5">
        <f>'[1]Per Pupil_Weighted Funding'!W14</f>
        <v>4346.7684981896618</v>
      </c>
      <c r="G14" s="5">
        <f>'[1]Per Pupil_Weighted Funding'!AB14</f>
        <v>1738.7073992758646</v>
      </c>
      <c r="H14" s="5">
        <f>'[1]3_Levels 1&amp;2'!AF14</f>
        <v>988</v>
      </c>
      <c r="I14" s="5">
        <v>725.76</v>
      </c>
      <c r="J14" s="165">
        <f>'[1]3_Levels 1&amp;2'!AK14</f>
        <v>169.39991982896848</v>
      </c>
      <c r="K14" s="172">
        <f>'Detail Calculation exclude debt'!Q14</f>
        <v>4158</v>
      </c>
      <c r="L14" s="153">
        <f t="shared" si="1"/>
        <v>4158</v>
      </c>
      <c r="M14" s="5">
        <f>'Detail Calculation for debt'!O14</f>
        <v>554</v>
      </c>
      <c r="N14" s="154">
        <f t="shared" si="2"/>
        <v>4712</v>
      </c>
    </row>
    <row r="15" spans="1:14" s="1" customFormat="1" ht="16.149999999999999" customHeight="1" x14ac:dyDescent="0.2">
      <c r="A15" s="185" t="s">
        <v>26</v>
      </c>
      <c r="B15" s="186" t="s">
        <v>167</v>
      </c>
      <c r="C15" s="62">
        <f>'[1]Per Pupil_Weighted Funding'!H15</f>
        <v>2743.1358404153384</v>
      </c>
      <c r="D15" s="5">
        <f>'[1]Per Pupil_Weighted Funding'!M15</f>
        <v>603.48988489137446</v>
      </c>
      <c r="E15" s="5">
        <f>'[1]Per Pupil_Weighted Funding'!R15</f>
        <v>164.58815042492031</v>
      </c>
      <c r="F15" s="5">
        <f>'[1]Per Pupil_Weighted Funding'!W15</f>
        <v>4114.7037606230069</v>
      </c>
      <c r="G15" s="5">
        <f>'[1]Per Pupil_Weighted Funding'!AB15</f>
        <v>1645.8815042492029</v>
      </c>
      <c r="H15" s="5">
        <f>'[1]3_Levels 1&amp;2'!AF15</f>
        <v>854</v>
      </c>
      <c r="I15" s="5">
        <v>744.76</v>
      </c>
      <c r="J15" s="165">
        <f>'[1]3_Levels 1&amp;2'!AK15</f>
        <v>169.39990139346602</v>
      </c>
      <c r="K15" s="172">
        <f>'Detail Calculation exclude debt'!Q15</f>
        <v>4549</v>
      </c>
      <c r="L15" s="153">
        <f t="shared" si="1"/>
        <v>4549</v>
      </c>
      <c r="M15" s="5">
        <f>'Detail Calculation for debt'!O15</f>
        <v>752</v>
      </c>
      <c r="N15" s="154">
        <f t="shared" si="2"/>
        <v>5301</v>
      </c>
    </row>
    <row r="16" spans="1:14" s="1" customFormat="1" ht="16.149999999999999" customHeight="1" x14ac:dyDescent="0.2">
      <c r="A16" s="187" t="s">
        <v>28</v>
      </c>
      <c r="B16" s="188" t="s">
        <v>177</v>
      </c>
      <c r="C16" s="63">
        <f>'[1]Per Pupil_Weighted Funding'!H16</f>
        <v>2086.0872588634702</v>
      </c>
      <c r="D16" s="6">
        <f>'[1]Per Pupil_Weighted Funding'!M16</f>
        <v>458.93919694996345</v>
      </c>
      <c r="E16" s="6">
        <f>'[1]Per Pupil_Weighted Funding'!R16</f>
        <v>125.16523553180819</v>
      </c>
      <c r="F16" s="6">
        <f>'[1]Per Pupil_Weighted Funding'!W16</f>
        <v>3129.1308882952053</v>
      </c>
      <c r="G16" s="6">
        <f>'[1]Per Pupil_Weighted Funding'!AB16</f>
        <v>1251.6523553180818</v>
      </c>
      <c r="H16" s="6">
        <f>'[1]3_Levels 1&amp;2'!AF16</f>
        <v>337</v>
      </c>
      <c r="I16" s="6">
        <v>608.04000000000008</v>
      </c>
      <c r="J16" s="166">
        <f>'[1]3_Levels 1&amp;2'!AK16</f>
        <v>169.39989759344598</v>
      </c>
      <c r="K16" s="173">
        <f>'Detail Calculation exclude debt'!Q16</f>
        <v>6264</v>
      </c>
      <c r="L16" s="155">
        <f t="shared" si="1"/>
        <v>6264</v>
      </c>
      <c r="M16" s="6">
        <f>'Detail Calculation for debt'!O16</f>
        <v>777</v>
      </c>
      <c r="N16" s="156">
        <f t="shared" si="2"/>
        <v>7041</v>
      </c>
    </row>
    <row r="17" spans="1:14" s="1" customFormat="1" ht="16.149999999999999" customHeight="1" x14ac:dyDescent="0.2">
      <c r="A17" s="183" t="s">
        <v>30</v>
      </c>
      <c r="B17" s="184" t="s">
        <v>178</v>
      </c>
      <c r="C17" s="61">
        <f>'[1]Per Pupil_Weighted Funding'!H17</f>
        <v>3308.7586840503332</v>
      </c>
      <c r="D17" s="4">
        <f>'[1]Per Pupil_Weighted Funding'!M17</f>
        <v>727.92691049107339</v>
      </c>
      <c r="E17" s="4">
        <f>'[1]Per Pupil_Weighted Funding'!R17</f>
        <v>198.52552104302001</v>
      </c>
      <c r="F17" s="4">
        <f>'[1]Per Pupil_Weighted Funding'!W17</f>
        <v>4963.1380260755004</v>
      </c>
      <c r="G17" s="4">
        <f>'[1]Per Pupil_Weighted Funding'!AB17</f>
        <v>1985.2552104302001</v>
      </c>
      <c r="H17" s="4">
        <f>'[1]3_Levels 1&amp;2'!AF17</f>
        <v>1571</v>
      </c>
      <c r="I17" s="4">
        <v>706.55</v>
      </c>
      <c r="J17" s="167">
        <f>'[1]3_Levels 1&amp;2'!AK17</f>
        <v>169.39974126778785</v>
      </c>
      <c r="K17" s="171">
        <f>'Detail Calculation exclude debt'!Q17</f>
        <v>2624</v>
      </c>
      <c r="L17" s="157">
        <f t="shared" si="1"/>
        <v>2624</v>
      </c>
      <c r="M17" s="4">
        <f>'Detail Calculation for debt'!O17</f>
        <v>550</v>
      </c>
      <c r="N17" s="158">
        <f t="shared" si="2"/>
        <v>3174</v>
      </c>
    </row>
    <row r="18" spans="1:14" s="1" customFormat="1" ht="16.149999999999999" customHeight="1" x14ac:dyDescent="0.2">
      <c r="A18" s="185" t="s">
        <v>32</v>
      </c>
      <c r="B18" s="186" t="s">
        <v>179</v>
      </c>
      <c r="C18" s="62">
        <f>'[1]Per Pupil_Weighted Funding'!H18</f>
        <v>1003.7501175594118</v>
      </c>
      <c r="D18" s="5">
        <f>'[1]Per Pupil_Weighted Funding'!M18</f>
        <v>220.82502586307055</v>
      </c>
      <c r="E18" s="5">
        <f>'[1]Per Pupil_Weighted Funding'!R18</f>
        <v>60.225007053564696</v>
      </c>
      <c r="F18" s="5">
        <f>'[1]Per Pupil_Weighted Funding'!W18</f>
        <v>1505.6251763391174</v>
      </c>
      <c r="G18" s="5">
        <f>'[1]Per Pupil_Weighted Funding'!AB18</f>
        <v>602.25007053564696</v>
      </c>
      <c r="H18" s="5">
        <f>'[1]3_Levels 1&amp;2'!AF18</f>
        <v>0</v>
      </c>
      <c r="I18" s="5">
        <v>1063.31</v>
      </c>
      <c r="J18" s="165">
        <f>'[1]3_Levels 1&amp;2'!AK18</f>
        <v>169.4</v>
      </c>
      <c r="K18" s="172">
        <f>'Detail Calculation exclude debt'!Q18</f>
        <v>7125</v>
      </c>
      <c r="L18" s="153">
        <f t="shared" si="1"/>
        <v>7125</v>
      </c>
      <c r="M18" s="5">
        <f>'Detail Calculation for debt'!O18</f>
        <v>0</v>
      </c>
      <c r="N18" s="154">
        <f t="shared" si="2"/>
        <v>7125</v>
      </c>
    </row>
    <row r="19" spans="1:14" s="1" customFormat="1" ht="16.149999999999999" customHeight="1" x14ac:dyDescent="0.2">
      <c r="A19" s="185" t="s">
        <v>34</v>
      </c>
      <c r="B19" s="186" t="s">
        <v>180</v>
      </c>
      <c r="C19" s="62">
        <f>'[1]Per Pupil_Weighted Funding'!H19</f>
        <v>3325.3743109386983</v>
      </c>
      <c r="D19" s="5">
        <f>'[1]Per Pupil_Weighted Funding'!M19</f>
        <v>731.58234840651357</v>
      </c>
      <c r="E19" s="5">
        <f>'[1]Per Pupil_Weighted Funding'!R19</f>
        <v>199.52245865632185</v>
      </c>
      <c r="F19" s="5">
        <f>'[1]Per Pupil_Weighted Funding'!W19</f>
        <v>4988.0614664080467</v>
      </c>
      <c r="G19" s="5">
        <f>'[1]Per Pupil_Weighted Funding'!AB19</f>
        <v>1995.2245865632185</v>
      </c>
      <c r="H19" s="5">
        <f>'[1]3_Levels 1&amp;2'!AF19</f>
        <v>1283</v>
      </c>
      <c r="I19" s="5">
        <v>749.43000000000006</v>
      </c>
      <c r="J19" s="165">
        <f>'[1]3_Levels 1&amp;2'!AK19</f>
        <v>169.4</v>
      </c>
      <c r="K19" s="172">
        <f>'Detail Calculation exclude debt'!Q19</f>
        <v>2835</v>
      </c>
      <c r="L19" s="153">
        <f t="shared" si="1"/>
        <v>2835</v>
      </c>
      <c r="M19" s="5">
        <f>'Detail Calculation for debt'!O19</f>
        <v>39</v>
      </c>
      <c r="N19" s="154">
        <f t="shared" si="2"/>
        <v>2874</v>
      </c>
    </row>
    <row r="20" spans="1:14" s="1" customFormat="1" ht="16.149999999999999" customHeight="1" x14ac:dyDescent="0.2">
      <c r="A20" s="185" t="s">
        <v>36</v>
      </c>
      <c r="B20" s="186" t="s">
        <v>181</v>
      </c>
      <c r="C20" s="62">
        <f>'[1]Per Pupil_Weighted Funding'!H20</f>
        <v>2996.911485042513</v>
      </c>
      <c r="D20" s="5">
        <f>'[1]Per Pupil_Weighted Funding'!M20</f>
        <v>659.32052670935263</v>
      </c>
      <c r="E20" s="5">
        <f>'[1]Per Pupil_Weighted Funding'!R20</f>
        <v>179.81468910255074</v>
      </c>
      <c r="F20" s="5">
        <f>'[1]Per Pupil_Weighted Funding'!W20</f>
        <v>4495.3672275637691</v>
      </c>
      <c r="G20" s="5">
        <f>'[1]Per Pupil_Weighted Funding'!AB20</f>
        <v>1798.1468910255076</v>
      </c>
      <c r="H20" s="5">
        <f>'[1]3_Levels 1&amp;2'!AF20</f>
        <v>941</v>
      </c>
      <c r="I20" s="5">
        <v>809.9799999999999</v>
      </c>
      <c r="J20" s="165">
        <f>'[1]3_Levels 1&amp;2'!AK20</f>
        <v>169.3997702469845</v>
      </c>
      <c r="K20" s="172">
        <f>'Detail Calculation exclude debt'!Q20</f>
        <v>3684</v>
      </c>
      <c r="L20" s="153">
        <f t="shared" si="1"/>
        <v>3684</v>
      </c>
      <c r="M20" s="5">
        <f>'Detail Calculation for debt'!O20</f>
        <v>304</v>
      </c>
      <c r="N20" s="154">
        <f t="shared" si="2"/>
        <v>3988</v>
      </c>
    </row>
    <row r="21" spans="1:14" s="1" customFormat="1" ht="16.149999999999999" customHeight="1" x14ac:dyDescent="0.2">
      <c r="A21" s="187" t="s">
        <v>38</v>
      </c>
      <c r="B21" s="188" t="s">
        <v>182</v>
      </c>
      <c r="C21" s="63">
        <f>'[1]Per Pupil_Weighted Funding'!H21</f>
        <v>3267.7439195032716</v>
      </c>
      <c r="D21" s="6">
        <f>'[1]Per Pupil_Weighted Funding'!M21</f>
        <v>718.90366229071969</v>
      </c>
      <c r="E21" s="6">
        <f>'[1]Per Pupil_Weighted Funding'!R21</f>
        <v>196.06463517019628</v>
      </c>
      <c r="F21" s="6">
        <f>'[1]Per Pupil_Weighted Funding'!W21</f>
        <v>4901.6158792549077</v>
      </c>
      <c r="G21" s="6">
        <f>'[1]Per Pupil_Weighted Funding'!AB21</f>
        <v>1960.6463517019631</v>
      </c>
      <c r="H21" s="6">
        <f>'[1]3_Levels 1&amp;2'!AF21</f>
        <v>1254</v>
      </c>
      <c r="I21" s="6">
        <v>553.79999999999995</v>
      </c>
      <c r="J21" s="166">
        <f>'[1]3_Levels 1&amp;2'!AK21</f>
        <v>100</v>
      </c>
      <c r="K21" s="173">
        <f>'Detail Calculation exclude debt'!Q21</f>
        <v>2997</v>
      </c>
      <c r="L21" s="155">
        <f t="shared" si="1"/>
        <v>2997</v>
      </c>
      <c r="M21" s="6">
        <f>'Detail Calculation for debt'!O21</f>
        <v>0</v>
      </c>
      <c r="N21" s="156">
        <f t="shared" si="2"/>
        <v>2997</v>
      </c>
    </row>
    <row r="22" spans="1:14" s="1" customFormat="1" ht="16.149999999999999" customHeight="1" x14ac:dyDescent="0.2">
      <c r="A22" s="183" t="s">
        <v>40</v>
      </c>
      <c r="B22" s="184" t="s">
        <v>183</v>
      </c>
      <c r="C22" s="61">
        <f>'[1]Per Pupil_Weighted Funding'!H22</f>
        <v>1408.6330605820478</v>
      </c>
      <c r="D22" s="4">
        <f>'[1]Per Pupil_Weighted Funding'!M22</f>
        <v>309.89927332805053</v>
      </c>
      <c r="E22" s="4">
        <f>'[1]Per Pupil_Weighted Funding'!R22</f>
        <v>84.517983634922871</v>
      </c>
      <c r="F22" s="4">
        <f>'[1]Per Pupil_Weighted Funding'!W22</f>
        <v>2112.9495908730719</v>
      </c>
      <c r="G22" s="4">
        <f>'[1]Per Pupil_Weighted Funding'!AB22</f>
        <v>845.17983634922859</v>
      </c>
      <c r="H22" s="4">
        <f>'[1]3_Levels 1&amp;2'!AF22</f>
        <v>0</v>
      </c>
      <c r="I22" s="4">
        <v>686.73</v>
      </c>
      <c r="J22" s="167">
        <f>'[1]3_Levels 1&amp;2'!AK22</f>
        <v>169.4</v>
      </c>
      <c r="K22" s="171">
        <f>'Detail Calculation exclude debt'!Q22</f>
        <v>13234</v>
      </c>
      <c r="L22" s="157">
        <f t="shared" si="1"/>
        <v>13234</v>
      </c>
      <c r="M22" s="4">
        <f>'Detail Calculation for debt'!O22</f>
        <v>1652</v>
      </c>
      <c r="N22" s="158">
        <f t="shared" si="2"/>
        <v>14886</v>
      </c>
    </row>
    <row r="23" spans="1:14" s="1" customFormat="1" ht="16.149999999999999" customHeight="1" x14ac:dyDescent="0.2">
      <c r="A23" s="185" t="s">
        <v>42</v>
      </c>
      <c r="B23" s="186" t="s">
        <v>168</v>
      </c>
      <c r="C23" s="62">
        <f>'[1]Per Pupil_Weighted Funding'!H23</f>
        <v>1983.2970471006045</v>
      </c>
      <c r="D23" s="5">
        <f>'[1]Per Pupil_Weighted Funding'!M23</f>
        <v>436.32535036213295</v>
      </c>
      <c r="E23" s="5">
        <f>'[1]Per Pupil_Weighted Funding'!R23</f>
        <v>118.99782282603627</v>
      </c>
      <c r="F23" s="5">
        <f>'[1]Per Pupil_Weighted Funding'!W23</f>
        <v>2974.9455706509066</v>
      </c>
      <c r="G23" s="5">
        <f>'[1]Per Pupil_Weighted Funding'!AB23</f>
        <v>1189.9782282603624</v>
      </c>
      <c r="H23" s="5">
        <f>'[1]3_Levels 1&amp;2'!AF23</f>
        <v>247</v>
      </c>
      <c r="I23" s="5">
        <v>801.48</v>
      </c>
      <c r="J23" s="165">
        <f>'[1]3_Levels 1&amp;2'!AK23</f>
        <v>403.51306291205719</v>
      </c>
      <c r="K23" s="172">
        <f>'Detail Calculation exclude debt'!Q23</f>
        <v>6759</v>
      </c>
      <c r="L23" s="153">
        <f t="shared" si="1"/>
        <v>6759</v>
      </c>
      <c r="M23" s="5">
        <f>'Detail Calculation for debt'!O23</f>
        <v>961</v>
      </c>
      <c r="N23" s="154">
        <f t="shared" si="2"/>
        <v>7720</v>
      </c>
    </row>
    <row r="24" spans="1:14" s="1" customFormat="1" ht="16.149999999999999" customHeight="1" x14ac:dyDescent="0.2">
      <c r="A24" s="185" t="s">
        <v>44</v>
      </c>
      <c r="B24" s="186" t="s">
        <v>184</v>
      </c>
      <c r="C24" s="62">
        <f>'[1]Per Pupil_Weighted Funding'!H24</f>
        <v>3077.911273557304</v>
      </c>
      <c r="D24" s="5">
        <f>'[1]Per Pupil_Weighted Funding'!M24</f>
        <v>677.14048018260701</v>
      </c>
      <c r="E24" s="5">
        <f>'[1]Per Pupil_Weighted Funding'!R24</f>
        <v>184.67467641343825</v>
      </c>
      <c r="F24" s="5">
        <f>'[1]Per Pupil_Weighted Funding'!W24</f>
        <v>4616.8669103359562</v>
      </c>
      <c r="G24" s="5">
        <f>'[1]Per Pupil_Weighted Funding'!AB24</f>
        <v>0</v>
      </c>
      <c r="H24" s="5">
        <f>'[1]3_Levels 1&amp;2'!AF24</f>
        <v>1299</v>
      </c>
      <c r="I24" s="5">
        <v>845.94999999999993</v>
      </c>
      <c r="J24" s="165">
        <f>'[1]3_Levels 1&amp;2'!AK24</f>
        <v>169.39977728285078</v>
      </c>
      <c r="K24" s="172">
        <f>'Detail Calculation exclude debt'!Q24</f>
        <v>2860</v>
      </c>
      <c r="L24" s="153">
        <f t="shared" si="1"/>
        <v>2860</v>
      </c>
      <c r="M24" s="5">
        <f>'Detail Calculation for debt'!O24</f>
        <v>0</v>
      </c>
      <c r="N24" s="154">
        <f t="shared" si="2"/>
        <v>2860</v>
      </c>
    </row>
    <row r="25" spans="1:14" s="1" customFormat="1" ht="16.149999999999999" customHeight="1" x14ac:dyDescent="0.2">
      <c r="A25" s="185" t="s">
        <v>46</v>
      </c>
      <c r="B25" s="186" t="s">
        <v>185</v>
      </c>
      <c r="C25" s="62">
        <f>'[1]Per Pupil_Weighted Funding'!H25</f>
        <v>2696.9295737984139</v>
      </c>
      <c r="D25" s="5">
        <f>'[1]Per Pupil_Weighted Funding'!M25</f>
        <v>593.32450623565103</v>
      </c>
      <c r="E25" s="5">
        <f>'[1]Per Pupil_Weighted Funding'!R25</f>
        <v>161.81577442790481</v>
      </c>
      <c r="F25" s="5">
        <f>'[1]Per Pupil_Weighted Funding'!W25</f>
        <v>4045.3943606976204</v>
      </c>
      <c r="G25" s="5">
        <f>'[1]Per Pupil_Weighted Funding'!AB25</f>
        <v>1618.1577442790481</v>
      </c>
      <c r="H25" s="5">
        <f>'[1]3_Levels 1&amp;2'!AF25</f>
        <v>708</v>
      </c>
      <c r="I25" s="5">
        <v>905.43</v>
      </c>
      <c r="J25" s="165">
        <f>'[1]3_Levels 1&amp;2'!AK25</f>
        <v>169.39978506179474</v>
      </c>
      <c r="K25" s="172">
        <f>'Detail Calculation exclude debt'!Q25</f>
        <v>3910</v>
      </c>
      <c r="L25" s="153">
        <f t="shared" si="1"/>
        <v>3910</v>
      </c>
      <c r="M25" s="5">
        <f>'Detail Calculation for debt'!O25</f>
        <v>0</v>
      </c>
      <c r="N25" s="154">
        <f t="shared" si="2"/>
        <v>3910</v>
      </c>
    </row>
    <row r="26" spans="1:14" s="1" customFormat="1" ht="16.149999999999999" customHeight="1" x14ac:dyDescent="0.2">
      <c r="A26" s="187" t="s">
        <v>48</v>
      </c>
      <c r="B26" s="188" t="s">
        <v>186</v>
      </c>
      <c r="C26" s="63">
        <f>'[1]Per Pupil_Weighted Funding'!H26</f>
        <v>3184.6164663530731</v>
      </c>
      <c r="D26" s="6">
        <f>'[1]Per Pupil_Weighted Funding'!M26</f>
        <v>700.61562259767607</v>
      </c>
      <c r="E26" s="6">
        <f>'[1]Per Pupil_Weighted Funding'!R26</f>
        <v>191.07698798118435</v>
      </c>
      <c r="F26" s="6">
        <f>'[1]Per Pupil_Weighted Funding'!W26</f>
        <v>4776.9246995296089</v>
      </c>
      <c r="G26" s="6">
        <f>'[1]Per Pupil_Weighted Funding'!AB26</f>
        <v>1910.7698798118433</v>
      </c>
      <c r="H26" s="6">
        <f>'[1]3_Levels 1&amp;2'!AF26</f>
        <v>949</v>
      </c>
      <c r="I26" s="6">
        <v>586.16999999999996</v>
      </c>
      <c r="J26" s="166">
        <f>'[1]3_Levels 1&amp;2'!AK26</f>
        <v>100</v>
      </c>
      <c r="K26" s="173">
        <f>'Detail Calculation exclude debt'!Q26</f>
        <v>2471</v>
      </c>
      <c r="L26" s="155">
        <f t="shared" si="1"/>
        <v>2471</v>
      </c>
      <c r="M26" s="6">
        <f>'Detail Calculation for debt'!O26</f>
        <v>87</v>
      </c>
      <c r="N26" s="156">
        <f t="shared" si="2"/>
        <v>2558</v>
      </c>
    </row>
    <row r="27" spans="1:14" s="1" customFormat="1" ht="16.149999999999999" customHeight="1" x14ac:dyDescent="0.2">
      <c r="A27" s="183" t="s">
        <v>50</v>
      </c>
      <c r="B27" s="184" t="s">
        <v>187</v>
      </c>
      <c r="C27" s="61">
        <f>'[1]Per Pupil_Weighted Funding'!H27</f>
        <v>3273.8041660388762</v>
      </c>
      <c r="D27" s="4">
        <f>'[1]Per Pupil_Weighted Funding'!M27</f>
        <v>720.23691652855268</v>
      </c>
      <c r="E27" s="4">
        <f>'[1]Per Pupil_Weighted Funding'!R27</f>
        <v>196.42824996233259</v>
      </c>
      <c r="F27" s="4">
        <f>'[1]Per Pupil_Weighted Funding'!W27</f>
        <v>4910.7062490583139</v>
      </c>
      <c r="G27" s="4">
        <f>'[1]Per Pupil_Weighted Funding'!AB27</f>
        <v>1964.2824996233255</v>
      </c>
      <c r="H27" s="4">
        <f>'[1]3_Levels 1&amp;2'!AF27</f>
        <v>974</v>
      </c>
      <c r="I27" s="4">
        <v>610.35</v>
      </c>
      <c r="J27" s="167">
        <f>'[1]3_Levels 1&amp;2'!AK27</f>
        <v>169.39986468200271</v>
      </c>
      <c r="K27" s="171">
        <f>'Detail Calculation exclude debt'!Q27</f>
        <v>1786</v>
      </c>
      <c r="L27" s="157">
        <f t="shared" si="1"/>
        <v>1786</v>
      </c>
      <c r="M27" s="4">
        <f>'Detail Calculation for debt'!O27</f>
        <v>763</v>
      </c>
      <c r="N27" s="158">
        <f t="shared" si="2"/>
        <v>2549</v>
      </c>
    </row>
    <row r="28" spans="1:14" s="1" customFormat="1" ht="16.149999999999999" customHeight="1" x14ac:dyDescent="0.2">
      <c r="A28" s="185" t="s">
        <v>52</v>
      </c>
      <c r="B28" s="186" t="s">
        <v>188</v>
      </c>
      <c r="C28" s="62">
        <f>'[1]Per Pupil_Weighted Funding'!H28</f>
        <v>3586.7145805180512</v>
      </c>
      <c r="D28" s="5">
        <f>'[1]Per Pupil_Weighted Funding'!M28</f>
        <v>789.07720771397135</v>
      </c>
      <c r="E28" s="5">
        <f>'[1]Per Pupil_Weighted Funding'!R28</f>
        <v>215.20287483108305</v>
      </c>
      <c r="F28" s="5">
        <f>'[1]Per Pupil_Weighted Funding'!W28</f>
        <v>5380.0718707770775</v>
      </c>
      <c r="G28" s="5">
        <f>'[1]Per Pupil_Weighted Funding'!AB28</f>
        <v>2152.0287483108305</v>
      </c>
      <c r="H28" s="5">
        <f>'[1]3_Levels 1&amp;2'!AF28</f>
        <v>1039</v>
      </c>
      <c r="I28" s="5">
        <v>496.36</v>
      </c>
      <c r="J28" s="165">
        <f>'[1]3_Levels 1&amp;2'!AK28</f>
        <v>169.4</v>
      </c>
      <c r="K28" s="172">
        <f>'Detail Calculation exclude debt'!Q28</f>
        <v>1106</v>
      </c>
      <c r="L28" s="153">
        <f t="shared" si="1"/>
        <v>1106</v>
      </c>
      <c r="M28" s="5">
        <f>'Detail Calculation for debt'!O28</f>
        <v>770</v>
      </c>
      <c r="N28" s="154">
        <f t="shared" si="2"/>
        <v>1876</v>
      </c>
    </row>
    <row r="29" spans="1:14" s="1" customFormat="1" ht="16.149999999999999" customHeight="1" x14ac:dyDescent="0.2">
      <c r="A29" s="185" t="s">
        <v>54</v>
      </c>
      <c r="B29" s="186" t="s">
        <v>189</v>
      </c>
      <c r="C29" s="62">
        <f>'[1]Per Pupil_Weighted Funding'!H29</f>
        <v>2947.6183090328946</v>
      </c>
      <c r="D29" s="5">
        <f>'[1]Per Pupil_Weighted Funding'!M29</f>
        <v>648.47602798723688</v>
      </c>
      <c r="E29" s="5">
        <f>'[1]Per Pupil_Weighted Funding'!R29</f>
        <v>176.8570985419737</v>
      </c>
      <c r="F29" s="5">
        <f>'[1]Per Pupil_Weighted Funding'!W29</f>
        <v>4421.427463549343</v>
      </c>
      <c r="G29" s="5">
        <f>'[1]Per Pupil_Weighted Funding'!AB29</f>
        <v>1768.5709854197369</v>
      </c>
      <c r="H29" s="5">
        <f>'[1]3_Levels 1&amp;2'!AF29</f>
        <v>1058</v>
      </c>
      <c r="I29" s="5">
        <v>688.58</v>
      </c>
      <c r="J29" s="165">
        <f>'[1]3_Levels 1&amp;2'!AK29</f>
        <v>169.39988563025898</v>
      </c>
      <c r="K29" s="172">
        <f>'Detail Calculation exclude debt'!Q29</f>
        <v>2591</v>
      </c>
      <c r="L29" s="153">
        <f t="shared" si="1"/>
        <v>2591</v>
      </c>
      <c r="M29" s="5">
        <f>'Detail Calculation for debt'!O29</f>
        <v>1041</v>
      </c>
      <c r="N29" s="154">
        <f t="shared" si="2"/>
        <v>3632</v>
      </c>
    </row>
    <row r="30" spans="1:14" s="1" customFormat="1" ht="16.149999999999999" customHeight="1" x14ac:dyDescent="0.2">
      <c r="A30" s="185" t="s">
        <v>56</v>
      </c>
      <c r="B30" s="186" t="s">
        <v>190</v>
      </c>
      <c r="C30" s="62">
        <f>'[1]Per Pupil_Weighted Funding'!H30</f>
        <v>1384.1873673518264</v>
      </c>
      <c r="D30" s="5">
        <f>'[1]Per Pupil_Weighted Funding'!M30</f>
        <v>304.5212208174018</v>
      </c>
      <c r="E30" s="5">
        <f>'[1]Per Pupil_Weighted Funding'!R30</f>
        <v>83.051242041109575</v>
      </c>
      <c r="F30" s="5">
        <f>'[1]Per Pupil_Weighted Funding'!W30</f>
        <v>2076.2810510277395</v>
      </c>
      <c r="G30" s="5">
        <f>'[1]Per Pupil_Weighted Funding'!AB30</f>
        <v>830.51242041109583</v>
      </c>
      <c r="H30" s="5">
        <f>'[1]3_Levels 1&amp;2'!AF30</f>
        <v>0</v>
      </c>
      <c r="I30" s="5">
        <v>854.24999999999989</v>
      </c>
      <c r="J30" s="165">
        <f>'[1]3_Levels 1&amp;2'!AK30</f>
        <v>463.27859495060375</v>
      </c>
      <c r="K30" s="172">
        <f>'Detail Calculation exclude debt'!Q30</f>
        <v>11929</v>
      </c>
      <c r="L30" s="153">
        <f t="shared" si="1"/>
        <v>11929</v>
      </c>
      <c r="M30" s="5">
        <f>'Detail Calculation for debt'!O30</f>
        <v>695</v>
      </c>
      <c r="N30" s="154">
        <f t="shared" si="2"/>
        <v>12624</v>
      </c>
    </row>
    <row r="31" spans="1:14" s="1" customFormat="1" ht="16.149999999999999" customHeight="1" x14ac:dyDescent="0.2">
      <c r="A31" s="187" t="s">
        <v>58</v>
      </c>
      <c r="B31" s="188" t="s">
        <v>191</v>
      </c>
      <c r="C31" s="63">
        <f>'[1]Per Pupil_Weighted Funding'!H31</f>
        <v>2573.2162586261902</v>
      </c>
      <c r="D31" s="6">
        <f>'[1]Per Pupil_Weighted Funding'!M31</f>
        <v>566.10757689776187</v>
      </c>
      <c r="E31" s="6">
        <f>'[1]Per Pupil_Weighted Funding'!R31</f>
        <v>154.39297551757144</v>
      </c>
      <c r="F31" s="6">
        <f>'[1]Per Pupil_Weighted Funding'!W31</f>
        <v>3859.8243879392858</v>
      </c>
      <c r="G31" s="6">
        <f>'[1]Per Pupil_Weighted Funding'!AB31</f>
        <v>1543.9297551757143</v>
      </c>
      <c r="H31" s="6">
        <f>'[1]3_Levels 1&amp;2'!AF31</f>
        <v>788</v>
      </c>
      <c r="I31" s="6">
        <v>653.73</v>
      </c>
      <c r="J31" s="166">
        <f>'[1]3_Levels 1&amp;2'!AK31</f>
        <v>169.39991083370487</v>
      </c>
      <c r="K31" s="173">
        <f>'Detail Calculation exclude debt'!Q31</f>
        <v>4706</v>
      </c>
      <c r="L31" s="155">
        <f t="shared" si="1"/>
        <v>4706</v>
      </c>
      <c r="M31" s="6">
        <f>'Detail Calculation for debt'!O31</f>
        <v>0</v>
      </c>
      <c r="N31" s="156">
        <f t="shared" si="2"/>
        <v>4706</v>
      </c>
    </row>
    <row r="32" spans="1:14" s="1" customFormat="1" ht="16.149999999999999" customHeight="1" x14ac:dyDescent="0.2">
      <c r="A32" s="183" t="s">
        <v>60</v>
      </c>
      <c r="B32" s="184" t="s">
        <v>192</v>
      </c>
      <c r="C32" s="61">
        <f>'[1]Per Pupil_Weighted Funding'!H32</f>
        <v>2196.3969359215798</v>
      </c>
      <c r="D32" s="4">
        <f>'[1]Per Pupil_Weighted Funding'!M32</f>
        <v>483.20732590274747</v>
      </c>
      <c r="E32" s="4">
        <f>'[1]Per Pupil_Weighted Funding'!R32</f>
        <v>131.78381615529477</v>
      </c>
      <c r="F32" s="4">
        <f>'[1]Per Pupil_Weighted Funding'!W32</f>
        <v>3294.5954038823697</v>
      </c>
      <c r="G32" s="4">
        <f>'[1]Per Pupil_Weighted Funding'!AB32</f>
        <v>1317.8381615529479</v>
      </c>
      <c r="H32" s="4">
        <f>'[1]3_Levels 1&amp;2'!AF32</f>
        <v>432</v>
      </c>
      <c r="I32" s="4">
        <v>836.83</v>
      </c>
      <c r="J32" s="167">
        <f>'[1]3_Levels 1&amp;2'!AK32</f>
        <v>400.59415669578902</v>
      </c>
      <c r="K32" s="171">
        <f>'Detail Calculation exclude debt'!Q32</f>
        <v>4906</v>
      </c>
      <c r="L32" s="157">
        <f t="shared" si="1"/>
        <v>4906</v>
      </c>
      <c r="M32" s="4">
        <f>'Detail Calculation for debt'!O32</f>
        <v>526</v>
      </c>
      <c r="N32" s="158">
        <f t="shared" si="2"/>
        <v>5432</v>
      </c>
    </row>
    <row r="33" spans="1:14" s="1" customFormat="1" ht="16.149999999999999" customHeight="1" x14ac:dyDescent="0.2">
      <c r="A33" s="185" t="s">
        <v>62</v>
      </c>
      <c r="B33" s="186" t="s">
        <v>193</v>
      </c>
      <c r="C33" s="62">
        <f>'[1]Per Pupil_Weighted Funding'!H33</f>
        <v>3140.1486950847293</v>
      </c>
      <c r="D33" s="5">
        <f>'[1]Per Pupil_Weighted Funding'!M33</f>
        <v>690.83271291864048</v>
      </c>
      <c r="E33" s="5">
        <f>'[1]Per Pupil_Weighted Funding'!R33</f>
        <v>188.4089217050838</v>
      </c>
      <c r="F33" s="5">
        <f>'[1]Per Pupil_Weighted Funding'!W33</f>
        <v>4710.2230426270944</v>
      </c>
      <c r="G33" s="5">
        <f>'[1]Per Pupil_Weighted Funding'!AB33</f>
        <v>1884.0892170508378</v>
      </c>
      <c r="H33" s="5">
        <f>'[1]3_Levels 1&amp;2'!AF33</f>
        <v>1243</v>
      </c>
      <c r="I33" s="5">
        <v>693.06</v>
      </c>
      <c r="J33" s="165">
        <f>'[1]3_Levels 1&amp;2'!AK33</f>
        <v>169.39981916817359</v>
      </c>
      <c r="K33" s="172">
        <f>'Detail Calculation exclude debt'!Q33</f>
        <v>2974</v>
      </c>
      <c r="L33" s="153">
        <f t="shared" si="1"/>
        <v>2974</v>
      </c>
      <c r="M33" s="5">
        <f>'Detail Calculation for debt'!O33</f>
        <v>648</v>
      </c>
      <c r="N33" s="154">
        <f t="shared" si="2"/>
        <v>3622</v>
      </c>
    </row>
    <row r="34" spans="1:14" s="1" customFormat="1" ht="16.149999999999999" customHeight="1" x14ac:dyDescent="0.2">
      <c r="A34" s="185" t="s">
        <v>64</v>
      </c>
      <c r="B34" s="186" t="s">
        <v>194</v>
      </c>
      <c r="C34" s="62">
        <f>'[1]Per Pupil_Weighted Funding'!H34</f>
        <v>2208.8742053815499</v>
      </c>
      <c r="D34" s="5">
        <f>'[1]Per Pupil_Weighted Funding'!M34</f>
        <v>485.95232518394096</v>
      </c>
      <c r="E34" s="5">
        <f>'[1]Per Pupil_Weighted Funding'!R34</f>
        <v>132.53245232289296</v>
      </c>
      <c r="F34" s="5">
        <f>'[1]Per Pupil_Weighted Funding'!W34</f>
        <v>3313.3113080723251</v>
      </c>
      <c r="G34" s="5">
        <f>'[1]Per Pupil_Weighted Funding'!AB34</f>
        <v>1325.3245232289298</v>
      </c>
      <c r="H34" s="5">
        <f>'[1]3_Levels 1&amp;2'!AF34</f>
        <v>414</v>
      </c>
      <c r="I34" s="5">
        <v>694.4</v>
      </c>
      <c r="J34" s="165">
        <f>'[1]3_Levels 1&amp;2'!AK34</f>
        <v>230.6629023843864</v>
      </c>
      <c r="K34" s="172">
        <f>'Detail Calculation exclude debt'!Q34</f>
        <v>5091</v>
      </c>
      <c r="L34" s="153">
        <f t="shared" si="1"/>
        <v>5091</v>
      </c>
      <c r="M34" s="5">
        <f>'Detail Calculation for debt'!O34</f>
        <v>459</v>
      </c>
      <c r="N34" s="154">
        <f t="shared" si="2"/>
        <v>5550</v>
      </c>
    </row>
    <row r="35" spans="1:14" s="1" customFormat="1" ht="16.149999999999999" customHeight="1" x14ac:dyDescent="0.2">
      <c r="A35" s="185" t="s">
        <v>66</v>
      </c>
      <c r="B35" s="186" t="s">
        <v>195</v>
      </c>
      <c r="C35" s="62">
        <f>'[1]Per Pupil_Weighted Funding'!H35</f>
        <v>2621.0326110849596</v>
      </c>
      <c r="D35" s="5">
        <f>'[1]Per Pupil_Weighted Funding'!M35</f>
        <v>576.6271744386911</v>
      </c>
      <c r="E35" s="5">
        <f>'[1]Per Pupil_Weighted Funding'!R35</f>
        <v>157.26195666509756</v>
      </c>
      <c r="F35" s="5">
        <f>'[1]Per Pupil_Weighted Funding'!W35</f>
        <v>3931.5489166274392</v>
      </c>
      <c r="G35" s="5">
        <f>'[1]Per Pupil_Weighted Funding'!AB35</f>
        <v>1572.6195666509761</v>
      </c>
      <c r="H35" s="5">
        <f>'[1]3_Levels 1&amp;2'!AF35</f>
        <v>736</v>
      </c>
      <c r="I35" s="5">
        <v>754.94999999999993</v>
      </c>
      <c r="J35" s="165">
        <f>'[1]3_Levels 1&amp;2'!AK35</f>
        <v>169.39988525530694</v>
      </c>
      <c r="K35" s="172">
        <f>'Detail Calculation exclude debt'!Q35</f>
        <v>4262</v>
      </c>
      <c r="L35" s="153">
        <f t="shared" si="1"/>
        <v>4262</v>
      </c>
      <c r="M35" s="5">
        <f>'Detail Calculation for debt'!O35</f>
        <v>749</v>
      </c>
      <c r="N35" s="154">
        <f t="shared" si="2"/>
        <v>5011</v>
      </c>
    </row>
    <row r="36" spans="1:14" s="1" customFormat="1" ht="16.149999999999999" customHeight="1" x14ac:dyDescent="0.2">
      <c r="A36" s="187" t="s">
        <v>68</v>
      </c>
      <c r="B36" s="188" t="s">
        <v>247</v>
      </c>
      <c r="C36" s="63">
        <f>'[1]Per Pupil_Weighted Funding'!H36</f>
        <v>3183.8173503735707</v>
      </c>
      <c r="D36" s="6">
        <f>'[1]Per Pupil_Weighted Funding'!M36</f>
        <v>700.43981708218553</v>
      </c>
      <c r="E36" s="6">
        <f>'[1]Per Pupil_Weighted Funding'!R36</f>
        <v>191.02904102241422</v>
      </c>
      <c r="F36" s="6">
        <f>'[1]Per Pupil_Weighted Funding'!W36</f>
        <v>4775.7260255603551</v>
      </c>
      <c r="G36" s="6">
        <f>'[1]Per Pupil_Weighted Funding'!AB36</f>
        <v>1910.2904102241421</v>
      </c>
      <c r="H36" s="6">
        <f>'[1]3_Levels 1&amp;2'!AF36</f>
        <v>1287</v>
      </c>
      <c r="I36" s="6">
        <v>727.17</v>
      </c>
      <c r="J36" s="166">
        <f>'[1]3_Levels 1&amp;2'!AK36</f>
        <v>169.40008074283406</v>
      </c>
      <c r="K36" s="173">
        <f>'Detail Calculation exclude debt'!Q36</f>
        <v>3218</v>
      </c>
      <c r="L36" s="155">
        <f t="shared" si="1"/>
        <v>3218</v>
      </c>
      <c r="M36" s="6">
        <f>'Detail Calculation for debt'!O36</f>
        <v>1141</v>
      </c>
      <c r="N36" s="156">
        <f t="shared" si="2"/>
        <v>4359</v>
      </c>
    </row>
    <row r="37" spans="1:14" s="1" customFormat="1" ht="16.149999999999999" customHeight="1" x14ac:dyDescent="0.2">
      <c r="A37" s="183" t="s">
        <v>70</v>
      </c>
      <c r="B37" s="184" t="s">
        <v>196</v>
      </c>
      <c r="C37" s="61">
        <f>'[1]Per Pupil_Weighted Funding'!H37</f>
        <v>2429.6741082538188</v>
      </c>
      <c r="D37" s="4">
        <f>'[1]Per Pupil_Weighted Funding'!M37</f>
        <v>534.5283038158401</v>
      </c>
      <c r="E37" s="4">
        <f>'[1]Per Pupil_Weighted Funding'!R37</f>
        <v>145.78044649522911</v>
      </c>
      <c r="F37" s="4">
        <f>'[1]Per Pupil_Weighted Funding'!W37</f>
        <v>3644.5111623807284</v>
      </c>
      <c r="G37" s="4">
        <f>'[1]Per Pupil_Weighted Funding'!AB37</f>
        <v>1457.804464952291</v>
      </c>
      <c r="H37" s="4">
        <f>'[1]3_Levels 1&amp;2'!AF37</f>
        <v>650</v>
      </c>
      <c r="I37" s="4">
        <v>620.83000000000004</v>
      </c>
      <c r="J37" s="167">
        <f>'[1]3_Levels 1&amp;2'!AK37</f>
        <v>169.3998385794996</v>
      </c>
      <c r="K37" s="171">
        <f>'Detail Calculation exclude debt'!Q37</f>
        <v>5486</v>
      </c>
      <c r="L37" s="157">
        <f t="shared" si="1"/>
        <v>5486</v>
      </c>
      <c r="M37" s="4">
        <f>'Detail Calculation for debt'!O37</f>
        <v>706</v>
      </c>
      <c r="N37" s="158">
        <f t="shared" si="2"/>
        <v>6192</v>
      </c>
    </row>
    <row r="38" spans="1:14" s="1" customFormat="1" ht="16.149999999999999" customHeight="1" x14ac:dyDescent="0.2">
      <c r="A38" s="185" t="s">
        <v>72</v>
      </c>
      <c r="B38" s="186" t="s">
        <v>197</v>
      </c>
      <c r="C38" s="62">
        <f>'[1]Per Pupil_Weighted Funding'!H38</f>
        <v>3327.985650770675</v>
      </c>
      <c r="D38" s="5">
        <f>'[1]Per Pupil_Weighted Funding'!M38</f>
        <v>732.15684316954844</v>
      </c>
      <c r="E38" s="5">
        <f>'[1]Per Pupil_Weighted Funding'!R38</f>
        <v>199.67913904624046</v>
      </c>
      <c r="F38" s="5">
        <f>'[1]Per Pupil_Weighted Funding'!W38</f>
        <v>4991.9784761560113</v>
      </c>
      <c r="G38" s="5">
        <f>'[1]Per Pupil_Weighted Funding'!AB38</f>
        <v>1996.7913904624047</v>
      </c>
      <c r="H38" s="5">
        <f>'[1]3_Levels 1&amp;2'!AF38</f>
        <v>1222</v>
      </c>
      <c r="I38" s="5">
        <v>559.77</v>
      </c>
      <c r="J38" s="165">
        <f>'[1]3_Levels 1&amp;2'!AK38</f>
        <v>169.39990577519532</v>
      </c>
      <c r="K38" s="172">
        <f>'Detail Calculation exclude debt'!Q38</f>
        <v>2281</v>
      </c>
      <c r="L38" s="153">
        <f t="shared" si="1"/>
        <v>2281</v>
      </c>
      <c r="M38" s="5">
        <f>'Detail Calculation for debt'!O38</f>
        <v>408</v>
      </c>
      <c r="N38" s="154">
        <f t="shared" si="2"/>
        <v>2689</v>
      </c>
    </row>
    <row r="39" spans="1:14" s="1" customFormat="1" ht="16.149999999999999" customHeight="1" x14ac:dyDescent="0.2">
      <c r="A39" s="185" t="s">
        <v>74</v>
      </c>
      <c r="B39" s="186" t="s">
        <v>198</v>
      </c>
      <c r="C39" s="62">
        <f>'[1]Per Pupil_Weighted Funding'!H39</f>
        <v>2920.3299666160651</v>
      </c>
      <c r="D39" s="5">
        <f>'[1]Per Pupil_Weighted Funding'!M39</f>
        <v>642.47259265553441</v>
      </c>
      <c r="E39" s="5">
        <f>'[1]Per Pupil_Weighted Funding'!R39</f>
        <v>175.21979799696391</v>
      </c>
      <c r="F39" s="5">
        <f>'[1]Per Pupil_Weighted Funding'!W39</f>
        <v>4380.4949499240975</v>
      </c>
      <c r="G39" s="5">
        <f>'[1]Per Pupil_Weighted Funding'!AB39</f>
        <v>1752.1979799696389</v>
      </c>
      <c r="H39" s="5">
        <f>'[1]3_Levels 1&amp;2'!AF39</f>
        <v>1074</v>
      </c>
      <c r="I39" s="5">
        <v>655.31000000000006</v>
      </c>
      <c r="J39" s="165">
        <f>'[1]3_Levels 1&amp;2'!AK39</f>
        <v>169.39986910994764</v>
      </c>
      <c r="K39" s="172">
        <f>'Detail Calculation exclude debt'!Q39</f>
        <v>2118</v>
      </c>
      <c r="L39" s="153">
        <f t="shared" ref="L39:L70" si="3">K39</f>
        <v>2118</v>
      </c>
      <c r="M39" s="5">
        <f>'Detail Calculation for debt'!O39</f>
        <v>1955</v>
      </c>
      <c r="N39" s="154">
        <f t="shared" si="2"/>
        <v>4073</v>
      </c>
    </row>
    <row r="40" spans="1:14" s="1" customFormat="1" ht="16.149999999999999" customHeight="1" x14ac:dyDescent="0.2">
      <c r="A40" s="185" t="s">
        <v>76</v>
      </c>
      <c r="B40" s="186" t="s">
        <v>199</v>
      </c>
      <c r="C40" s="62">
        <f>'[1]Per Pupil_Weighted Funding'!H40</f>
        <v>3219.2298000801879</v>
      </c>
      <c r="D40" s="5">
        <f>'[1]Per Pupil_Weighted Funding'!M40</f>
        <v>708.23055601764145</v>
      </c>
      <c r="E40" s="5">
        <f>'[1]Per Pupil_Weighted Funding'!R40</f>
        <v>193.15378800481128</v>
      </c>
      <c r="F40" s="5">
        <f>'[1]Per Pupil_Weighted Funding'!W40</f>
        <v>4828.8447001202821</v>
      </c>
      <c r="G40" s="5">
        <f>'[1]Per Pupil_Weighted Funding'!AB40</f>
        <v>1931.5378800481124</v>
      </c>
      <c r="H40" s="5">
        <f>'[1]3_Levels 1&amp;2'!AF40</f>
        <v>1265</v>
      </c>
      <c r="I40" s="5">
        <v>644.11000000000013</v>
      </c>
      <c r="J40" s="165">
        <f>'[1]3_Levels 1&amp;2'!AK40</f>
        <v>169.39989192110241</v>
      </c>
      <c r="K40" s="172">
        <f>'Detail Calculation exclude debt'!Q40</f>
        <v>2733</v>
      </c>
      <c r="L40" s="153">
        <f t="shared" si="3"/>
        <v>2733</v>
      </c>
      <c r="M40" s="5">
        <f>'Detail Calculation for debt'!O40</f>
        <v>385</v>
      </c>
      <c r="N40" s="154">
        <f t="shared" si="2"/>
        <v>3118</v>
      </c>
    </row>
    <row r="41" spans="1:14" s="1" customFormat="1" ht="16.149999999999999" customHeight="1" x14ac:dyDescent="0.2">
      <c r="A41" s="187" t="s">
        <v>78</v>
      </c>
      <c r="B41" s="188" t="s">
        <v>200</v>
      </c>
      <c r="C41" s="63">
        <f>'[1]Per Pupil_Weighted Funding'!H41</f>
        <v>2769.8038958148181</v>
      </c>
      <c r="D41" s="6">
        <f>'[1]Per Pupil_Weighted Funding'!M41</f>
        <v>609.35685707926007</v>
      </c>
      <c r="E41" s="6">
        <f>'[1]Per Pupil_Weighted Funding'!R41</f>
        <v>166.18823374888908</v>
      </c>
      <c r="F41" s="6">
        <f>'[1]Per Pupil_Weighted Funding'!W41</f>
        <v>4154.7058437222277</v>
      </c>
      <c r="G41" s="6">
        <f>'[1]Per Pupil_Weighted Funding'!AB41</f>
        <v>1661.8823374888907</v>
      </c>
      <c r="H41" s="6">
        <f>'[1]3_Levels 1&amp;2'!AF41</f>
        <v>917</v>
      </c>
      <c r="I41" s="6">
        <v>537.96</v>
      </c>
      <c r="J41" s="166">
        <f>'[1]3_Levels 1&amp;2'!AK41</f>
        <v>169.39993104637131</v>
      </c>
      <c r="K41" s="173">
        <f>'Detail Calculation exclude debt'!Q41</f>
        <v>3891</v>
      </c>
      <c r="L41" s="155">
        <f t="shared" si="3"/>
        <v>3891</v>
      </c>
      <c r="M41" s="6">
        <f>'Detail Calculation for debt'!O41</f>
        <v>288</v>
      </c>
      <c r="N41" s="156">
        <f t="shared" si="2"/>
        <v>4179</v>
      </c>
    </row>
    <row r="42" spans="1:14" s="1" customFormat="1" ht="16.149999999999999" customHeight="1" x14ac:dyDescent="0.2">
      <c r="A42" s="183" t="s">
        <v>80</v>
      </c>
      <c r="B42" s="184" t="s">
        <v>169</v>
      </c>
      <c r="C42" s="61">
        <f>'[1]Per Pupil_Weighted Funding'!H42</f>
        <v>2109.1405255064433</v>
      </c>
      <c r="D42" s="4">
        <f>'[1]Per Pupil_Weighted Funding'!M42</f>
        <v>464.01091561141754</v>
      </c>
      <c r="E42" s="4">
        <f>'[1]Per Pupil_Weighted Funding'!R42</f>
        <v>126.54843153038659</v>
      </c>
      <c r="F42" s="4">
        <f>'[1]Per Pupil_Weighted Funding'!W42</f>
        <v>3163.7107882596647</v>
      </c>
      <c r="G42" s="4">
        <f>'[1]Per Pupil_Weighted Funding'!AB42</f>
        <v>1265.484315303866</v>
      </c>
      <c r="H42" s="4">
        <f>'[1]3_Levels 1&amp;2'!AF42</f>
        <v>366</v>
      </c>
      <c r="I42" s="4">
        <v>746.03</v>
      </c>
      <c r="J42" s="167">
        <f>'[1]3_Levels 1&amp;2'!AK42</f>
        <v>169.39989221815046</v>
      </c>
      <c r="K42" s="171">
        <f>'Detail Calculation exclude debt'!Q42</f>
        <v>5757</v>
      </c>
      <c r="L42" s="157">
        <f t="shared" si="3"/>
        <v>5757</v>
      </c>
      <c r="M42" s="4">
        <f>'Detail Calculation for debt'!O42</f>
        <v>850</v>
      </c>
      <c r="N42" s="158">
        <f t="shared" si="2"/>
        <v>6607</v>
      </c>
    </row>
    <row r="43" spans="1:14" s="1" customFormat="1" ht="16.149999999999999" customHeight="1" x14ac:dyDescent="0.2">
      <c r="A43" s="185" t="s">
        <v>82</v>
      </c>
      <c r="B43" s="186" t="s">
        <v>201</v>
      </c>
      <c r="C43" s="62">
        <f>'[1]Per Pupil_Weighted Funding'!H43</f>
        <v>3151.882535810686</v>
      </c>
      <c r="D43" s="5">
        <f>'[1]Per Pupil_Weighted Funding'!M43</f>
        <v>693.41415787835092</v>
      </c>
      <c r="E43" s="5">
        <f>'[1]Per Pupil_Weighted Funding'!R43</f>
        <v>189.11295214864117</v>
      </c>
      <c r="F43" s="5">
        <f>'[1]Per Pupil_Weighted Funding'!W43</f>
        <v>4727.823803716029</v>
      </c>
      <c r="G43" s="5">
        <f>'[1]Per Pupil_Weighted Funding'!AB43</f>
        <v>1891.1295214864115</v>
      </c>
      <c r="H43" s="5">
        <f>'[1]3_Levels 1&amp;2'!AF43</f>
        <v>1210</v>
      </c>
      <c r="I43" s="5">
        <v>653.61</v>
      </c>
      <c r="J43" s="165">
        <f>'[1]3_Levels 1&amp;2'!AK43</f>
        <v>169.39989367357788</v>
      </c>
      <c r="K43" s="172">
        <f>'Detail Calculation exclude debt'!Q43</f>
        <v>3538</v>
      </c>
      <c r="L43" s="153">
        <f t="shared" si="3"/>
        <v>3538</v>
      </c>
      <c r="M43" s="5">
        <f>'Detail Calculation for debt'!O43</f>
        <v>410</v>
      </c>
      <c r="N43" s="154">
        <f t="shared" si="2"/>
        <v>3948</v>
      </c>
    </row>
    <row r="44" spans="1:14" s="1" customFormat="1" ht="16.149999999999999" customHeight="1" x14ac:dyDescent="0.2">
      <c r="A44" s="185" t="s">
        <v>84</v>
      </c>
      <c r="B44" s="186" t="s">
        <v>202</v>
      </c>
      <c r="C44" s="62">
        <f>'[1]Per Pupil_Weighted Funding'!H44</f>
        <v>1003.7500055184549</v>
      </c>
      <c r="D44" s="5">
        <f>'[1]Per Pupil_Weighted Funding'!M44</f>
        <v>220.82500121406008</v>
      </c>
      <c r="E44" s="5">
        <f>'[1]Per Pupil_Weighted Funding'!R44</f>
        <v>60.225000331107282</v>
      </c>
      <c r="F44" s="5">
        <f>'[1]Per Pupil_Weighted Funding'!W44</f>
        <v>1505.6250082776824</v>
      </c>
      <c r="G44" s="5">
        <f>'[1]Per Pupil_Weighted Funding'!AB44</f>
        <v>602.25000331107287</v>
      </c>
      <c r="H44" s="5">
        <f>'[1]3_Levels 1&amp;2'!AF44</f>
        <v>0</v>
      </c>
      <c r="I44" s="5">
        <v>829.92000000000007</v>
      </c>
      <c r="J44" s="165">
        <f>'[1]3_Levels 1&amp;2'!AK44</f>
        <v>423.48264335304708</v>
      </c>
      <c r="K44" s="172">
        <f>'Detail Calculation exclude debt'!Q44</f>
        <v>10851</v>
      </c>
      <c r="L44" s="153">
        <f t="shared" si="3"/>
        <v>10851</v>
      </c>
      <c r="M44" s="5">
        <f>'Detail Calculation for debt'!O44</f>
        <v>0</v>
      </c>
      <c r="N44" s="154">
        <f t="shared" si="2"/>
        <v>10851</v>
      </c>
    </row>
    <row r="45" spans="1:14" s="1" customFormat="1" ht="16.149999999999999" customHeight="1" x14ac:dyDescent="0.2">
      <c r="A45" s="185" t="s">
        <v>86</v>
      </c>
      <c r="B45" s="186" t="s">
        <v>203</v>
      </c>
      <c r="C45" s="62">
        <f>'[1]Per Pupil_Weighted Funding'!H45</f>
        <v>1670.6950488697696</v>
      </c>
      <c r="D45" s="5">
        <f>'[1]Per Pupil_Weighted Funding'!M45</f>
        <v>367.55291075134926</v>
      </c>
      <c r="E45" s="5">
        <f>'[1]Per Pupil_Weighted Funding'!R45</f>
        <v>100.24170293218617</v>
      </c>
      <c r="F45" s="5">
        <f>'[1]Per Pupil_Weighted Funding'!W45</f>
        <v>2506.0425733046545</v>
      </c>
      <c r="G45" s="5">
        <f>'[1]Per Pupil_Weighted Funding'!AB45</f>
        <v>1002.4170293218617</v>
      </c>
      <c r="H45" s="5">
        <f>'[1]3_Levels 1&amp;2'!AF45</f>
        <v>0</v>
      </c>
      <c r="I45" s="5">
        <v>779.66</v>
      </c>
      <c r="J45" s="165">
        <f>'[1]3_Levels 1&amp;2'!AK45</f>
        <v>293.42131398013748</v>
      </c>
      <c r="K45" s="172">
        <f>'Detail Calculation exclude debt'!Q45</f>
        <v>5621</v>
      </c>
      <c r="L45" s="153">
        <f t="shared" si="3"/>
        <v>5621</v>
      </c>
      <c r="M45" s="5">
        <f>'Detail Calculation for debt'!O45</f>
        <v>0</v>
      </c>
      <c r="N45" s="154">
        <f t="shared" si="2"/>
        <v>5621</v>
      </c>
    </row>
    <row r="46" spans="1:14" s="1" customFormat="1" ht="16.149999999999999" customHeight="1" x14ac:dyDescent="0.2">
      <c r="A46" s="187" t="s">
        <v>88</v>
      </c>
      <c r="B46" s="188" t="s">
        <v>204</v>
      </c>
      <c r="C46" s="63">
        <f>'[1]Per Pupil_Weighted Funding'!H46</f>
        <v>2974.0308564341449</v>
      </c>
      <c r="D46" s="6">
        <f>'[1]Per Pupil_Weighted Funding'!M46</f>
        <v>654.28678841551198</v>
      </c>
      <c r="E46" s="6">
        <f>'[1]Per Pupil_Weighted Funding'!R46</f>
        <v>178.44185138604871</v>
      </c>
      <c r="F46" s="6">
        <f>'[1]Per Pupil_Weighted Funding'!W46</f>
        <v>4461.0462846512182</v>
      </c>
      <c r="G46" s="6">
        <f>'[1]Per Pupil_Weighted Funding'!AB46</f>
        <v>1784.4185138604873</v>
      </c>
      <c r="H46" s="6">
        <f>'[1]3_Levels 1&amp;2'!AF46</f>
        <v>1064</v>
      </c>
      <c r="I46" s="6">
        <v>700.2700000000001</v>
      </c>
      <c r="J46" s="166">
        <f>'[1]3_Levels 1&amp;2'!AK46</f>
        <v>169.3999091940976</v>
      </c>
      <c r="K46" s="173">
        <f>'Detail Calculation exclude debt'!Q46</f>
        <v>3712</v>
      </c>
      <c r="L46" s="155">
        <f t="shared" si="3"/>
        <v>3712</v>
      </c>
      <c r="M46" s="6">
        <f>'Detail Calculation for debt'!O46</f>
        <v>389</v>
      </c>
      <c r="N46" s="156">
        <f t="shared" si="2"/>
        <v>4101</v>
      </c>
    </row>
    <row r="47" spans="1:14" s="1" customFormat="1" ht="16.149999999999999" customHeight="1" x14ac:dyDescent="0.2">
      <c r="A47" s="183" t="s">
        <v>90</v>
      </c>
      <c r="B47" s="184" t="s">
        <v>205</v>
      </c>
      <c r="C47" s="61">
        <f>'[1]Per Pupil_Weighted Funding'!H47</f>
        <v>1686.253436793723</v>
      </c>
      <c r="D47" s="4">
        <f>'[1]Per Pupil_Weighted Funding'!M47</f>
        <v>370.97575609461904</v>
      </c>
      <c r="E47" s="4">
        <f>'[1]Per Pupil_Weighted Funding'!R47</f>
        <v>101.17520620762335</v>
      </c>
      <c r="F47" s="4">
        <f>'[1]Per Pupil_Weighted Funding'!W47</f>
        <v>2529.3801551905844</v>
      </c>
      <c r="G47" s="4">
        <f>'[1]Per Pupil_Weighted Funding'!AB47</f>
        <v>1011.7520620762338</v>
      </c>
      <c r="H47" s="4">
        <f>'[1]3_Levels 1&amp;2'!AF47</f>
        <v>5</v>
      </c>
      <c r="I47" s="4">
        <v>886.22</v>
      </c>
      <c r="J47" s="167">
        <f>'[1]3_Levels 1&amp;2'!AK47</f>
        <v>169.39985538684022</v>
      </c>
      <c r="K47" s="171">
        <f>'Detail Calculation exclude debt'!Q47</f>
        <v>10304</v>
      </c>
      <c r="L47" s="157">
        <f t="shared" si="3"/>
        <v>10304</v>
      </c>
      <c r="M47" s="4">
        <f>'Detail Calculation for debt'!O47</f>
        <v>884</v>
      </c>
      <c r="N47" s="158">
        <f t="shared" si="2"/>
        <v>11188</v>
      </c>
    </row>
    <row r="48" spans="1:14" s="1" customFormat="1" ht="16.149999999999999" customHeight="1" x14ac:dyDescent="0.2">
      <c r="A48" s="185" t="s">
        <v>92</v>
      </c>
      <c r="B48" s="186" t="s">
        <v>206</v>
      </c>
      <c r="C48" s="62">
        <f>'[1]Per Pupil_Weighted Funding'!H48</f>
        <v>2621.4146905280695</v>
      </c>
      <c r="D48" s="5">
        <f>'[1]Per Pupil_Weighted Funding'!M48</f>
        <v>576.71123191617517</v>
      </c>
      <c r="E48" s="5">
        <f>'[1]Per Pupil_Weighted Funding'!R48</f>
        <v>157.28488143168417</v>
      </c>
      <c r="F48" s="5">
        <f>'[1]Per Pupil_Weighted Funding'!W48</f>
        <v>3932.1220357921043</v>
      </c>
      <c r="G48" s="5">
        <f>'[1]Per Pupil_Weighted Funding'!AB48</f>
        <v>1572.8488143168413</v>
      </c>
      <c r="H48" s="5">
        <f>'[1]3_Levels 1&amp;2'!AF48</f>
        <v>845</v>
      </c>
      <c r="I48" s="5">
        <v>534.28</v>
      </c>
      <c r="J48" s="165">
        <f>'[1]3_Levels 1&amp;2'!AK48</f>
        <v>169.39978173881411</v>
      </c>
      <c r="K48" s="172">
        <f>'Detail Calculation exclude debt'!Q48</f>
        <v>3753</v>
      </c>
      <c r="L48" s="153">
        <f t="shared" si="3"/>
        <v>3753</v>
      </c>
      <c r="M48" s="5">
        <f>'Detail Calculation for debt'!O48</f>
        <v>1019</v>
      </c>
      <c r="N48" s="154">
        <f t="shared" si="2"/>
        <v>4772</v>
      </c>
    </row>
    <row r="49" spans="1:14" s="1" customFormat="1" ht="16.149999999999999" customHeight="1" x14ac:dyDescent="0.2">
      <c r="A49" s="185" t="s">
        <v>94</v>
      </c>
      <c r="B49" s="186" t="s">
        <v>207</v>
      </c>
      <c r="C49" s="62">
        <f>'[1]Per Pupil_Weighted Funding'!H49</f>
        <v>3113.3174254114469</v>
      </c>
      <c r="D49" s="5">
        <f>'[1]Per Pupil_Weighted Funding'!M49</f>
        <v>684.92983359051823</v>
      </c>
      <c r="E49" s="5">
        <f>'[1]Per Pupil_Weighted Funding'!R49</f>
        <v>186.79904552468682</v>
      </c>
      <c r="F49" s="5">
        <f>'[1]Per Pupil_Weighted Funding'!W49</f>
        <v>4669.9761381171702</v>
      </c>
      <c r="G49" s="5">
        <f>'[1]Per Pupil_Weighted Funding'!AB49</f>
        <v>1867.9904552468679</v>
      </c>
      <c r="H49" s="5">
        <f>'[1]3_Levels 1&amp;2'!AF49</f>
        <v>1272</v>
      </c>
      <c r="I49" s="5">
        <v>574.6099999999999</v>
      </c>
      <c r="J49" s="165">
        <f>'[1]3_Levels 1&amp;2'!AK49</f>
        <v>169.39990150209309</v>
      </c>
      <c r="K49" s="172">
        <f>'Detail Calculation exclude debt'!Q49</f>
        <v>3256</v>
      </c>
      <c r="L49" s="153">
        <f t="shared" si="3"/>
        <v>3256</v>
      </c>
      <c r="M49" s="5">
        <f>'Detail Calculation for debt'!O49</f>
        <v>793</v>
      </c>
      <c r="N49" s="154">
        <f t="shared" si="2"/>
        <v>4049</v>
      </c>
    </row>
    <row r="50" spans="1:14" s="1" customFormat="1" ht="16.149999999999999" customHeight="1" x14ac:dyDescent="0.2">
      <c r="A50" s="185" t="s">
        <v>96</v>
      </c>
      <c r="B50" s="186" t="s">
        <v>208</v>
      </c>
      <c r="C50" s="62">
        <f>'[1]Per Pupil_Weighted Funding'!H50</f>
        <v>2945.6201210411</v>
      </c>
      <c r="D50" s="5">
        <f>'[1]Per Pupil_Weighted Funding'!M50</f>
        <v>648.03642662904201</v>
      </c>
      <c r="E50" s="5">
        <f>'[1]Per Pupil_Weighted Funding'!R50</f>
        <v>176.73720726246603</v>
      </c>
      <c r="F50" s="5">
        <f>'[1]Per Pupil_Weighted Funding'!W50</f>
        <v>4418.43018156165</v>
      </c>
      <c r="G50" s="5">
        <f>'[1]Per Pupil_Weighted Funding'!AB50</f>
        <v>1767.3720726246599</v>
      </c>
      <c r="H50" s="5">
        <f>'[1]3_Levels 1&amp;2'!AF50</f>
        <v>1017</v>
      </c>
      <c r="I50" s="5">
        <v>663.16000000000008</v>
      </c>
      <c r="J50" s="165">
        <f>'[1]3_Levels 1&amp;2'!AK50</f>
        <v>169.39983844911146</v>
      </c>
      <c r="K50" s="172">
        <f>'Detail Calculation exclude debt'!Q50</f>
        <v>4006</v>
      </c>
      <c r="L50" s="153">
        <f t="shared" si="3"/>
        <v>4006</v>
      </c>
      <c r="M50" s="5">
        <f>'Detail Calculation for debt'!O50</f>
        <v>0</v>
      </c>
      <c r="N50" s="154">
        <f t="shared" si="2"/>
        <v>4006</v>
      </c>
    </row>
    <row r="51" spans="1:14" s="1" customFormat="1" ht="16.149999999999999" customHeight="1" x14ac:dyDescent="0.2">
      <c r="A51" s="187" t="s">
        <v>98</v>
      </c>
      <c r="B51" s="188" t="s">
        <v>209</v>
      </c>
      <c r="C51" s="63">
        <f>'[1]Per Pupil_Weighted Funding'!H51</f>
        <v>1465.7318678793561</v>
      </c>
      <c r="D51" s="6">
        <f>'[1]Per Pupil_Weighted Funding'!M51</f>
        <v>322.46101093345834</v>
      </c>
      <c r="E51" s="6">
        <f>'[1]Per Pupil_Weighted Funding'!R51</f>
        <v>87.94391207276135</v>
      </c>
      <c r="F51" s="6">
        <f>'[1]Per Pupil_Weighted Funding'!W51</f>
        <v>2198.5978018190344</v>
      </c>
      <c r="G51" s="6">
        <f>'[1]Per Pupil_Weighted Funding'!AB51</f>
        <v>879.43912072761373</v>
      </c>
      <c r="H51" s="6">
        <f>'[1]3_Levels 1&amp;2'!AF51</f>
        <v>0</v>
      </c>
      <c r="I51" s="6">
        <v>753.96000000000015</v>
      </c>
      <c r="J51" s="166">
        <f>'[1]3_Levels 1&amp;2'!AK51</f>
        <v>408.05277213972869</v>
      </c>
      <c r="K51" s="173">
        <f>'Detail Calculation exclude debt'!Q51</f>
        <v>12661</v>
      </c>
      <c r="L51" s="155">
        <f t="shared" si="3"/>
        <v>12661</v>
      </c>
      <c r="M51" s="6">
        <f>'Detail Calculation for debt'!O51</f>
        <v>1627</v>
      </c>
      <c r="N51" s="156">
        <f t="shared" si="2"/>
        <v>14288</v>
      </c>
    </row>
    <row r="52" spans="1:14" s="1" customFormat="1" ht="16.149999999999999" customHeight="1" x14ac:dyDescent="0.2">
      <c r="A52" s="183" t="s">
        <v>100</v>
      </c>
      <c r="B52" s="184" t="s">
        <v>210</v>
      </c>
      <c r="C52" s="61">
        <f>'[1]Per Pupil_Weighted Funding'!H52</f>
        <v>3386.7458027958114</v>
      </c>
      <c r="D52" s="4">
        <f>'[1]Per Pupil_Weighted Funding'!M52</f>
        <v>745.08407661507852</v>
      </c>
      <c r="E52" s="4">
        <f>'[1]Per Pupil_Weighted Funding'!R52</f>
        <v>203.20474816774868</v>
      </c>
      <c r="F52" s="4">
        <f>'[1]Per Pupil_Weighted Funding'!W52</f>
        <v>5080.1187041937164</v>
      </c>
      <c r="G52" s="4">
        <f>'[1]Per Pupil_Weighted Funding'!AB52</f>
        <v>2032.0474816774863</v>
      </c>
      <c r="H52" s="4">
        <f>'[1]3_Levels 1&amp;2'!AF52</f>
        <v>1387</v>
      </c>
      <c r="I52" s="4">
        <v>728.06</v>
      </c>
      <c r="J52" s="167">
        <f>'[1]3_Levels 1&amp;2'!AK52</f>
        <v>169.4</v>
      </c>
      <c r="K52" s="171">
        <f>'Detail Calculation exclude debt'!Q52</f>
        <v>1600</v>
      </c>
      <c r="L52" s="157">
        <f t="shared" si="3"/>
        <v>1600</v>
      </c>
      <c r="M52" s="4">
        <f>'Detail Calculation for debt'!O52</f>
        <v>1184</v>
      </c>
      <c r="N52" s="158">
        <f t="shared" si="2"/>
        <v>2784</v>
      </c>
    </row>
    <row r="53" spans="1:14" s="1" customFormat="1" ht="16.149999999999999" customHeight="1" x14ac:dyDescent="0.2">
      <c r="A53" s="185" t="s">
        <v>102</v>
      </c>
      <c r="B53" s="186" t="s">
        <v>211</v>
      </c>
      <c r="C53" s="62">
        <f>'[1]Per Pupil_Weighted Funding'!H53</f>
        <v>1367.024347460615</v>
      </c>
      <c r="D53" s="5">
        <f>'[1]Per Pupil_Weighted Funding'!M53</f>
        <v>300.74535644133522</v>
      </c>
      <c r="E53" s="5">
        <f>'[1]Per Pupil_Weighted Funding'!R53</f>
        <v>82.021460847636888</v>
      </c>
      <c r="F53" s="5">
        <f>'[1]Per Pupil_Weighted Funding'!W53</f>
        <v>2050.536521190922</v>
      </c>
      <c r="G53" s="5">
        <f>'[1]Per Pupil_Weighted Funding'!AB53</f>
        <v>820.21460847636888</v>
      </c>
      <c r="H53" s="5">
        <f>'[1]3_Levels 1&amp;2'!AF53</f>
        <v>0</v>
      </c>
      <c r="I53" s="5">
        <v>910.76</v>
      </c>
      <c r="J53" s="165">
        <f>'[1]3_Levels 1&amp;2'!AK53</f>
        <v>398.00899128968814</v>
      </c>
      <c r="K53" s="172">
        <f>'Detail Calculation exclude debt'!Q53</f>
        <v>12588</v>
      </c>
      <c r="L53" s="153">
        <f t="shared" si="3"/>
        <v>12588</v>
      </c>
      <c r="M53" s="5">
        <f>'Detail Calculation for debt'!O53</f>
        <v>1602</v>
      </c>
      <c r="N53" s="154">
        <f t="shared" si="2"/>
        <v>14190</v>
      </c>
    </row>
    <row r="54" spans="1:14" s="1" customFormat="1" ht="16.149999999999999" customHeight="1" x14ac:dyDescent="0.2">
      <c r="A54" s="185" t="s">
        <v>104</v>
      </c>
      <c r="B54" s="186" t="s">
        <v>212</v>
      </c>
      <c r="C54" s="62">
        <f>'[1]Per Pupil_Weighted Funding'!H54</f>
        <v>2415.5599052566981</v>
      </c>
      <c r="D54" s="5">
        <f>'[1]Per Pupil_Weighted Funding'!M54</f>
        <v>531.42317915647345</v>
      </c>
      <c r="E54" s="5">
        <f>'[1]Per Pupil_Weighted Funding'!R54</f>
        <v>144.93359431540185</v>
      </c>
      <c r="F54" s="5">
        <f>'[1]Per Pupil_Weighted Funding'!W54</f>
        <v>3623.3398578850465</v>
      </c>
      <c r="G54" s="5">
        <f>'[1]Per Pupil_Weighted Funding'!AB54</f>
        <v>1449.3359431540189</v>
      </c>
      <c r="H54" s="5">
        <f>'[1]3_Levels 1&amp;2'!AF54</f>
        <v>640</v>
      </c>
      <c r="I54" s="5">
        <v>871.07</v>
      </c>
      <c r="J54" s="165">
        <f>'[1]3_Levels 1&amp;2'!AK54</f>
        <v>169.39982862039417</v>
      </c>
      <c r="K54" s="172">
        <f>'Detail Calculation exclude debt'!Q54</f>
        <v>5343</v>
      </c>
      <c r="L54" s="153">
        <f t="shared" si="3"/>
        <v>5343</v>
      </c>
      <c r="M54" s="5">
        <f>'Detail Calculation for debt'!O54</f>
        <v>1190</v>
      </c>
      <c r="N54" s="154">
        <f t="shared" si="2"/>
        <v>6533</v>
      </c>
    </row>
    <row r="55" spans="1:14" s="1" customFormat="1" ht="16.149999999999999" customHeight="1" x14ac:dyDescent="0.2">
      <c r="A55" s="185" t="s">
        <v>106</v>
      </c>
      <c r="B55" s="186" t="s">
        <v>213</v>
      </c>
      <c r="C55" s="62">
        <f>'[1]Per Pupil_Weighted Funding'!H55</f>
        <v>3029.7636248947388</v>
      </c>
      <c r="D55" s="5">
        <f>'[1]Per Pupil_Weighted Funding'!M55</f>
        <v>666.54799747684262</v>
      </c>
      <c r="E55" s="5">
        <f>'[1]Per Pupil_Weighted Funding'!R55</f>
        <v>181.78581749368436</v>
      </c>
      <c r="F55" s="5">
        <f>'[1]Per Pupil_Weighted Funding'!W55</f>
        <v>4544.6454373421093</v>
      </c>
      <c r="G55" s="5">
        <f>'[1]Per Pupil_Weighted Funding'!AB55</f>
        <v>1817.8581749368434</v>
      </c>
      <c r="H55" s="5">
        <f>'[1]3_Levels 1&amp;2'!AF55</f>
        <v>787</v>
      </c>
      <c r="I55" s="5">
        <v>574.43999999999994</v>
      </c>
      <c r="J55" s="165">
        <f>'[1]3_Levels 1&amp;2'!AK55</f>
        <v>169.39987982574732</v>
      </c>
      <c r="K55" s="172">
        <f>'Detail Calculation exclude debt'!Q55</f>
        <v>2758</v>
      </c>
      <c r="L55" s="153">
        <f t="shared" si="3"/>
        <v>2758</v>
      </c>
      <c r="M55" s="5">
        <f>'Detail Calculation for debt'!O55</f>
        <v>0</v>
      </c>
      <c r="N55" s="154">
        <f t="shared" si="2"/>
        <v>2758</v>
      </c>
    </row>
    <row r="56" spans="1:14" s="1" customFormat="1" ht="16.149999999999999" customHeight="1" x14ac:dyDescent="0.2">
      <c r="A56" s="187" t="s">
        <v>108</v>
      </c>
      <c r="B56" s="188" t="s">
        <v>214</v>
      </c>
      <c r="C56" s="63">
        <f>'[1]Per Pupil_Weighted Funding'!H56</f>
        <v>2894.532843775999</v>
      </c>
      <c r="D56" s="6">
        <f>'[1]Per Pupil_Weighted Funding'!M56</f>
        <v>636.79722563071971</v>
      </c>
      <c r="E56" s="6">
        <f>'[1]Per Pupil_Weighted Funding'!R56</f>
        <v>173.67197062655993</v>
      </c>
      <c r="F56" s="6">
        <f>'[1]Per Pupil_Weighted Funding'!W56</f>
        <v>4341.799265663999</v>
      </c>
      <c r="G56" s="6">
        <f>'[1]Per Pupil_Weighted Funding'!AB56</f>
        <v>1736.7197062655994</v>
      </c>
      <c r="H56" s="6">
        <f>'[1]3_Levels 1&amp;2'!AF56</f>
        <v>989</v>
      </c>
      <c r="I56" s="6">
        <v>634.46</v>
      </c>
      <c r="J56" s="166">
        <f>'[1]3_Levels 1&amp;2'!AK56</f>
        <v>169.39989413788541</v>
      </c>
      <c r="K56" s="173">
        <f>'Detail Calculation exclude debt'!Q56</f>
        <v>2697</v>
      </c>
      <c r="L56" s="155">
        <f t="shared" si="3"/>
        <v>2697</v>
      </c>
      <c r="M56" s="6">
        <f>'Detail Calculation for debt'!O56</f>
        <v>1037</v>
      </c>
      <c r="N56" s="156">
        <f t="shared" si="2"/>
        <v>3734</v>
      </c>
    </row>
    <row r="57" spans="1:14" s="1" customFormat="1" ht="16.149999999999999" customHeight="1" x14ac:dyDescent="0.2">
      <c r="A57" s="183" t="s">
        <v>110</v>
      </c>
      <c r="B57" s="184" t="s">
        <v>215</v>
      </c>
      <c r="C57" s="61">
        <f>'[1]Per Pupil_Weighted Funding'!H57</f>
        <v>2779.0412206250144</v>
      </c>
      <c r="D57" s="4">
        <f>'[1]Per Pupil_Weighted Funding'!M57</f>
        <v>611.38906853750325</v>
      </c>
      <c r="E57" s="4">
        <f>'[1]Per Pupil_Weighted Funding'!R57</f>
        <v>166.74247323750089</v>
      </c>
      <c r="F57" s="4">
        <f>'[1]Per Pupil_Weighted Funding'!W57</f>
        <v>4168.5618309375222</v>
      </c>
      <c r="G57" s="4">
        <f>'[1]Per Pupil_Weighted Funding'!AB57</f>
        <v>1667.4247323750087</v>
      </c>
      <c r="H57" s="4">
        <f>'[1]3_Levels 1&amp;2'!AF57</f>
        <v>957</v>
      </c>
      <c r="I57" s="4">
        <v>706.66</v>
      </c>
      <c r="J57" s="167">
        <f>'[1]3_Levels 1&amp;2'!AK57</f>
        <v>169.39985486211901</v>
      </c>
      <c r="K57" s="171">
        <f>'Detail Calculation exclude debt'!Q57</f>
        <v>4060</v>
      </c>
      <c r="L57" s="157">
        <f t="shared" si="3"/>
        <v>4060</v>
      </c>
      <c r="M57" s="4">
        <f>'Detail Calculation for debt'!O57</f>
        <v>427</v>
      </c>
      <c r="N57" s="158">
        <f t="shared" si="2"/>
        <v>4487</v>
      </c>
    </row>
    <row r="58" spans="1:14" s="1" customFormat="1" ht="16.149999999999999" customHeight="1" x14ac:dyDescent="0.2">
      <c r="A58" s="185" t="s">
        <v>112</v>
      </c>
      <c r="B58" s="186" t="s">
        <v>216</v>
      </c>
      <c r="C58" s="62">
        <f>'[1]Per Pupil_Weighted Funding'!H58</f>
        <v>2775.2798333470696</v>
      </c>
      <c r="D58" s="5">
        <f>'[1]Per Pupil_Weighted Funding'!M58</f>
        <v>610.56156333635522</v>
      </c>
      <c r="E58" s="5">
        <f>'[1]Per Pupil_Weighted Funding'!R58</f>
        <v>166.5167900008241</v>
      </c>
      <c r="F58" s="5">
        <f>'[1]Per Pupil_Weighted Funding'!W58</f>
        <v>4162.9197500206037</v>
      </c>
      <c r="G58" s="5">
        <f>'[1]Per Pupil_Weighted Funding'!AB58</f>
        <v>1665.1679000082415</v>
      </c>
      <c r="H58" s="5">
        <f>'[1]3_Levels 1&amp;2'!AF58</f>
        <v>939</v>
      </c>
      <c r="I58" s="5">
        <v>658.37</v>
      </c>
      <c r="J58" s="165">
        <f>'[1]3_Levels 1&amp;2'!AK58</f>
        <v>169.39988864733019</v>
      </c>
      <c r="K58" s="172">
        <f>'Detail Calculation exclude debt'!Q58</f>
        <v>5298</v>
      </c>
      <c r="L58" s="153">
        <f t="shared" si="3"/>
        <v>5298</v>
      </c>
      <c r="M58" s="5">
        <f>'Detail Calculation for debt'!O58</f>
        <v>839</v>
      </c>
      <c r="N58" s="154">
        <f t="shared" si="2"/>
        <v>6137</v>
      </c>
    </row>
    <row r="59" spans="1:14" s="1" customFormat="1" ht="16.149999999999999" customHeight="1" x14ac:dyDescent="0.2">
      <c r="A59" s="185" t="s">
        <v>114</v>
      </c>
      <c r="B59" s="186" t="s">
        <v>217</v>
      </c>
      <c r="C59" s="62">
        <f>'[1]Per Pupil_Weighted Funding'!H59</f>
        <v>3083.0533529059203</v>
      </c>
      <c r="D59" s="5">
        <f>'[1]Per Pupil_Weighted Funding'!M59</f>
        <v>678.2717376393025</v>
      </c>
      <c r="E59" s="5">
        <f>'[1]Per Pupil_Weighted Funding'!R59</f>
        <v>184.98320117435523</v>
      </c>
      <c r="F59" s="5">
        <f>'[1]Per Pupil_Weighted Funding'!W59</f>
        <v>4624.5800293588809</v>
      </c>
      <c r="G59" s="5">
        <f>'[1]Per Pupil_Weighted Funding'!AB59</f>
        <v>1849.8320117435521</v>
      </c>
      <c r="H59" s="5">
        <f>'[1]3_Levels 1&amp;2'!AF59</f>
        <v>808</v>
      </c>
      <c r="I59" s="5">
        <v>689.74</v>
      </c>
      <c r="J59" s="165">
        <f>'[1]3_Levels 1&amp;2'!AK59</f>
        <v>169.39991786025976</v>
      </c>
      <c r="K59" s="172">
        <f>'Detail Calculation exclude debt'!Q59</f>
        <v>2602</v>
      </c>
      <c r="L59" s="153">
        <f t="shared" si="3"/>
        <v>2602</v>
      </c>
      <c r="M59" s="5">
        <f>'Detail Calculation for debt'!O59</f>
        <v>97</v>
      </c>
      <c r="N59" s="154">
        <f t="shared" si="2"/>
        <v>2699</v>
      </c>
    </row>
    <row r="60" spans="1:14" s="1" customFormat="1" ht="16.149999999999999" customHeight="1" x14ac:dyDescent="0.2">
      <c r="A60" s="185" t="s">
        <v>116</v>
      </c>
      <c r="B60" s="186" t="s">
        <v>218</v>
      </c>
      <c r="C60" s="62">
        <f>'[1]Per Pupil_Weighted Funding'!H60</f>
        <v>2577.2782125063359</v>
      </c>
      <c r="D60" s="5">
        <f>'[1]Per Pupil_Weighted Funding'!M60</f>
        <v>567.00120675139397</v>
      </c>
      <c r="E60" s="5">
        <f>'[1]Per Pupil_Weighted Funding'!R60</f>
        <v>154.63669275038015</v>
      </c>
      <c r="F60" s="5">
        <f>'[1]Per Pupil_Weighted Funding'!W60</f>
        <v>3865.9173187595043</v>
      </c>
      <c r="G60" s="5">
        <f>'[1]Per Pupil_Weighted Funding'!AB60</f>
        <v>1546.3669275038017</v>
      </c>
      <c r="H60" s="5">
        <f>'[1]3_Levels 1&amp;2'!AF60</f>
        <v>915</v>
      </c>
      <c r="I60" s="5">
        <v>951.45</v>
      </c>
      <c r="J60" s="165">
        <f>'[1]3_Levels 1&amp;2'!AK60</f>
        <v>169.3991769547325</v>
      </c>
      <c r="K60" s="172">
        <f>'Detail Calculation exclude debt'!Q60</f>
        <v>5478</v>
      </c>
      <c r="L60" s="153">
        <f t="shared" si="3"/>
        <v>5478</v>
      </c>
      <c r="M60" s="5">
        <f>'Detail Calculation for debt'!O60</f>
        <v>0</v>
      </c>
      <c r="N60" s="154">
        <f t="shared" si="2"/>
        <v>5478</v>
      </c>
    </row>
    <row r="61" spans="1:14" s="1" customFormat="1" ht="16.149999999999999" customHeight="1" x14ac:dyDescent="0.2">
      <c r="A61" s="187" t="s">
        <v>118</v>
      </c>
      <c r="B61" s="188" t="s">
        <v>219</v>
      </c>
      <c r="C61" s="63">
        <f>'[1]Per Pupil_Weighted Funding'!H61</f>
        <v>2699.8502491488894</v>
      </c>
      <c r="D61" s="6">
        <f>'[1]Per Pupil_Weighted Funding'!M61</f>
        <v>593.96705481275569</v>
      </c>
      <c r="E61" s="6">
        <f>'[1]Per Pupil_Weighted Funding'!R61</f>
        <v>161.99101494893338</v>
      </c>
      <c r="F61" s="6">
        <f>'[1]Per Pupil_Weighted Funding'!W61</f>
        <v>4049.7753737233338</v>
      </c>
      <c r="G61" s="6">
        <f>'[1]Per Pupil_Weighted Funding'!AB61</f>
        <v>1619.9101494893337</v>
      </c>
      <c r="H61" s="6">
        <f>'[1]3_Levels 1&amp;2'!AF61</f>
        <v>830</v>
      </c>
      <c r="I61" s="6">
        <v>795.14</v>
      </c>
      <c r="J61" s="166">
        <f>'[1]3_Levels 1&amp;2'!AK61</f>
        <v>169.39988063264698</v>
      </c>
      <c r="K61" s="173">
        <f>'Detail Calculation exclude debt'!Q61</f>
        <v>3900</v>
      </c>
      <c r="L61" s="155">
        <f t="shared" si="3"/>
        <v>3900</v>
      </c>
      <c r="M61" s="6">
        <f>'Detail Calculation for debt'!O61</f>
        <v>0</v>
      </c>
      <c r="N61" s="156">
        <f t="shared" si="2"/>
        <v>3900</v>
      </c>
    </row>
    <row r="62" spans="1:14" s="1" customFormat="1" ht="16.149999999999999" customHeight="1" x14ac:dyDescent="0.2">
      <c r="A62" s="183" t="s">
        <v>120</v>
      </c>
      <c r="B62" s="184" t="s">
        <v>220</v>
      </c>
      <c r="C62" s="61">
        <f>'[1]Per Pupil_Weighted Funding'!H62</f>
        <v>3083.3126441282175</v>
      </c>
      <c r="D62" s="4">
        <f>'[1]Per Pupil_Weighted Funding'!M62</f>
        <v>678.328781708208</v>
      </c>
      <c r="E62" s="4">
        <f>'[1]Per Pupil_Weighted Funding'!R62</f>
        <v>184.99875864769305</v>
      </c>
      <c r="F62" s="4">
        <f>'[1]Per Pupil_Weighted Funding'!W62</f>
        <v>4624.9689661923267</v>
      </c>
      <c r="G62" s="4">
        <f>'[1]Per Pupil_Weighted Funding'!AB62</f>
        <v>1849.9875864769308</v>
      </c>
      <c r="H62" s="4">
        <f>'[1]3_Levels 1&amp;2'!AF62</f>
        <v>1244</v>
      </c>
      <c r="I62" s="4">
        <v>614.66000000000008</v>
      </c>
      <c r="J62" s="167">
        <f>'[1]3_Levels 1&amp;2'!AK62</f>
        <v>169.4</v>
      </c>
      <c r="K62" s="171">
        <f>'Detail Calculation exclude debt'!Q62</f>
        <v>3525</v>
      </c>
      <c r="L62" s="157">
        <f t="shared" si="3"/>
        <v>3525</v>
      </c>
      <c r="M62" s="4">
        <f>'Detail Calculation for debt'!O62</f>
        <v>839</v>
      </c>
      <c r="N62" s="158">
        <f t="shared" si="2"/>
        <v>4364</v>
      </c>
    </row>
    <row r="63" spans="1:14" s="1" customFormat="1" ht="16.149999999999999" customHeight="1" x14ac:dyDescent="0.2">
      <c r="A63" s="185" t="s">
        <v>122</v>
      </c>
      <c r="B63" s="186" t="s">
        <v>221</v>
      </c>
      <c r="C63" s="62">
        <f>'[1]Per Pupil_Weighted Funding'!H63</f>
        <v>3102.1275790419945</v>
      </c>
      <c r="D63" s="5">
        <f>'[1]Per Pupil_Weighted Funding'!M63</f>
        <v>682.46806738923874</v>
      </c>
      <c r="E63" s="5">
        <f>'[1]Per Pupil_Weighted Funding'!R63</f>
        <v>186.12765474251967</v>
      </c>
      <c r="F63" s="5">
        <f>'[1]Per Pupil_Weighted Funding'!W63</f>
        <v>4653.1913685629916</v>
      </c>
      <c r="G63" s="5">
        <f>'[1]Per Pupil_Weighted Funding'!AB63</f>
        <v>1861.2765474251967</v>
      </c>
      <c r="H63" s="5">
        <f>'[1]3_Levels 1&amp;2'!AF63</f>
        <v>857</v>
      </c>
      <c r="I63" s="5">
        <v>764.51</v>
      </c>
      <c r="J63" s="165">
        <f>'[1]3_Levels 1&amp;2'!AK63</f>
        <v>169.39993523316062</v>
      </c>
      <c r="K63" s="172">
        <f>'Detail Calculation exclude debt'!Q63</f>
        <v>2746</v>
      </c>
      <c r="L63" s="153">
        <f t="shared" si="3"/>
        <v>2746</v>
      </c>
      <c r="M63" s="5">
        <f>'Detail Calculation for debt'!O63</f>
        <v>0</v>
      </c>
      <c r="N63" s="154">
        <f t="shared" si="2"/>
        <v>2746</v>
      </c>
    </row>
    <row r="64" spans="1:14" s="1" customFormat="1" ht="16.149999999999999" customHeight="1" x14ac:dyDescent="0.2">
      <c r="A64" s="185" t="s">
        <v>124</v>
      </c>
      <c r="B64" s="186" t="s">
        <v>222</v>
      </c>
      <c r="C64" s="62">
        <f>'[1]Per Pupil_Weighted Funding'!H64</f>
        <v>3409.6731671662214</v>
      </c>
      <c r="D64" s="5">
        <f>'[1]Per Pupil_Weighted Funding'!M64</f>
        <v>750.12809677656878</v>
      </c>
      <c r="E64" s="5">
        <f>'[1]Per Pupil_Weighted Funding'!R64</f>
        <v>204.5803900299733</v>
      </c>
      <c r="F64" s="5">
        <f>'[1]Per Pupil_Weighted Funding'!W64</f>
        <v>5114.5097507493319</v>
      </c>
      <c r="G64" s="5">
        <f>'[1]Per Pupil_Weighted Funding'!AB64</f>
        <v>2045.803900299733</v>
      </c>
      <c r="H64" s="5">
        <f>'[1]3_Levels 1&amp;2'!AF64</f>
        <v>1167</v>
      </c>
      <c r="I64" s="5">
        <v>697.04</v>
      </c>
      <c r="J64" s="165">
        <f>'[1]3_Levels 1&amp;2'!AK64</f>
        <v>169.39992573338284</v>
      </c>
      <c r="K64" s="172">
        <f>'Detail Calculation exclude debt'!Q64</f>
        <v>1911</v>
      </c>
      <c r="L64" s="153">
        <f t="shared" si="3"/>
        <v>1911</v>
      </c>
      <c r="M64" s="5">
        <f>'Detail Calculation for debt'!O64</f>
        <v>451</v>
      </c>
      <c r="N64" s="154">
        <f t="shared" si="2"/>
        <v>2362</v>
      </c>
    </row>
    <row r="65" spans="1:14" s="1" customFormat="1" ht="16.149999999999999" customHeight="1" x14ac:dyDescent="0.2">
      <c r="A65" s="185" t="s">
        <v>126</v>
      </c>
      <c r="B65" s="186" t="s">
        <v>223</v>
      </c>
      <c r="C65" s="62">
        <f>'[1]Per Pupil_Weighted Funding'!H65</f>
        <v>3588.6280502736904</v>
      </c>
      <c r="D65" s="5">
        <f>'[1]Per Pupil_Weighted Funding'!M65</f>
        <v>789.4981710602118</v>
      </c>
      <c r="E65" s="5">
        <f>'[1]Per Pupil_Weighted Funding'!R65</f>
        <v>215.31768301642143</v>
      </c>
      <c r="F65" s="5">
        <f>'[1]Per Pupil_Weighted Funding'!W65</f>
        <v>5382.9420754105349</v>
      </c>
      <c r="G65" s="5">
        <f>'[1]Per Pupil_Weighted Funding'!AB65</f>
        <v>2153.1768301642142</v>
      </c>
      <c r="H65" s="5">
        <f>'[1]3_Levels 1&amp;2'!AF65</f>
        <v>737</v>
      </c>
      <c r="I65" s="5">
        <v>689.52</v>
      </c>
      <c r="J65" s="165">
        <f>'[1]3_Levels 1&amp;2'!AK65</f>
        <v>169.39996026226902</v>
      </c>
      <c r="K65" s="172">
        <f>'Detail Calculation exclude debt'!Q65</f>
        <v>1304</v>
      </c>
      <c r="L65" s="153">
        <f t="shared" si="3"/>
        <v>1304</v>
      </c>
      <c r="M65" s="5">
        <f>'Detail Calculation for debt'!O65</f>
        <v>209</v>
      </c>
      <c r="N65" s="154">
        <f t="shared" si="2"/>
        <v>1513</v>
      </c>
    </row>
    <row r="66" spans="1:14" s="1" customFormat="1" ht="16.149999999999999" customHeight="1" x14ac:dyDescent="0.2">
      <c r="A66" s="187" t="s">
        <v>128</v>
      </c>
      <c r="B66" s="188" t="s">
        <v>224</v>
      </c>
      <c r="C66" s="63">
        <f>'[1]Per Pupil_Weighted Funding'!H66</f>
        <v>2962.4963404667069</v>
      </c>
      <c r="D66" s="6">
        <f>'[1]Per Pupil_Weighted Funding'!M66</f>
        <v>651.74919490267541</v>
      </c>
      <c r="E66" s="6">
        <f>'[1]Per Pupil_Weighted Funding'!R66</f>
        <v>177.74978042800237</v>
      </c>
      <c r="F66" s="6">
        <f>'[1]Per Pupil_Weighted Funding'!W66</f>
        <v>4443.7445107000594</v>
      </c>
      <c r="G66" s="6">
        <f>'[1]Per Pupil_Weighted Funding'!AB66</f>
        <v>1777.497804280024</v>
      </c>
      <c r="H66" s="6">
        <f>'[1]3_Levels 1&amp;2'!AF66</f>
        <v>1103</v>
      </c>
      <c r="I66" s="6">
        <v>594.04</v>
      </c>
      <c r="J66" s="166">
        <f>'[1]3_Levels 1&amp;2'!AK66</f>
        <v>169.39986604152713</v>
      </c>
      <c r="K66" s="173">
        <f>'Detail Calculation exclude debt'!Q66</f>
        <v>3144</v>
      </c>
      <c r="L66" s="155">
        <f t="shared" si="3"/>
        <v>3144</v>
      </c>
      <c r="M66" s="6">
        <f>'Detail Calculation for debt'!O66</f>
        <v>889</v>
      </c>
      <c r="N66" s="156">
        <f t="shared" si="2"/>
        <v>4033</v>
      </c>
    </row>
    <row r="67" spans="1:14" s="1" customFormat="1" ht="16.149999999999999" customHeight="1" x14ac:dyDescent="0.2">
      <c r="A67" s="183" t="s">
        <v>130</v>
      </c>
      <c r="B67" s="184" t="s">
        <v>225</v>
      </c>
      <c r="C67" s="61">
        <f>'[1]Per Pupil_Weighted Funding'!H67</f>
        <v>1779.7947162343278</v>
      </c>
      <c r="D67" s="4">
        <f>'[1]Per Pupil_Weighted Funding'!M67</f>
        <v>391.55483757155218</v>
      </c>
      <c r="E67" s="4">
        <f>'[1]Per Pupil_Weighted Funding'!R67</f>
        <v>106.78768297405969</v>
      </c>
      <c r="F67" s="4">
        <f>'[1]Per Pupil_Weighted Funding'!W67</f>
        <v>2669.692074351492</v>
      </c>
      <c r="G67" s="4">
        <f>'[1]Per Pupil_Weighted Funding'!AB67</f>
        <v>1067.8768297405968</v>
      </c>
      <c r="H67" s="4">
        <f>'[1]3_Levels 1&amp;2'!AF67</f>
        <v>87</v>
      </c>
      <c r="I67" s="4">
        <v>833.70999999999992</v>
      </c>
      <c r="J67" s="167">
        <f>'[1]3_Levels 1&amp;2'!AK67</f>
        <v>169.39988998899889</v>
      </c>
      <c r="K67" s="171">
        <f>'Detail Calculation exclude debt'!Q67</f>
        <v>8110</v>
      </c>
      <c r="L67" s="157">
        <f t="shared" si="3"/>
        <v>8110</v>
      </c>
      <c r="M67" s="4">
        <f>'Detail Calculation for debt'!O67</f>
        <v>1880</v>
      </c>
      <c r="N67" s="158">
        <f t="shared" si="2"/>
        <v>9990</v>
      </c>
    </row>
    <row r="68" spans="1:14" s="1" customFormat="1" ht="16.149999999999999" customHeight="1" x14ac:dyDescent="0.2">
      <c r="A68" s="185" t="s">
        <v>132</v>
      </c>
      <c r="B68" s="186" t="s">
        <v>226</v>
      </c>
      <c r="C68" s="62">
        <f>'[1]Per Pupil_Weighted Funding'!H68</f>
        <v>3359.6440852771948</v>
      </c>
      <c r="D68" s="5">
        <f>'[1]Per Pupil_Weighted Funding'!M68</f>
        <v>739.12169876098289</v>
      </c>
      <c r="E68" s="5">
        <f>'[1]Per Pupil_Weighted Funding'!R68</f>
        <v>201.57864511663166</v>
      </c>
      <c r="F68" s="5">
        <f>'[1]Per Pupil_Weighted Funding'!W68</f>
        <v>5039.4661279157926</v>
      </c>
      <c r="G68" s="5">
        <f>'[1]Per Pupil_Weighted Funding'!AB68</f>
        <v>2015.7864511663165</v>
      </c>
      <c r="H68" s="5">
        <f>'[1]3_Levels 1&amp;2'!AF68</f>
        <v>876</v>
      </c>
      <c r="I68" s="5">
        <v>516.08000000000004</v>
      </c>
      <c r="J68" s="165">
        <f>'[1]3_Levels 1&amp;2'!AK68</f>
        <v>169.39979705733131</v>
      </c>
      <c r="K68" s="172">
        <f>'Detail Calculation exclude debt'!Q68</f>
        <v>2190</v>
      </c>
      <c r="L68" s="153">
        <f t="shared" si="3"/>
        <v>2190</v>
      </c>
      <c r="M68" s="5">
        <f>'Detail Calculation for debt'!O68</f>
        <v>0</v>
      </c>
      <c r="N68" s="154">
        <f t="shared" si="2"/>
        <v>2190</v>
      </c>
    </row>
    <row r="69" spans="1:14" s="1" customFormat="1" ht="16.149999999999999" customHeight="1" x14ac:dyDescent="0.2">
      <c r="A69" s="185" t="s">
        <v>134</v>
      </c>
      <c r="B69" s="186" t="s">
        <v>227</v>
      </c>
      <c r="C69" s="62">
        <f>'[1]Per Pupil_Weighted Funding'!H69</f>
        <v>2061.3793221245082</v>
      </c>
      <c r="D69" s="5">
        <f>'[1]Per Pupil_Weighted Funding'!M69</f>
        <v>453.50345086739173</v>
      </c>
      <c r="E69" s="5">
        <f>'[1]Per Pupil_Weighted Funding'!R69</f>
        <v>123.68275932747046</v>
      </c>
      <c r="F69" s="5">
        <f>'[1]Per Pupil_Weighted Funding'!W69</f>
        <v>3092.0689831867621</v>
      </c>
      <c r="G69" s="5">
        <f>'[1]Per Pupil_Weighted Funding'!AB69</f>
        <v>1236.8275932747047</v>
      </c>
      <c r="H69" s="5">
        <f>'[1]3_Levels 1&amp;2'!AF69</f>
        <v>341</v>
      </c>
      <c r="I69" s="5">
        <v>756.79</v>
      </c>
      <c r="J69" s="165">
        <f>'[1]3_Levels 1&amp;2'!AK69</f>
        <v>421.43478260869563</v>
      </c>
      <c r="K69" s="172">
        <f>'Detail Calculation exclude debt'!Q69</f>
        <v>9128</v>
      </c>
      <c r="L69" s="153">
        <f t="shared" si="3"/>
        <v>9128</v>
      </c>
      <c r="M69" s="5">
        <f>'Detail Calculation for debt'!O69</f>
        <v>0</v>
      </c>
      <c r="N69" s="154">
        <f t="shared" si="2"/>
        <v>9128</v>
      </c>
    </row>
    <row r="70" spans="1:14" s="1" customFormat="1" ht="16.149999999999999" customHeight="1" x14ac:dyDescent="0.2">
      <c r="A70" s="185" t="s">
        <v>136</v>
      </c>
      <c r="B70" s="186" t="s">
        <v>228</v>
      </c>
      <c r="C70" s="62">
        <f>'[1]Per Pupil_Weighted Funding'!H70</f>
        <v>3202.4190101585973</v>
      </c>
      <c r="D70" s="5">
        <f>'[1]Per Pupil_Weighted Funding'!M70</f>
        <v>704.53218223489137</v>
      </c>
      <c r="E70" s="5">
        <f>'[1]Per Pupil_Weighted Funding'!R70</f>
        <v>192.14514060951581</v>
      </c>
      <c r="F70" s="5">
        <f>'[1]Per Pupil_Weighted Funding'!W70</f>
        <v>4803.6285152378969</v>
      </c>
      <c r="G70" s="5">
        <f>'[1]Per Pupil_Weighted Funding'!AB70</f>
        <v>1921.4514060951583</v>
      </c>
      <c r="H70" s="5">
        <f>'[1]3_Levels 1&amp;2'!AF70</f>
        <v>1240</v>
      </c>
      <c r="I70" s="5">
        <v>592.66</v>
      </c>
      <c r="J70" s="165">
        <f>'[1]3_Levels 1&amp;2'!AK70</f>
        <v>169.3999044433827</v>
      </c>
      <c r="K70" s="172">
        <f>'Detail Calculation exclude debt'!Q70</f>
        <v>2915</v>
      </c>
      <c r="L70" s="153">
        <f t="shared" si="3"/>
        <v>2915</v>
      </c>
      <c r="M70" s="5">
        <f>'Detail Calculation for debt'!O70</f>
        <v>513</v>
      </c>
      <c r="N70" s="154">
        <f t="shared" si="2"/>
        <v>3428</v>
      </c>
    </row>
    <row r="71" spans="1:14" s="1" customFormat="1" ht="16.149999999999999" customHeight="1" x14ac:dyDescent="0.2">
      <c r="A71" s="187" t="s">
        <v>138</v>
      </c>
      <c r="B71" s="188" t="s">
        <v>229</v>
      </c>
      <c r="C71" s="63">
        <f>'[1]Per Pupil_Weighted Funding'!H71</f>
        <v>2626.3564285250668</v>
      </c>
      <c r="D71" s="6">
        <f>'[1]Per Pupil_Weighted Funding'!M71</f>
        <v>577.79841427551469</v>
      </c>
      <c r="E71" s="6">
        <f>'[1]Per Pupil_Weighted Funding'!R71</f>
        <v>157.581385711504</v>
      </c>
      <c r="F71" s="6">
        <f>'[1]Per Pupil_Weighted Funding'!W71</f>
        <v>3939.5346427875998</v>
      </c>
      <c r="G71" s="6">
        <f>'[1]Per Pupil_Weighted Funding'!AB71</f>
        <v>1575.8138571150398</v>
      </c>
      <c r="H71" s="6">
        <f>'[1]3_Levels 1&amp;2'!AF71</f>
        <v>836</v>
      </c>
      <c r="I71" s="6">
        <v>829.12</v>
      </c>
      <c r="J71" s="166">
        <f>'[1]3_Levels 1&amp;2'!AK71</f>
        <v>169.39987413467588</v>
      </c>
      <c r="K71" s="173">
        <f>'Detail Calculation exclude debt'!Q71</f>
        <v>4944</v>
      </c>
      <c r="L71" s="155">
        <f t="shared" ref="L71:L76" si="4">K71</f>
        <v>4944</v>
      </c>
      <c r="M71" s="6">
        <f>'Detail Calculation for debt'!O71</f>
        <v>660</v>
      </c>
      <c r="N71" s="156">
        <f t="shared" si="2"/>
        <v>5604</v>
      </c>
    </row>
    <row r="72" spans="1:14" s="1" customFormat="1" ht="16.149999999999999" customHeight="1" x14ac:dyDescent="0.2">
      <c r="A72" s="183" t="s">
        <v>140</v>
      </c>
      <c r="B72" s="184" t="s">
        <v>230</v>
      </c>
      <c r="C72" s="61">
        <f>'[1]Per Pupil_Weighted Funding'!H72</f>
        <v>2978.4963884929684</v>
      </c>
      <c r="D72" s="4">
        <f>'[1]Per Pupil_Weighted Funding'!M72</f>
        <v>655.26920546845304</v>
      </c>
      <c r="E72" s="4">
        <f>'[1]Per Pupil_Weighted Funding'!R72</f>
        <v>178.70978330957811</v>
      </c>
      <c r="F72" s="4">
        <f>'[1]Per Pupil_Weighted Funding'!W72</f>
        <v>4467.7445827394531</v>
      </c>
      <c r="G72" s="4">
        <f>'[1]Per Pupil_Weighted Funding'!AB72</f>
        <v>1787.097833095781</v>
      </c>
      <c r="H72" s="4">
        <f>'[1]3_Levels 1&amp;2'!AF72</f>
        <v>1348</v>
      </c>
      <c r="I72" s="4">
        <v>730.06</v>
      </c>
      <c r="J72" s="167">
        <f>'[1]3_Levels 1&amp;2'!AK72</f>
        <v>169.39968487394958</v>
      </c>
      <c r="K72" s="171">
        <f>'Detail Calculation exclude debt'!Q72</f>
        <v>4384</v>
      </c>
      <c r="L72" s="157">
        <f t="shared" si="4"/>
        <v>4384</v>
      </c>
      <c r="M72" s="4">
        <f>'Detail Calculation for debt'!O72</f>
        <v>0</v>
      </c>
      <c r="N72" s="158">
        <f>L72+M72</f>
        <v>4384</v>
      </c>
    </row>
    <row r="73" spans="1:14" s="1" customFormat="1" ht="16.149999999999999" customHeight="1" x14ac:dyDescent="0.2">
      <c r="A73" s="185" t="s">
        <v>142</v>
      </c>
      <c r="B73" s="186" t="s">
        <v>231</v>
      </c>
      <c r="C73" s="62">
        <f>'[1]Per Pupil_Weighted Funding'!H73</f>
        <v>2932.618619073261</v>
      </c>
      <c r="D73" s="5">
        <f>'[1]Per Pupil_Weighted Funding'!M73</f>
        <v>645.17609619611733</v>
      </c>
      <c r="E73" s="5">
        <f>'[1]Per Pupil_Weighted Funding'!R73</f>
        <v>175.95711714439565</v>
      </c>
      <c r="F73" s="5">
        <f>'[1]Per Pupil_Weighted Funding'!W73</f>
        <v>4398.9279286098908</v>
      </c>
      <c r="G73" s="5">
        <f>'[1]Per Pupil_Weighted Funding'!AB73</f>
        <v>1759.5711714439565</v>
      </c>
      <c r="H73" s="5">
        <f>'[1]3_Levels 1&amp;2'!AF73</f>
        <v>1017</v>
      </c>
      <c r="I73" s="5">
        <v>715.61</v>
      </c>
      <c r="J73" s="165">
        <f>'[1]3_Levels 1&amp;2'!AK73</f>
        <v>169.39985272459498</v>
      </c>
      <c r="K73" s="172">
        <f>'Detail Calculation exclude debt'!Q73</f>
        <v>4315</v>
      </c>
      <c r="L73" s="153">
        <f t="shared" si="4"/>
        <v>4315</v>
      </c>
      <c r="M73" s="5">
        <f>'Detail Calculation for debt'!O73</f>
        <v>1869</v>
      </c>
      <c r="N73" s="154">
        <f>L73+M73</f>
        <v>6184</v>
      </c>
    </row>
    <row r="74" spans="1:14" s="1" customFormat="1" ht="16.149999999999999" customHeight="1" x14ac:dyDescent="0.2">
      <c r="A74" s="185" t="s">
        <v>144</v>
      </c>
      <c r="B74" s="186" t="s">
        <v>232</v>
      </c>
      <c r="C74" s="62">
        <f>'[1]Per Pupil_Weighted Funding'!H74</f>
        <v>3291.3178197524294</v>
      </c>
      <c r="D74" s="5">
        <f>'[1]Per Pupil_Weighted Funding'!M74</f>
        <v>724.08992034553432</v>
      </c>
      <c r="E74" s="5">
        <f>'[1]Per Pupil_Weighted Funding'!R74</f>
        <v>197.47906918514576</v>
      </c>
      <c r="F74" s="5">
        <f>'[1]Per Pupil_Weighted Funding'!W74</f>
        <v>4936.9767296286436</v>
      </c>
      <c r="G74" s="5">
        <f>'[1]Per Pupil_Weighted Funding'!AB74</f>
        <v>1974.7906918514573</v>
      </c>
      <c r="H74" s="5">
        <f>'[1]3_Levels 1&amp;2'!AF74</f>
        <v>1324</v>
      </c>
      <c r="I74" s="5">
        <v>798.7</v>
      </c>
      <c r="J74" s="165">
        <f>'[1]3_Levels 1&amp;2'!AK74</f>
        <v>169.4</v>
      </c>
      <c r="K74" s="172">
        <f>'Detail Calculation exclude debt'!Q74</f>
        <v>2892</v>
      </c>
      <c r="L74" s="153">
        <f t="shared" si="4"/>
        <v>2892</v>
      </c>
      <c r="M74" s="5">
        <f>'Detail Calculation for debt'!O74</f>
        <v>0</v>
      </c>
      <c r="N74" s="154">
        <f>L74+M74</f>
        <v>2892</v>
      </c>
    </row>
    <row r="75" spans="1:14" s="1" customFormat="1" ht="16.149999999999999" customHeight="1" x14ac:dyDescent="0.2">
      <c r="A75" s="185" t="s">
        <v>146</v>
      </c>
      <c r="B75" s="186" t="s">
        <v>233</v>
      </c>
      <c r="C75" s="62">
        <f>'[1]Per Pupil_Weighted Funding'!H75</f>
        <v>3293.1300531920097</v>
      </c>
      <c r="D75" s="5">
        <f>'[1]Per Pupil_Weighted Funding'!M75</f>
        <v>724.48861170224222</v>
      </c>
      <c r="E75" s="5">
        <f>'[1]Per Pupil_Weighted Funding'!R75</f>
        <v>197.58780319152058</v>
      </c>
      <c r="F75" s="5">
        <f>'[1]Per Pupil_Weighted Funding'!W75</f>
        <v>4939.6950797880154</v>
      </c>
      <c r="G75" s="5">
        <f>'[1]Per Pupil_Weighted Funding'!AB75</f>
        <v>1975.8780319152058</v>
      </c>
      <c r="H75" s="5">
        <f>'[1]3_Levels 1&amp;2'!AF75</f>
        <v>1314</v>
      </c>
      <c r="I75" s="5">
        <v>705.67</v>
      </c>
      <c r="J75" s="165">
        <f>'[1]3_Levels 1&amp;2'!AK75</f>
        <v>169.39987271955877</v>
      </c>
      <c r="K75" s="172">
        <f>'Detail Calculation exclude debt'!Q75</f>
        <v>2675</v>
      </c>
      <c r="L75" s="153">
        <f t="shared" si="4"/>
        <v>2675</v>
      </c>
      <c r="M75" s="5">
        <f>'Detail Calculation for debt'!O75</f>
        <v>1146</v>
      </c>
      <c r="N75" s="154">
        <f>L75+M75</f>
        <v>3821</v>
      </c>
    </row>
    <row r="76" spans="1:14" s="143" customFormat="1" ht="16.149999999999999" customHeight="1" thickBot="1" x14ac:dyDescent="0.25">
      <c r="A76" s="189"/>
      <c r="B76" s="190" t="s">
        <v>235</v>
      </c>
      <c r="C76" s="182">
        <f>'[1]Per Pupil_Weighted Funding'!H76</f>
        <v>2608.8614340953504</v>
      </c>
      <c r="D76" s="160">
        <f>'[1]Per Pupil_Weighted Funding'!M76</f>
        <v>569.60967937788098</v>
      </c>
      <c r="E76" s="160">
        <f>'[1]Per Pupil_Weighted Funding'!R76</f>
        <v>158.62710748085348</v>
      </c>
      <c r="F76" s="160">
        <f>'[1]Per Pupil_Weighted Funding'!W76</f>
        <v>3935.2023104669443</v>
      </c>
      <c r="G76" s="160">
        <f>'[1]Per Pupil_Weighted Funding'!AB76</f>
        <v>1525.492171506211</v>
      </c>
      <c r="H76" s="160">
        <f>'[1]3_Levels 1&amp;2'!AF76</f>
        <v>728</v>
      </c>
      <c r="I76" s="160"/>
      <c r="J76" s="168">
        <f>'[1]3_Levels 1&amp;2'!AK76</f>
        <v>212.75038027391469</v>
      </c>
      <c r="K76" s="174">
        <f>'Detail Calculation exclude debt'!Q76</f>
        <v>4737</v>
      </c>
      <c r="L76" s="159">
        <f t="shared" si="4"/>
        <v>4737</v>
      </c>
      <c r="M76" s="160">
        <f>'Detail Calculation for debt'!O76</f>
        <v>625</v>
      </c>
      <c r="N76" s="161">
        <f>L76+M76</f>
        <v>5362</v>
      </c>
    </row>
    <row r="77" spans="1:14" customFormat="1" ht="8.25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</row>
    <row r="78" spans="1:14" s="3" customFormat="1" ht="17.45" customHeight="1" x14ac:dyDescent="0.2">
      <c r="A78" s="7"/>
      <c r="C78" s="11" t="s">
        <v>166</v>
      </c>
      <c r="D78" s="11"/>
      <c r="E78" s="11"/>
      <c r="F78" s="11"/>
      <c r="G78" s="11"/>
      <c r="H78" s="11"/>
      <c r="I78" s="11"/>
      <c r="J78" s="11"/>
      <c r="K78" s="64" t="s">
        <v>9</v>
      </c>
      <c r="L78" s="8"/>
      <c r="M78" s="8"/>
      <c r="N78" s="8"/>
    </row>
    <row r="79" spans="1:14" s="3" customFormat="1" ht="16.149999999999999" customHeight="1" x14ac:dyDescent="0.2">
      <c r="A79" s="7"/>
      <c r="C79" s="9"/>
      <c r="D79" s="9"/>
      <c r="E79" s="9"/>
      <c r="F79" s="9"/>
      <c r="G79" s="9"/>
      <c r="H79" s="9"/>
      <c r="I79" s="9"/>
      <c r="J79" s="9"/>
      <c r="K79" s="64" t="s">
        <v>267</v>
      </c>
      <c r="L79" s="7"/>
      <c r="M79" s="7"/>
      <c r="N79" s="7"/>
    </row>
    <row r="80" spans="1:14" s="3" customFormat="1" ht="16.149999999999999" customHeight="1" x14ac:dyDescent="0.2">
      <c r="A80" s="7"/>
      <c r="C80" s="9"/>
      <c r="D80" s="9"/>
      <c r="E80" s="9"/>
      <c r="F80" s="9"/>
      <c r="G80" s="9"/>
      <c r="H80" s="9"/>
      <c r="I80" s="9"/>
      <c r="J80" s="9"/>
      <c r="K80" s="65" t="s">
        <v>313</v>
      </c>
      <c r="L80" s="7"/>
      <c r="M80" s="7"/>
      <c r="N80" s="7"/>
    </row>
  </sheetData>
  <mergeCells count="4">
    <mergeCell ref="A3:B3"/>
    <mergeCell ref="L1:N1"/>
    <mergeCell ref="C1:J1"/>
    <mergeCell ref="A1:B2"/>
  </mergeCells>
  <printOptions horizontalCentered="1"/>
  <pageMargins left="0.25" right="0.25" top="0.95" bottom="0.25" header="0.3" footer="0.25"/>
  <pageSetup paperSize="5" scale="70" fitToWidth="0" fitToHeight="0" orientation="portrait" r:id="rId1"/>
  <headerFooter alignWithMargins="0">
    <oddHeader>&amp;C&amp;"Arial,Bold"&amp;16FY2019-20 Initial Charter School Per Pupil Funding (July 2019)&amp;"Arial,Regular"
&amp;"Arial,Bold"Types 1, 2, 3, 3B, and 4 Charter Schools&amp;"Arial,Regular"&amp;10
&amp;14(These per pupil amounts reflect the  calculations per SB267.)</oddHeader>
    <oddFooter>&amp;RPrepared by Education Finance and Policy, July 2019</oddFooter>
  </headerFooter>
  <colBreaks count="1" manualBreakCount="1">
    <brk id="10" max="7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78"/>
  <sheetViews>
    <sheetView zoomScaleNormal="100" zoomScaleSheetLayoutView="100" workbookViewId="0">
      <pane xSplit="2" ySplit="2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defaultColWidth="9.140625" defaultRowHeight="12.75" x14ac:dyDescent="0.2"/>
  <cols>
    <col min="1" max="1" width="3.42578125" style="57" customWidth="1"/>
    <col min="2" max="2" width="17.85546875" style="13" customWidth="1"/>
    <col min="3" max="3" width="17.5703125" style="13" customWidth="1"/>
    <col min="4" max="4" width="16.5703125" style="13" customWidth="1"/>
    <col min="5" max="5" width="14.28515625" style="13" customWidth="1"/>
    <col min="6" max="6" width="13.7109375" style="13" bestFit="1" customWidth="1"/>
    <col min="7" max="7" width="14.28515625" style="13" customWidth="1"/>
    <col min="8" max="8" width="15.5703125" style="13" bestFit="1" customWidth="1"/>
    <col min="9" max="10" width="11" style="13" bestFit="1" customWidth="1"/>
    <col min="11" max="11" width="13.5703125" style="13" bestFit="1" customWidth="1"/>
    <col min="12" max="12" width="11.7109375" style="13" bestFit="1" customWidth="1"/>
    <col min="13" max="13" width="10.42578125" style="13" bestFit="1" customWidth="1"/>
    <col min="14" max="14" width="12.42578125" style="13" bestFit="1" customWidth="1"/>
    <col min="15" max="15" width="14.42578125" style="13" bestFit="1" customWidth="1"/>
    <col min="16" max="16" width="12.140625" style="13" bestFit="1" customWidth="1"/>
    <col min="17" max="17" width="10.7109375" style="13" customWidth="1"/>
    <col min="18" max="16384" width="9.140625" style="13"/>
  </cols>
  <sheetData>
    <row r="1" spans="1:20" ht="108" customHeight="1" x14ac:dyDescent="0.2">
      <c r="A1" s="205" t="s">
        <v>0</v>
      </c>
      <c r="B1" s="205" t="s">
        <v>0</v>
      </c>
      <c r="C1" s="33" t="s">
        <v>258</v>
      </c>
      <c r="D1" s="33" t="s">
        <v>259</v>
      </c>
      <c r="E1" s="33" t="s">
        <v>260</v>
      </c>
      <c r="F1" s="28" t="s">
        <v>271</v>
      </c>
      <c r="G1" s="28" t="s">
        <v>268</v>
      </c>
      <c r="H1" s="31" t="s">
        <v>163</v>
      </c>
      <c r="I1" s="33" t="s">
        <v>261</v>
      </c>
      <c r="J1" s="33" t="s">
        <v>266</v>
      </c>
      <c r="K1" s="33" t="s">
        <v>263</v>
      </c>
      <c r="L1" s="33" t="s">
        <v>264</v>
      </c>
      <c r="M1" s="33" t="s">
        <v>265</v>
      </c>
      <c r="N1" s="28" t="s">
        <v>256</v>
      </c>
      <c r="O1" s="31" t="s">
        <v>164</v>
      </c>
      <c r="P1" s="28" t="s">
        <v>305</v>
      </c>
      <c r="Q1" s="32" t="s">
        <v>165</v>
      </c>
      <c r="R1" s="12"/>
      <c r="S1" s="12"/>
      <c r="T1" s="12"/>
    </row>
    <row r="2" spans="1:20" s="123" customFormat="1" ht="13.5" customHeight="1" x14ac:dyDescent="0.2">
      <c r="A2" s="206"/>
      <c r="B2" s="206"/>
      <c r="C2" s="110">
        <v>1</v>
      </c>
      <c r="D2" s="110">
        <f>C2+1</f>
        <v>2</v>
      </c>
      <c r="E2" s="110">
        <f t="shared" ref="E2:Q2" si="0">D2+1</f>
        <v>3</v>
      </c>
      <c r="F2" s="110" t="s">
        <v>353</v>
      </c>
      <c r="G2" s="110" t="s">
        <v>354</v>
      </c>
      <c r="H2" s="110">
        <f>E2+1</f>
        <v>4</v>
      </c>
      <c r="I2" s="135">
        <f t="shared" si="0"/>
        <v>5</v>
      </c>
      <c r="J2" s="110">
        <f t="shared" si="0"/>
        <v>6</v>
      </c>
      <c r="K2" s="110">
        <f t="shared" si="0"/>
        <v>7</v>
      </c>
      <c r="L2" s="110">
        <f t="shared" si="0"/>
        <v>8</v>
      </c>
      <c r="M2" s="110">
        <f t="shared" si="0"/>
        <v>9</v>
      </c>
      <c r="N2" s="110">
        <f t="shared" si="0"/>
        <v>10</v>
      </c>
      <c r="O2" s="110">
        <f t="shared" si="0"/>
        <v>11</v>
      </c>
      <c r="P2" s="110">
        <f t="shared" si="0"/>
        <v>12</v>
      </c>
      <c r="Q2" s="110">
        <f t="shared" si="0"/>
        <v>13</v>
      </c>
      <c r="R2" s="122"/>
      <c r="S2" s="122"/>
      <c r="T2" s="122"/>
    </row>
    <row r="3" spans="1:20" s="123" customFormat="1" hidden="1" x14ac:dyDescent="0.2">
      <c r="A3" s="203"/>
      <c r="B3" s="204"/>
      <c r="C3" s="110"/>
      <c r="D3" s="110"/>
      <c r="E3" s="110"/>
      <c r="F3" s="110"/>
      <c r="G3" s="110"/>
      <c r="H3" s="110"/>
      <c r="I3" s="135"/>
      <c r="J3" s="110"/>
      <c r="K3" s="110"/>
      <c r="L3" s="110"/>
      <c r="M3" s="110"/>
      <c r="N3" s="110"/>
      <c r="O3" s="110"/>
      <c r="P3" s="110"/>
      <c r="Q3" s="110"/>
      <c r="R3" s="122"/>
      <c r="S3" s="122"/>
      <c r="T3" s="122"/>
    </row>
    <row r="4" spans="1:20" s="123" customFormat="1" hidden="1" x14ac:dyDescent="0.2">
      <c r="A4" s="203"/>
      <c r="B4" s="204"/>
      <c r="C4" s="110"/>
      <c r="D4" s="110"/>
      <c r="E4" s="110"/>
      <c r="F4" s="110"/>
      <c r="G4" s="110"/>
      <c r="H4" s="110"/>
      <c r="I4" s="135"/>
      <c r="J4" s="110"/>
      <c r="K4" s="110"/>
      <c r="L4" s="110"/>
      <c r="M4" s="110"/>
      <c r="N4" s="110"/>
      <c r="O4" s="110"/>
      <c r="P4" s="110"/>
      <c r="Q4" s="110"/>
      <c r="R4" s="122"/>
      <c r="S4" s="122"/>
      <c r="T4" s="122"/>
    </row>
    <row r="5" spans="1:20" s="123" customFormat="1" hidden="1" x14ac:dyDescent="0.2">
      <c r="A5" s="203"/>
      <c r="B5" s="204"/>
      <c r="C5" s="124"/>
      <c r="D5" s="124"/>
      <c r="E5" s="124"/>
      <c r="F5" s="125"/>
      <c r="G5" s="125"/>
      <c r="H5" s="126"/>
      <c r="I5" s="127"/>
      <c r="J5" s="127"/>
      <c r="K5" s="124"/>
      <c r="L5" s="124"/>
      <c r="M5" s="124"/>
      <c r="N5" s="128"/>
      <c r="O5" s="126"/>
      <c r="P5" s="124"/>
      <c r="Q5" s="124"/>
      <c r="R5" s="122"/>
      <c r="S5" s="122"/>
      <c r="T5" s="122"/>
    </row>
    <row r="6" spans="1:20" s="123" customFormat="1" hidden="1" x14ac:dyDescent="0.2">
      <c r="A6" s="203"/>
      <c r="B6" s="204"/>
      <c r="C6" s="124"/>
      <c r="D6" s="124"/>
      <c r="E6" s="124"/>
      <c r="F6" s="125"/>
      <c r="G6" s="125"/>
      <c r="H6" s="126"/>
      <c r="I6" s="127"/>
      <c r="J6" s="127"/>
      <c r="K6" s="124"/>
      <c r="L6" s="124"/>
      <c r="M6" s="124"/>
      <c r="N6" s="128"/>
      <c r="O6" s="126"/>
      <c r="P6" s="124"/>
      <c r="Q6" s="124"/>
      <c r="R6" s="122"/>
      <c r="S6" s="122"/>
      <c r="T6" s="122"/>
    </row>
    <row r="7" spans="1:20" ht="14.45" customHeight="1" x14ac:dyDescent="0.2">
      <c r="A7" s="111">
        <v>1</v>
      </c>
      <c r="B7" s="112" t="s">
        <v>234</v>
      </c>
      <c r="C7" s="49">
        <f>Detail!G7+Detail!O7+Detail!AE7+Detail!AM7+Detail!AU7+Detail!BC7</f>
        <v>11728725</v>
      </c>
      <c r="D7" s="49">
        <f>Detail!BK7+Detail!BS7+Detail!CA7+Detail!CI7</f>
        <v>12828000</v>
      </c>
      <c r="E7" s="49">
        <f>Detail!CQ7</f>
        <v>465000</v>
      </c>
      <c r="F7" s="49"/>
      <c r="G7" s="49">
        <f>-'[1]5A3_OJJ'!P7</f>
        <v>-3523</v>
      </c>
      <c r="H7" s="49">
        <f t="shared" ref="H7:H38" si="1">SUM(C7:G7)</f>
        <v>25018202</v>
      </c>
      <c r="I7" s="50">
        <f>Detail!CY7</f>
        <v>0</v>
      </c>
      <c r="J7" s="50">
        <f>Detail!DG7</f>
        <v>0</v>
      </c>
      <c r="K7" s="49">
        <f>Detail!DO7</f>
        <v>107485</v>
      </c>
      <c r="L7" s="49">
        <f>Detail!DW7</f>
        <v>191500</v>
      </c>
      <c r="M7" s="49">
        <f>Detail!EE7</f>
        <v>875</v>
      </c>
      <c r="N7" s="49">
        <f>SUM(I7:M7)</f>
        <v>299860</v>
      </c>
      <c r="O7" s="49">
        <f>H7-N7</f>
        <v>24718342</v>
      </c>
      <c r="P7" s="129">
        <f>'2.1.19 SIS'!AO7</f>
        <v>9444</v>
      </c>
      <c r="Q7" s="49">
        <f>ROUND(O7/P7,0)</f>
        <v>2617</v>
      </c>
      <c r="R7" s="15"/>
      <c r="S7" s="12"/>
      <c r="T7" s="12"/>
    </row>
    <row r="8" spans="1:20" ht="14.45" customHeight="1" x14ac:dyDescent="0.2">
      <c r="A8" s="111">
        <v>2</v>
      </c>
      <c r="B8" s="112" t="s">
        <v>170</v>
      </c>
      <c r="C8" s="51">
        <f>Detail!G8+Detail!O8+Detail!AE8+Detail!AM8+Detail!AU8+Detail!BC8</f>
        <v>3476047</v>
      </c>
      <c r="D8" s="51">
        <f>Detail!BK8+Detail!BS8+Detail!CA8+Detail!CI8</f>
        <v>6900000</v>
      </c>
      <c r="E8" s="51">
        <f>Detail!CQ8</f>
        <v>1440</v>
      </c>
      <c r="F8" s="51"/>
      <c r="G8" s="52">
        <f>-'[1]5A3_OJJ'!P8</f>
        <v>0</v>
      </c>
      <c r="H8" s="51">
        <f t="shared" si="1"/>
        <v>10377487</v>
      </c>
      <c r="I8" s="53">
        <f>Detail!CY8</f>
        <v>0</v>
      </c>
      <c r="J8" s="53">
        <f>Detail!DG8</f>
        <v>0</v>
      </c>
      <c r="K8" s="51">
        <f>Detail!DO8</f>
        <v>110910</v>
      </c>
      <c r="L8" s="51">
        <f>Detail!DW8</f>
        <v>0</v>
      </c>
      <c r="M8" s="51">
        <f>Detail!EE8</f>
        <v>20000</v>
      </c>
      <c r="N8" s="51">
        <f t="shared" ref="N8:N71" si="2">SUM(I8:M8)</f>
        <v>130910</v>
      </c>
      <c r="O8" s="51">
        <f t="shared" ref="O8:O71" si="3">H8-N8</f>
        <v>10246577</v>
      </c>
      <c r="P8" s="130">
        <f>'2.1.19 SIS'!AO8</f>
        <v>4001</v>
      </c>
      <c r="Q8" s="51">
        <f t="shared" ref="Q8:Q71" si="4">ROUND(O8/P8,0)</f>
        <v>2561</v>
      </c>
      <c r="R8" s="12"/>
      <c r="S8" s="12"/>
      <c r="T8" s="12"/>
    </row>
    <row r="9" spans="1:20" ht="14.45" customHeight="1" x14ac:dyDescent="0.2">
      <c r="A9" s="111">
        <v>3</v>
      </c>
      <c r="B9" s="112" t="s">
        <v>171</v>
      </c>
      <c r="C9" s="51">
        <f>Detail!G9+Detail!O9+Detail!AE9+Detail!AM9+Detail!AU9+Detail!BC9</f>
        <v>60533571</v>
      </c>
      <c r="D9" s="51">
        <f>Detail!BK9+Detail!BS9+Detail!CA9+Detail!CI9</f>
        <v>68237711</v>
      </c>
      <c r="E9" s="51">
        <f>Detail!CQ9</f>
        <v>0</v>
      </c>
      <c r="F9" s="51"/>
      <c r="G9" s="52">
        <f>-'[1]5A3_OJJ'!P9</f>
        <v>-5559</v>
      </c>
      <c r="H9" s="51">
        <f t="shared" si="1"/>
        <v>128765723</v>
      </c>
      <c r="I9" s="53">
        <f>Detail!CY9</f>
        <v>0</v>
      </c>
      <c r="J9" s="53">
        <f>Detail!DG9</f>
        <v>0</v>
      </c>
      <c r="K9" s="51">
        <f>Detail!DO9</f>
        <v>2023324</v>
      </c>
      <c r="L9" s="51">
        <f>Detail!DW9</f>
        <v>586514</v>
      </c>
      <c r="M9" s="51">
        <f>Detail!EE9</f>
        <v>20000</v>
      </c>
      <c r="N9" s="51">
        <f t="shared" si="2"/>
        <v>2629838</v>
      </c>
      <c r="O9" s="51">
        <f t="shared" si="3"/>
        <v>126135885</v>
      </c>
      <c r="P9" s="130">
        <f>'2.1.19 SIS'!AO9</f>
        <v>22388</v>
      </c>
      <c r="Q9" s="51">
        <f>ROUND(O9/P9,0)</f>
        <v>5634</v>
      </c>
      <c r="R9" s="12"/>
      <c r="S9" s="12"/>
      <c r="T9" s="12"/>
    </row>
    <row r="10" spans="1:20" ht="14.45" customHeight="1" x14ac:dyDescent="0.2">
      <c r="A10" s="111">
        <v>4</v>
      </c>
      <c r="B10" s="112" t="s">
        <v>172</v>
      </c>
      <c r="C10" s="51">
        <f>Detail!G10+Detail!O10+Detail!AE10+Detail!AM10+Detail!AU10+Detail!BC10</f>
        <v>8076369</v>
      </c>
      <c r="D10" s="51">
        <f>Detail!BK10+Detail!BS10+Detail!CA10+Detail!CI10</f>
        <v>5156293</v>
      </c>
      <c r="E10" s="51">
        <f>Detail!CQ10</f>
        <v>4500</v>
      </c>
      <c r="F10" s="51"/>
      <c r="G10" s="52">
        <f>-'[1]5A3_OJJ'!P10</f>
        <v>0</v>
      </c>
      <c r="H10" s="51">
        <f t="shared" si="1"/>
        <v>13237162</v>
      </c>
      <c r="I10" s="53">
        <f>Detail!CY10</f>
        <v>24234</v>
      </c>
      <c r="J10" s="53">
        <f>Detail!DG10</f>
        <v>0</v>
      </c>
      <c r="K10" s="51">
        <f>Detail!DO10</f>
        <v>230229</v>
      </c>
      <c r="L10" s="51">
        <f>Detail!DW10</f>
        <v>0</v>
      </c>
      <c r="M10" s="51">
        <f>Detail!EE10</f>
        <v>9571</v>
      </c>
      <c r="N10" s="51">
        <f t="shared" si="2"/>
        <v>264034</v>
      </c>
      <c r="O10" s="51">
        <f t="shared" si="3"/>
        <v>12973128</v>
      </c>
      <c r="P10" s="130">
        <f>'2.1.19 SIS'!AO10</f>
        <v>3149</v>
      </c>
      <c r="Q10" s="51">
        <f t="shared" si="4"/>
        <v>4120</v>
      </c>
      <c r="R10" s="12"/>
      <c r="S10" s="12"/>
      <c r="T10" s="12"/>
    </row>
    <row r="11" spans="1:20" ht="14.45" customHeight="1" x14ac:dyDescent="0.2">
      <c r="A11" s="113">
        <v>5</v>
      </c>
      <c r="B11" s="114" t="s">
        <v>173</v>
      </c>
      <c r="C11" s="54">
        <f>Detail!G11+Detail!O11+Detail!AE11+Detail!AM11+Detail!AU11+Detail!BC11</f>
        <v>3504893</v>
      </c>
      <c r="D11" s="54">
        <f>Detail!BK11+Detail!BS11+Detail!CA11+Detail!CI11</f>
        <v>7735320</v>
      </c>
      <c r="E11" s="54">
        <f>Detail!CQ11</f>
        <v>192166</v>
      </c>
      <c r="F11" s="54"/>
      <c r="G11" s="55">
        <f>-'[1]5A3_OJJ'!P11</f>
        <v>-3861</v>
      </c>
      <c r="H11" s="54">
        <f t="shared" si="1"/>
        <v>11428518</v>
      </c>
      <c r="I11" s="56">
        <f>Detail!CY11</f>
        <v>0</v>
      </c>
      <c r="J11" s="56">
        <f>Detail!DG11</f>
        <v>0</v>
      </c>
      <c r="K11" s="54">
        <f>Detail!DO11</f>
        <v>16000</v>
      </c>
      <c r="L11" s="54">
        <f>Detail!DW11</f>
        <v>20000</v>
      </c>
      <c r="M11" s="54">
        <f>Detail!EE11</f>
        <v>0</v>
      </c>
      <c r="N11" s="54">
        <f t="shared" si="2"/>
        <v>36000</v>
      </c>
      <c r="O11" s="54">
        <f t="shared" si="3"/>
        <v>11392518</v>
      </c>
      <c r="P11" s="131">
        <f>'2.1.19 SIS'!AO11</f>
        <v>5131</v>
      </c>
      <c r="Q11" s="54">
        <f t="shared" si="4"/>
        <v>2220</v>
      </c>
      <c r="R11" s="12"/>
      <c r="S11" s="12"/>
      <c r="T11" s="12"/>
    </row>
    <row r="12" spans="1:20" ht="14.45" customHeight="1" x14ac:dyDescent="0.2">
      <c r="A12" s="111">
        <v>6</v>
      </c>
      <c r="B12" s="112" t="s">
        <v>174</v>
      </c>
      <c r="C12" s="49">
        <f>Detail!G12+Detail!O12+Detail!AE12+Detail!AM12+Detail!AU12+Detail!BC12</f>
        <v>9764825</v>
      </c>
      <c r="D12" s="49">
        <f>Detail!BK12+Detail!BS12+Detail!CA12+Detail!CI12</f>
        <v>10564085</v>
      </c>
      <c r="E12" s="49">
        <f>Detail!CQ12</f>
        <v>13</v>
      </c>
      <c r="F12" s="49"/>
      <c r="G12" s="49">
        <f>-'[1]5A3_OJJ'!P12</f>
        <v>-1872</v>
      </c>
      <c r="H12" s="49">
        <f t="shared" si="1"/>
        <v>20327051</v>
      </c>
      <c r="I12" s="50">
        <f>Detail!CY12</f>
        <v>0</v>
      </c>
      <c r="J12" s="50">
        <f>Detail!DG12</f>
        <v>0</v>
      </c>
      <c r="K12" s="49">
        <f>Detail!DO12</f>
        <v>0</v>
      </c>
      <c r="L12" s="49">
        <f>Detail!DW12</f>
        <v>197548</v>
      </c>
      <c r="M12" s="49">
        <f>Detail!EE12</f>
        <v>0</v>
      </c>
      <c r="N12" s="49">
        <f t="shared" si="2"/>
        <v>197548</v>
      </c>
      <c r="O12" s="49">
        <f t="shared" si="3"/>
        <v>20129503</v>
      </c>
      <c r="P12" s="129">
        <f>'2.1.19 SIS'!AO12</f>
        <v>5787</v>
      </c>
      <c r="Q12" s="49">
        <f t="shared" si="4"/>
        <v>3478</v>
      </c>
      <c r="R12" s="12"/>
      <c r="S12" s="12"/>
      <c r="T12" s="12"/>
    </row>
    <row r="13" spans="1:20" ht="14.45" customHeight="1" x14ac:dyDescent="0.2">
      <c r="A13" s="111">
        <v>7</v>
      </c>
      <c r="B13" s="112" t="s">
        <v>175</v>
      </c>
      <c r="C13" s="51">
        <f>Detail!G13+Detail!O13+Detail!AE13+Detail!AM13+Detail!AU13+Detail!BC13</f>
        <v>20946486</v>
      </c>
      <c r="D13" s="51">
        <f>Detail!BK13+Detail!BS13+Detail!CA13+Detail!CI13</f>
        <v>3600000</v>
      </c>
      <c r="E13" s="51">
        <f>Detail!CQ13</f>
        <v>0</v>
      </c>
      <c r="F13" s="51"/>
      <c r="G13" s="52">
        <f>-'[1]5A3_OJJ'!P13</f>
        <v>-5547</v>
      </c>
      <c r="H13" s="51">
        <f t="shared" si="1"/>
        <v>24540939</v>
      </c>
      <c r="I13" s="53">
        <f>Detail!CY13</f>
        <v>0</v>
      </c>
      <c r="J13" s="53">
        <f>Detail!DG13</f>
        <v>0</v>
      </c>
      <c r="K13" s="51">
        <f>Detail!DO13</f>
        <v>632721</v>
      </c>
      <c r="L13" s="51">
        <f>Detail!DW13</f>
        <v>56000</v>
      </c>
      <c r="M13" s="51">
        <f>Detail!EE13</f>
        <v>0</v>
      </c>
      <c r="N13" s="51">
        <f t="shared" si="2"/>
        <v>688721</v>
      </c>
      <c r="O13" s="51">
        <f t="shared" si="3"/>
        <v>23852218</v>
      </c>
      <c r="P13" s="130">
        <f>'2.1.19 SIS'!AO13</f>
        <v>2086</v>
      </c>
      <c r="Q13" s="51">
        <f t="shared" si="4"/>
        <v>11434</v>
      </c>
      <c r="R13" s="12"/>
      <c r="S13" s="12"/>
      <c r="T13" s="12"/>
    </row>
    <row r="14" spans="1:20" ht="14.45" customHeight="1" x14ac:dyDescent="0.2">
      <c r="A14" s="111">
        <v>8</v>
      </c>
      <c r="B14" s="112" t="s">
        <v>176</v>
      </c>
      <c r="C14" s="51">
        <f>Detail!G14+Detail!O14+Detail!AE14+Detail!AM14+Detail!AU14+Detail!BC14</f>
        <v>48321735</v>
      </c>
      <c r="D14" s="51">
        <f>Detail!BK14+Detail!BS14+Detail!CA14+Detail!CI14</f>
        <v>47034245</v>
      </c>
      <c r="E14" s="51">
        <f>Detail!CQ14</f>
        <v>11050</v>
      </c>
      <c r="F14" s="51"/>
      <c r="G14" s="52">
        <f>-'[1]5A3_OJJ'!P14</f>
        <v>-9525</v>
      </c>
      <c r="H14" s="51">
        <f t="shared" si="1"/>
        <v>95357505</v>
      </c>
      <c r="I14" s="53">
        <f>Detail!CY14</f>
        <v>0</v>
      </c>
      <c r="J14" s="53">
        <f>Detail!DG14</f>
        <v>0</v>
      </c>
      <c r="K14" s="51">
        <f>Detail!DO14</f>
        <v>1546800</v>
      </c>
      <c r="L14" s="51">
        <f>Detail!DW14</f>
        <v>450000</v>
      </c>
      <c r="M14" s="51">
        <f>Detail!EE14</f>
        <v>0</v>
      </c>
      <c r="N14" s="51">
        <f t="shared" si="2"/>
        <v>1996800</v>
      </c>
      <c r="O14" s="51">
        <f t="shared" si="3"/>
        <v>93360705</v>
      </c>
      <c r="P14" s="130">
        <f>'2.1.19 SIS'!AO14</f>
        <v>22452</v>
      </c>
      <c r="Q14" s="51">
        <f t="shared" si="4"/>
        <v>4158</v>
      </c>
      <c r="R14" s="12"/>
      <c r="S14" s="12"/>
      <c r="T14" s="12"/>
    </row>
    <row r="15" spans="1:20" ht="14.45" customHeight="1" x14ac:dyDescent="0.2">
      <c r="A15" s="111">
        <v>9</v>
      </c>
      <c r="B15" s="112" t="s">
        <v>167</v>
      </c>
      <c r="C15" s="51">
        <f>Detail!G15+Detail!O15+Detail!AE15+Detail!AM15+Detail!AU15+Detail!BC15</f>
        <v>178857855</v>
      </c>
      <c r="D15" s="51">
        <f>Detail!BK15+Detail!BS15+Detail!CA15+Detail!CI15</f>
        <v>0</v>
      </c>
      <c r="E15" s="51">
        <f>Detail!CQ15</f>
        <v>0</v>
      </c>
      <c r="F15" s="51"/>
      <c r="G15" s="52">
        <f>-'[1]5A3_OJJ'!P15</f>
        <v>-91620</v>
      </c>
      <c r="H15" s="51">
        <f t="shared" si="1"/>
        <v>178766235</v>
      </c>
      <c r="I15" s="53">
        <f>Detail!CY15</f>
        <v>0</v>
      </c>
      <c r="J15" s="53">
        <f>Detail!DG15</f>
        <v>3016700</v>
      </c>
      <c r="K15" s="51">
        <f>Detail!DO15</f>
        <v>0</v>
      </c>
      <c r="L15" s="51">
        <f>Detail!DW15</f>
        <v>294145</v>
      </c>
      <c r="M15" s="51">
        <f>Detail!EE15</f>
        <v>150000</v>
      </c>
      <c r="N15" s="51">
        <f t="shared" si="2"/>
        <v>3460845</v>
      </c>
      <c r="O15" s="51">
        <f t="shared" si="3"/>
        <v>175305390</v>
      </c>
      <c r="P15" s="130">
        <f>'2.1.19 SIS'!AO15</f>
        <v>38537</v>
      </c>
      <c r="Q15" s="51">
        <f t="shared" si="4"/>
        <v>4549</v>
      </c>
      <c r="R15" s="12"/>
      <c r="S15" s="12"/>
      <c r="T15" s="12"/>
    </row>
    <row r="16" spans="1:20" ht="14.45" customHeight="1" x14ac:dyDescent="0.2">
      <c r="A16" s="113">
        <v>10</v>
      </c>
      <c r="B16" s="114" t="s">
        <v>177</v>
      </c>
      <c r="C16" s="54">
        <f>Detail!G16+Detail!O16+Detail!AE16+Detail!AM16+Detail!AU16+Detail!BC16</f>
        <v>40319800</v>
      </c>
      <c r="D16" s="54">
        <f>Detail!BK16+Detail!BS16+Detail!CA16+Detail!CI16</f>
        <v>168899850</v>
      </c>
      <c r="E16" s="54">
        <f>Detail!CQ16</f>
        <v>35300</v>
      </c>
      <c r="F16" s="54"/>
      <c r="G16" s="55">
        <f>-'[1]5A3_OJJ'!P16</f>
        <v>-60094</v>
      </c>
      <c r="H16" s="54">
        <f t="shared" si="1"/>
        <v>209194856</v>
      </c>
      <c r="I16" s="56">
        <f>Detail!CY16</f>
        <v>0</v>
      </c>
      <c r="J16" s="56">
        <f>Detail!DG16</f>
        <v>0</v>
      </c>
      <c r="K16" s="54">
        <f>Detail!DO16</f>
        <v>1213000</v>
      </c>
      <c r="L16" s="54">
        <f>Detail!DW16</f>
        <v>0</v>
      </c>
      <c r="M16" s="54">
        <f>Detail!EE16</f>
        <v>0</v>
      </c>
      <c r="N16" s="54">
        <f t="shared" si="2"/>
        <v>1213000</v>
      </c>
      <c r="O16" s="54">
        <f t="shared" si="3"/>
        <v>207981856</v>
      </c>
      <c r="P16" s="131">
        <f>'2.1.19 SIS'!AO16</f>
        <v>33201</v>
      </c>
      <c r="Q16" s="54">
        <f t="shared" si="4"/>
        <v>6264</v>
      </c>
      <c r="R16" s="12"/>
      <c r="S16" s="12"/>
      <c r="T16" s="12"/>
    </row>
    <row r="17" spans="1:20" ht="14.45" customHeight="1" x14ac:dyDescent="0.2">
      <c r="A17" s="111">
        <v>11</v>
      </c>
      <c r="B17" s="112" t="s">
        <v>178</v>
      </c>
      <c r="C17" s="49">
        <f>Detail!G17+Detail!O17+Detail!AE17+Detail!AM17+Detail!AU17+Detail!BC17</f>
        <v>2149274</v>
      </c>
      <c r="D17" s="49">
        <f>Detail!BK17+Detail!BS17+Detail!CA17+Detail!CI17</f>
        <v>2000000</v>
      </c>
      <c r="E17" s="49">
        <f>Detail!CQ17</f>
        <v>0</v>
      </c>
      <c r="F17" s="49"/>
      <c r="G17" s="49">
        <f>-'[1]5A3_OJJ'!P17</f>
        <v>0</v>
      </c>
      <c r="H17" s="49">
        <f t="shared" si="1"/>
        <v>4149274</v>
      </c>
      <c r="I17" s="50">
        <f>Detail!CY17</f>
        <v>0</v>
      </c>
      <c r="J17" s="50">
        <f>Detail!DG17</f>
        <v>0</v>
      </c>
      <c r="K17" s="49">
        <f>Detail!DO17</f>
        <v>59739</v>
      </c>
      <c r="L17" s="49">
        <f>Detail!DW17</f>
        <v>32000</v>
      </c>
      <c r="M17" s="49">
        <f>Detail!EE17</f>
        <v>450</v>
      </c>
      <c r="N17" s="49">
        <f t="shared" si="2"/>
        <v>92189</v>
      </c>
      <c r="O17" s="49">
        <f t="shared" si="3"/>
        <v>4057085</v>
      </c>
      <c r="P17" s="129">
        <f>'2.1.19 SIS'!AO17</f>
        <v>1546</v>
      </c>
      <c r="Q17" s="49">
        <f t="shared" si="4"/>
        <v>2624</v>
      </c>
      <c r="R17" s="12"/>
      <c r="S17" s="12"/>
      <c r="T17" s="12"/>
    </row>
    <row r="18" spans="1:20" ht="14.45" customHeight="1" x14ac:dyDescent="0.2">
      <c r="A18" s="111">
        <v>12</v>
      </c>
      <c r="B18" s="112" t="s">
        <v>179</v>
      </c>
      <c r="C18" s="51">
        <f>Detail!G18+Detail!O18+Detail!AE18+Detail!AM18+Detail!AU18+Detail!BC18</f>
        <v>9070000</v>
      </c>
      <c r="D18" s="51">
        <f>Detail!BK18+Detail!BS18+Detail!CA18+Detail!CI18</f>
        <v>0</v>
      </c>
      <c r="E18" s="51">
        <f>Detail!CQ18</f>
        <v>600000</v>
      </c>
      <c r="F18" s="51"/>
      <c r="G18" s="52">
        <f>-'[1]5A3_OJJ'!P18</f>
        <v>0</v>
      </c>
      <c r="H18" s="51">
        <f t="shared" si="1"/>
        <v>9670000</v>
      </c>
      <c r="I18" s="53">
        <f>Detail!CY18</f>
        <v>0</v>
      </c>
      <c r="J18" s="53">
        <f>Detail!DG18</f>
        <v>0</v>
      </c>
      <c r="K18" s="51">
        <f>Detail!DO18</f>
        <v>300000</v>
      </c>
      <c r="L18" s="51">
        <f>Detail!DW18</f>
        <v>0</v>
      </c>
      <c r="M18" s="51">
        <f>Detail!EE18</f>
        <v>0</v>
      </c>
      <c r="N18" s="51">
        <f t="shared" si="2"/>
        <v>300000</v>
      </c>
      <c r="O18" s="51">
        <f t="shared" si="3"/>
        <v>9370000</v>
      </c>
      <c r="P18" s="130">
        <f>'2.1.19 SIS'!AO18</f>
        <v>1315</v>
      </c>
      <c r="Q18" s="51">
        <f t="shared" si="4"/>
        <v>7125</v>
      </c>
      <c r="R18" s="12"/>
      <c r="S18" s="12"/>
      <c r="T18" s="12"/>
    </row>
    <row r="19" spans="1:20" ht="14.45" customHeight="1" x14ac:dyDescent="0.2">
      <c r="A19" s="111">
        <v>13</v>
      </c>
      <c r="B19" s="112" t="s">
        <v>180</v>
      </c>
      <c r="C19" s="51">
        <f>Detail!G19+Detail!O19+Detail!AE19+Detail!AM19+Detail!AU19+Detail!BC19</f>
        <v>890000</v>
      </c>
      <c r="D19" s="51">
        <f>Detail!BK19+Detail!BS19+Detail!CA19+Detail!CI19</f>
        <v>2601000</v>
      </c>
      <c r="E19" s="51">
        <f>Detail!CQ19</f>
        <v>160000</v>
      </c>
      <c r="F19" s="51"/>
      <c r="G19" s="52">
        <f>-'[1]5A3_OJJ'!P19</f>
        <v>0</v>
      </c>
      <c r="H19" s="51">
        <f t="shared" si="1"/>
        <v>3651000</v>
      </c>
      <c r="I19" s="53">
        <f>Detail!CY19</f>
        <v>0</v>
      </c>
      <c r="J19" s="53">
        <f>Detail!DG19</f>
        <v>0</v>
      </c>
      <c r="K19" s="51">
        <f>Detail!DO19</f>
        <v>31300</v>
      </c>
      <c r="L19" s="51">
        <f>Detail!DW19</f>
        <v>33000</v>
      </c>
      <c r="M19" s="51">
        <f>Detail!EE19</f>
        <v>0</v>
      </c>
      <c r="N19" s="51">
        <f t="shared" si="2"/>
        <v>64300</v>
      </c>
      <c r="O19" s="51">
        <f t="shared" si="3"/>
        <v>3586700</v>
      </c>
      <c r="P19" s="130">
        <f>'2.1.19 SIS'!AO19</f>
        <v>1265</v>
      </c>
      <c r="Q19" s="51">
        <f t="shared" si="4"/>
        <v>2835</v>
      </c>
      <c r="R19" s="12"/>
      <c r="S19" s="12"/>
      <c r="T19" s="12"/>
    </row>
    <row r="20" spans="1:20" ht="14.45" customHeight="1" x14ac:dyDescent="0.2">
      <c r="A20" s="111">
        <v>14</v>
      </c>
      <c r="B20" s="112" t="s">
        <v>181</v>
      </c>
      <c r="C20" s="51">
        <f>Detail!G20+Detail!O20+Detail!AE20+Detail!AM20+Detail!AU20+Detail!BC20</f>
        <v>3880439</v>
      </c>
      <c r="D20" s="51">
        <f>Detail!BK20+Detail!BS20+Detail!CA20+Detail!CI20</f>
        <v>2535546</v>
      </c>
      <c r="E20" s="51">
        <f>Detail!CQ20</f>
        <v>0</v>
      </c>
      <c r="F20" s="51"/>
      <c r="G20" s="52">
        <f>-'[1]5A3_OJJ'!P20</f>
        <v>-2464</v>
      </c>
      <c r="H20" s="51">
        <f t="shared" si="1"/>
        <v>6413521</v>
      </c>
      <c r="I20" s="53">
        <f>Detail!CY20</f>
        <v>0</v>
      </c>
      <c r="J20" s="53">
        <f>Detail!DG20</f>
        <v>0</v>
      </c>
      <c r="K20" s="51">
        <f>Detail!DO20</f>
        <v>0</v>
      </c>
      <c r="L20" s="51">
        <f>Detail!DW20</f>
        <v>0</v>
      </c>
      <c r="M20" s="51">
        <f>Detail!EE20</f>
        <v>0</v>
      </c>
      <c r="N20" s="51">
        <f t="shared" si="2"/>
        <v>0</v>
      </c>
      <c r="O20" s="51">
        <f t="shared" si="3"/>
        <v>6413521</v>
      </c>
      <c r="P20" s="130">
        <f>'2.1.19 SIS'!AO20</f>
        <v>1741</v>
      </c>
      <c r="Q20" s="51">
        <f t="shared" si="4"/>
        <v>3684</v>
      </c>
      <c r="R20" s="12"/>
      <c r="S20" s="12"/>
      <c r="T20" s="12"/>
    </row>
    <row r="21" spans="1:20" ht="14.45" customHeight="1" x14ac:dyDescent="0.2">
      <c r="A21" s="113">
        <v>15</v>
      </c>
      <c r="B21" s="114" t="s">
        <v>182</v>
      </c>
      <c r="C21" s="54">
        <f>Detail!G21+Detail!O21+Detail!AE21+Detail!AM21+Detail!AU21+Detail!BC21</f>
        <v>5334236</v>
      </c>
      <c r="D21" s="54">
        <f>Detail!BK21+Detail!BS21+Detail!CA21+Detail!CI21</f>
        <v>5442500</v>
      </c>
      <c r="E21" s="54">
        <f>Detail!CQ21</f>
        <v>92000</v>
      </c>
      <c r="F21" s="54"/>
      <c r="G21" s="55">
        <f>-'[1]5A3_OJJ'!P21</f>
        <v>-2984</v>
      </c>
      <c r="H21" s="54">
        <f t="shared" si="1"/>
        <v>10865752</v>
      </c>
      <c r="I21" s="56">
        <f>Detail!CY21</f>
        <v>0</v>
      </c>
      <c r="J21" s="56">
        <f>Detail!DG21</f>
        <v>0</v>
      </c>
      <c r="K21" s="54">
        <f>Detail!DO21</f>
        <v>172000</v>
      </c>
      <c r="L21" s="54">
        <f>Detail!DW21</f>
        <v>0</v>
      </c>
      <c r="M21" s="54">
        <f>Detail!EE21</f>
        <v>0</v>
      </c>
      <c r="N21" s="54">
        <f t="shared" si="2"/>
        <v>172000</v>
      </c>
      <c r="O21" s="54">
        <f t="shared" si="3"/>
        <v>10693752</v>
      </c>
      <c r="P21" s="131">
        <f>'2.1.19 SIS'!AO21</f>
        <v>3568</v>
      </c>
      <c r="Q21" s="54">
        <f t="shared" si="4"/>
        <v>2997</v>
      </c>
      <c r="R21" s="12"/>
      <c r="S21" s="12"/>
      <c r="T21" s="12"/>
    </row>
    <row r="22" spans="1:20" ht="14.45" customHeight="1" x14ac:dyDescent="0.2">
      <c r="A22" s="111">
        <v>16</v>
      </c>
      <c r="B22" s="112" t="s">
        <v>183</v>
      </c>
      <c r="C22" s="49">
        <f>Detail!G22+Detail!O22+Detail!AE22+Detail!AM22+Detail!AU22+Detail!BC22</f>
        <v>40623542</v>
      </c>
      <c r="D22" s="49">
        <f>Detail!BK22+Detail!BS22+Detail!CA22+Detail!CI22</f>
        <v>24933480</v>
      </c>
      <c r="E22" s="49">
        <f>Detail!CQ22</f>
        <v>142188</v>
      </c>
      <c r="F22" s="49"/>
      <c r="G22" s="49">
        <f>-'[1]5A3_OJJ'!P22</f>
        <v>-6644</v>
      </c>
      <c r="H22" s="49">
        <f t="shared" si="1"/>
        <v>65692566</v>
      </c>
      <c r="I22" s="50">
        <f>Detail!CY22</f>
        <v>0</v>
      </c>
      <c r="J22" s="50">
        <f>Detail!DG22</f>
        <v>0</v>
      </c>
      <c r="K22" s="49">
        <f>Detail!DO22</f>
        <v>1573027</v>
      </c>
      <c r="L22" s="49">
        <f>Detail!DW22</f>
        <v>265023</v>
      </c>
      <c r="M22" s="49">
        <f>Detail!EE22</f>
        <v>0</v>
      </c>
      <c r="N22" s="49">
        <f t="shared" si="2"/>
        <v>1838050</v>
      </c>
      <c r="O22" s="49">
        <f t="shared" si="3"/>
        <v>63854516</v>
      </c>
      <c r="P22" s="129">
        <f>'2.1.19 SIS'!AO22</f>
        <v>4825</v>
      </c>
      <c r="Q22" s="49">
        <f t="shared" si="4"/>
        <v>13234</v>
      </c>
      <c r="R22" s="12"/>
      <c r="S22" s="12"/>
      <c r="T22" s="12"/>
    </row>
    <row r="23" spans="1:20" ht="14.45" customHeight="1" x14ac:dyDescent="0.2">
      <c r="A23" s="111">
        <v>17</v>
      </c>
      <c r="B23" s="112" t="s">
        <v>168</v>
      </c>
      <c r="C23" s="51">
        <f>Detail!G23+Detail!O23+Detail!AE23+Detail!AM23+Detail!AU23+Detail!BC23</f>
        <v>167900000</v>
      </c>
      <c r="D23" s="51">
        <f>Detail!BK23+Detail!BS23+Detail!CA23+Detail!CI23</f>
        <v>140673204</v>
      </c>
      <c r="E23" s="51">
        <f>Detail!CQ23</f>
        <v>40000</v>
      </c>
      <c r="F23" s="51"/>
      <c r="G23" s="52">
        <f>-'[1]5A3_OJJ'!P23</f>
        <v>-122411</v>
      </c>
      <c r="H23" s="51">
        <f t="shared" si="1"/>
        <v>308490793</v>
      </c>
      <c r="I23" s="53">
        <f>Detail!CY23</f>
        <v>0</v>
      </c>
      <c r="J23" s="53">
        <f>Detail!DG23</f>
        <v>0</v>
      </c>
      <c r="K23" s="51">
        <f>Detail!DO23</f>
        <v>4556326</v>
      </c>
      <c r="L23" s="51">
        <f>Detail!DW23</f>
        <v>1470252</v>
      </c>
      <c r="M23" s="51">
        <f>Detail!EE23</f>
        <v>20000</v>
      </c>
      <c r="N23" s="51">
        <f t="shared" si="2"/>
        <v>6046578</v>
      </c>
      <c r="O23" s="51">
        <f t="shared" si="3"/>
        <v>302444215</v>
      </c>
      <c r="P23" s="130">
        <f>'2.1.19 SIS'!AO23</f>
        <v>44745</v>
      </c>
      <c r="Q23" s="51">
        <f t="shared" si="4"/>
        <v>6759</v>
      </c>
      <c r="R23" s="12"/>
      <c r="S23" s="12"/>
      <c r="T23" s="12"/>
    </row>
    <row r="24" spans="1:20" ht="14.45" customHeight="1" x14ac:dyDescent="0.2">
      <c r="A24" s="111">
        <v>18</v>
      </c>
      <c r="B24" s="112" t="s">
        <v>184</v>
      </c>
      <c r="C24" s="51">
        <f>Detail!G24+Detail!O24+Detail!AE24+Detail!AM24+Detail!AU24+Detail!BC24</f>
        <v>765293</v>
      </c>
      <c r="D24" s="51">
        <f>Detail!BK24+Detail!BS24+Detail!CA24+Detail!CI24</f>
        <v>1575000</v>
      </c>
      <c r="E24" s="51">
        <f>Detail!CQ24</f>
        <v>278947</v>
      </c>
      <c r="F24" s="51"/>
      <c r="G24" s="52">
        <f>-'[1]5A3_OJJ'!P24</f>
        <v>-4054</v>
      </c>
      <c r="H24" s="51">
        <f t="shared" si="1"/>
        <v>2615186</v>
      </c>
      <c r="I24" s="53">
        <f>Detail!CY24</f>
        <v>3000</v>
      </c>
      <c r="J24" s="53">
        <f>Detail!DG24</f>
        <v>0</v>
      </c>
      <c r="K24" s="51">
        <f>Detail!DO24</f>
        <v>0</v>
      </c>
      <c r="L24" s="51">
        <f>Detail!DW24</f>
        <v>43978</v>
      </c>
      <c r="M24" s="51">
        <f>Detail!EE24</f>
        <v>0</v>
      </c>
      <c r="N24" s="51">
        <f t="shared" si="2"/>
        <v>46978</v>
      </c>
      <c r="O24" s="51">
        <f t="shared" si="3"/>
        <v>2568208</v>
      </c>
      <c r="P24" s="130">
        <f>'2.1.19 SIS'!AO24</f>
        <v>898</v>
      </c>
      <c r="Q24" s="51">
        <f t="shared" si="4"/>
        <v>2860</v>
      </c>
      <c r="R24" s="12"/>
      <c r="S24" s="12"/>
      <c r="T24" s="12"/>
    </row>
    <row r="25" spans="1:20" ht="14.45" customHeight="1" x14ac:dyDescent="0.2">
      <c r="A25" s="111">
        <v>19</v>
      </c>
      <c r="B25" s="112" t="s">
        <v>185</v>
      </c>
      <c r="C25" s="51">
        <f>Detail!G25+Detail!O25+Detail!AE25+Detail!AM25+Detail!AU25+Detail!BC25</f>
        <v>3527000</v>
      </c>
      <c r="D25" s="51">
        <f>Detail!BK25+Detail!BS25+Detail!CA25+Detail!CI25</f>
        <v>3750000</v>
      </c>
      <c r="E25" s="51">
        <f>Detail!CQ25</f>
        <v>0</v>
      </c>
      <c r="F25" s="51"/>
      <c r="G25" s="52">
        <f>-'[1]5A3_OJJ'!P25</f>
        <v>0</v>
      </c>
      <c r="H25" s="51">
        <f t="shared" si="1"/>
        <v>7277000</v>
      </c>
      <c r="I25" s="53">
        <f>Detail!CY25</f>
        <v>0</v>
      </c>
      <c r="J25" s="53">
        <f>Detail!DG25</f>
        <v>0</v>
      </c>
      <c r="K25" s="51">
        <f>Detail!DO25</f>
        <v>0</v>
      </c>
      <c r="L25" s="51">
        <f>Detail!DW25</f>
        <v>0</v>
      </c>
      <c r="M25" s="51">
        <f>Detail!EE25</f>
        <v>658</v>
      </c>
      <c r="N25" s="51">
        <f t="shared" si="2"/>
        <v>658</v>
      </c>
      <c r="O25" s="51">
        <f t="shared" si="3"/>
        <v>7276342</v>
      </c>
      <c r="P25" s="130">
        <f>'2.1.19 SIS'!AO25</f>
        <v>1861</v>
      </c>
      <c r="Q25" s="51">
        <f t="shared" si="4"/>
        <v>3910</v>
      </c>
      <c r="R25" s="12"/>
      <c r="S25" s="12"/>
      <c r="T25" s="12"/>
    </row>
    <row r="26" spans="1:20" ht="14.45" customHeight="1" x14ac:dyDescent="0.2">
      <c r="A26" s="113">
        <v>20</v>
      </c>
      <c r="B26" s="114" t="s">
        <v>186</v>
      </c>
      <c r="C26" s="54">
        <f>Detail!G26+Detail!O26+Detail!AE26+Detail!AM26+Detail!AU26+Detail!BC26</f>
        <v>6819213</v>
      </c>
      <c r="D26" s="54">
        <f>Detail!BK26+Detail!BS26+Detail!CA26+Detail!CI26</f>
        <v>7099952</v>
      </c>
      <c r="E26" s="54">
        <f>Detail!CQ26</f>
        <v>366644</v>
      </c>
      <c r="F26" s="54"/>
      <c r="G26" s="55">
        <f>-'[1]5A3_OJJ'!P26</f>
        <v>-8175</v>
      </c>
      <c r="H26" s="54">
        <f t="shared" si="1"/>
        <v>14277634</v>
      </c>
      <c r="I26" s="56">
        <f>Detail!CY26</f>
        <v>0</v>
      </c>
      <c r="J26" s="56">
        <f>Detail!DG26</f>
        <v>0</v>
      </c>
      <c r="K26" s="54">
        <f>Detail!DO26</f>
        <v>224247</v>
      </c>
      <c r="L26" s="54">
        <f>Detail!DW26</f>
        <v>189340</v>
      </c>
      <c r="M26" s="54">
        <f>Detail!EE26</f>
        <v>1443</v>
      </c>
      <c r="N26" s="54">
        <f t="shared" si="2"/>
        <v>415030</v>
      </c>
      <c r="O26" s="54">
        <f t="shared" si="3"/>
        <v>13862604</v>
      </c>
      <c r="P26" s="131">
        <f>'2.1.19 SIS'!AO26</f>
        <v>5609</v>
      </c>
      <c r="Q26" s="54">
        <f t="shared" si="4"/>
        <v>2471</v>
      </c>
      <c r="R26" s="12"/>
      <c r="S26" s="12"/>
      <c r="T26" s="12"/>
    </row>
    <row r="27" spans="1:20" ht="14.45" customHeight="1" x14ac:dyDescent="0.2">
      <c r="A27" s="111">
        <v>21</v>
      </c>
      <c r="B27" s="112" t="s">
        <v>187</v>
      </c>
      <c r="C27" s="49">
        <f>Detail!G27+Detail!O27+Detail!AE27+Detail!AM27+Detail!AU27+Detail!BC27</f>
        <v>1617784</v>
      </c>
      <c r="D27" s="49">
        <f>Detail!BK27+Detail!BS27+Detail!CA27+Detail!CI27</f>
        <v>3797540</v>
      </c>
      <c r="E27" s="49">
        <f>Detail!CQ27</f>
        <v>12000</v>
      </c>
      <c r="F27" s="49"/>
      <c r="G27" s="49">
        <f>-'[1]5A3_OJJ'!P27</f>
        <v>-11607</v>
      </c>
      <c r="H27" s="49">
        <f t="shared" si="1"/>
        <v>5415717</v>
      </c>
      <c r="I27" s="50">
        <f>Detail!CY27</f>
        <v>0</v>
      </c>
      <c r="J27" s="50">
        <f>Detail!DG27</f>
        <v>0</v>
      </c>
      <c r="K27" s="49">
        <f>Detail!DO27</f>
        <v>89296</v>
      </c>
      <c r="L27" s="49">
        <f>Detail!DW27</f>
        <v>46250</v>
      </c>
      <c r="M27" s="49">
        <f>Detail!EE27</f>
        <v>0</v>
      </c>
      <c r="N27" s="49">
        <f t="shared" si="2"/>
        <v>135546</v>
      </c>
      <c r="O27" s="49">
        <f t="shared" si="3"/>
        <v>5280171</v>
      </c>
      <c r="P27" s="129">
        <f>'2.1.19 SIS'!AO27</f>
        <v>2956</v>
      </c>
      <c r="Q27" s="49">
        <f t="shared" si="4"/>
        <v>1786</v>
      </c>
      <c r="R27" s="12"/>
      <c r="S27" s="12"/>
      <c r="T27" s="12"/>
    </row>
    <row r="28" spans="1:20" ht="14.45" customHeight="1" x14ac:dyDescent="0.2">
      <c r="A28" s="111">
        <v>22</v>
      </c>
      <c r="B28" s="112" t="s">
        <v>188</v>
      </c>
      <c r="C28" s="51">
        <f>Detail!G28+Detail!O28+Detail!AE28+Detail!AM28+Detail!AU28+Detail!BC28</f>
        <v>2118300</v>
      </c>
      <c r="D28" s="51">
        <f>Detail!BK28+Detail!BS28+Detail!CA28+Detail!CI28</f>
        <v>1240000</v>
      </c>
      <c r="E28" s="51">
        <f>Detail!CQ28</f>
        <v>17000</v>
      </c>
      <c r="F28" s="51"/>
      <c r="G28" s="52">
        <f>-'[1]5A3_OJJ'!P28</f>
        <v>-1218</v>
      </c>
      <c r="H28" s="51">
        <f t="shared" si="1"/>
        <v>3374082</v>
      </c>
      <c r="I28" s="53">
        <f>Detail!CY28</f>
        <v>14375</v>
      </c>
      <c r="J28" s="53">
        <f>Detail!DG28</f>
        <v>0</v>
      </c>
      <c r="K28" s="51">
        <f>Detail!DO28</f>
        <v>79200</v>
      </c>
      <c r="L28" s="51">
        <f>Detail!DW28</f>
        <v>26000</v>
      </c>
      <c r="M28" s="51">
        <f>Detail!EE28</f>
        <v>30000</v>
      </c>
      <c r="N28" s="51">
        <f t="shared" si="2"/>
        <v>149575</v>
      </c>
      <c r="O28" s="51">
        <f t="shared" si="3"/>
        <v>3224507</v>
      </c>
      <c r="P28" s="130">
        <f>'2.1.19 SIS'!AO28</f>
        <v>2915</v>
      </c>
      <c r="Q28" s="51">
        <f t="shared" si="4"/>
        <v>1106</v>
      </c>
      <c r="R28" s="12"/>
      <c r="S28" s="12"/>
      <c r="T28" s="12"/>
    </row>
    <row r="29" spans="1:20" ht="14.45" customHeight="1" x14ac:dyDescent="0.2">
      <c r="A29" s="111">
        <v>23</v>
      </c>
      <c r="B29" s="112" t="s">
        <v>189</v>
      </c>
      <c r="C29" s="51">
        <f>Detail!G29+Detail!O29+Detail!AE29+Detail!AM29+Detail!AU29+Detail!BC29</f>
        <v>6845000</v>
      </c>
      <c r="D29" s="51">
        <f>Detail!BK29+Detail!BS29+Detail!CA29+Detail!CI29</f>
        <v>25057836</v>
      </c>
      <c r="E29" s="51">
        <f>Detail!CQ29</f>
        <v>55000</v>
      </c>
      <c r="F29" s="51"/>
      <c r="G29" s="52">
        <f>-'[1]5A3_OJJ'!P29</f>
        <v>-3869</v>
      </c>
      <c r="H29" s="51">
        <f t="shared" si="1"/>
        <v>31953967</v>
      </c>
      <c r="I29" s="53">
        <f>Detail!CY29</f>
        <v>2000</v>
      </c>
      <c r="J29" s="53">
        <f>Detail!DG29</f>
        <v>0</v>
      </c>
      <c r="K29" s="51">
        <f>Detail!DO29</f>
        <v>230000</v>
      </c>
      <c r="L29" s="51">
        <f>Detail!DW29</f>
        <v>0</v>
      </c>
      <c r="M29" s="51">
        <f>Detail!EE29</f>
        <v>0</v>
      </c>
      <c r="N29" s="51">
        <f t="shared" si="2"/>
        <v>232000</v>
      </c>
      <c r="O29" s="51">
        <f t="shared" si="3"/>
        <v>31721967</v>
      </c>
      <c r="P29" s="130">
        <f>'2.1.19 SIS'!AO29</f>
        <v>12241</v>
      </c>
      <c r="Q29" s="51">
        <f t="shared" si="4"/>
        <v>2591</v>
      </c>
      <c r="R29" s="12"/>
      <c r="S29" s="12"/>
      <c r="T29" s="12"/>
    </row>
    <row r="30" spans="1:20" ht="14.45" customHeight="1" x14ac:dyDescent="0.2">
      <c r="A30" s="111">
        <v>24</v>
      </c>
      <c r="B30" s="112" t="s">
        <v>190</v>
      </c>
      <c r="C30" s="51">
        <f>Detail!G30+Detail!O30+Detail!AE30+Detail!AM30+Detail!AU30+Detail!BC30</f>
        <v>30742000</v>
      </c>
      <c r="D30" s="51">
        <f>Detail!BK30+Detail!BS30+Detail!CA30+Detail!CI30</f>
        <v>23600000</v>
      </c>
      <c r="E30" s="51">
        <f>Detail!CQ30</f>
        <v>0</v>
      </c>
      <c r="F30" s="51"/>
      <c r="G30" s="52">
        <f>-'[1]5A3_OJJ'!P30</f>
        <v>-6091</v>
      </c>
      <c r="H30" s="51">
        <f t="shared" si="1"/>
        <v>54335909</v>
      </c>
      <c r="I30" s="53">
        <f>Detail!CY30</f>
        <v>0</v>
      </c>
      <c r="J30" s="53">
        <f>Detail!DG30</f>
        <v>0</v>
      </c>
      <c r="K30" s="51">
        <f>Detail!DO30</f>
        <v>0</v>
      </c>
      <c r="L30" s="51">
        <f>Detail!DW30</f>
        <v>0</v>
      </c>
      <c r="M30" s="51">
        <f>Detail!EE30</f>
        <v>0</v>
      </c>
      <c r="N30" s="51">
        <f t="shared" si="2"/>
        <v>0</v>
      </c>
      <c r="O30" s="51">
        <f t="shared" si="3"/>
        <v>54335909</v>
      </c>
      <c r="P30" s="130">
        <f>'2.1.19 SIS'!AO30</f>
        <v>4555</v>
      </c>
      <c r="Q30" s="51">
        <f t="shared" si="4"/>
        <v>11929</v>
      </c>
      <c r="R30" s="12"/>
      <c r="S30" s="12"/>
      <c r="T30" s="12"/>
    </row>
    <row r="31" spans="1:20" ht="14.45" customHeight="1" x14ac:dyDescent="0.2">
      <c r="A31" s="113">
        <v>25</v>
      </c>
      <c r="B31" s="114" t="s">
        <v>191</v>
      </c>
      <c r="C31" s="54">
        <f>Detail!G31+Detail!O31+Detail!AE31+Detail!AM31+Detail!AU31+Detail!BC31</f>
        <v>5756100</v>
      </c>
      <c r="D31" s="54">
        <f>Detail!BK31+Detail!BS31+Detail!CA31+Detail!CI31</f>
        <v>4854306</v>
      </c>
      <c r="E31" s="54">
        <f>Detail!CQ31</f>
        <v>0</v>
      </c>
      <c r="F31" s="54"/>
      <c r="G31" s="55">
        <f>-'[1]5A3_OJJ'!P31</f>
        <v>-4233</v>
      </c>
      <c r="H31" s="54">
        <f t="shared" si="1"/>
        <v>10606173</v>
      </c>
      <c r="I31" s="56">
        <f>Detail!CY31</f>
        <v>0</v>
      </c>
      <c r="J31" s="56">
        <f>Detail!DG31</f>
        <v>0</v>
      </c>
      <c r="K31" s="54">
        <f>Detail!DO31</f>
        <v>0</v>
      </c>
      <c r="L31" s="54">
        <f>Detail!DW31</f>
        <v>50720</v>
      </c>
      <c r="M31" s="54">
        <f>Detail!EE31</f>
        <v>0</v>
      </c>
      <c r="N31" s="54">
        <f t="shared" si="2"/>
        <v>50720</v>
      </c>
      <c r="O31" s="54">
        <f t="shared" si="3"/>
        <v>10555453</v>
      </c>
      <c r="P31" s="131">
        <f>'2.1.19 SIS'!AO31</f>
        <v>2243</v>
      </c>
      <c r="Q31" s="54">
        <f t="shared" si="4"/>
        <v>4706</v>
      </c>
      <c r="R31" s="12"/>
      <c r="S31" s="12"/>
      <c r="T31" s="12"/>
    </row>
    <row r="32" spans="1:20" ht="14.45" customHeight="1" x14ac:dyDescent="0.2">
      <c r="A32" s="111">
        <v>26</v>
      </c>
      <c r="B32" s="112" t="s">
        <v>192</v>
      </c>
      <c r="C32" s="49">
        <f>Detail!G32+Detail!O32+Detail!AE32+Detail!AM32+Detail!AU32+Detail!BC32</f>
        <v>79884815</v>
      </c>
      <c r="D32" s="49">
        <f>Detail!BK32+Detail!BS32+Detail!CA32+Detail!CI32</f>
        <v>184432196</v>
      </c>
      <c r="E32" s="49">
        <f>Detail!CQ32</f>
        <v>33018</v>
      </c>
      <c r="F32" s="49"/>
      <c r="G32" s="49">
        <f>-'[1]5A3_OJJ'!P32</f>
        <v>-37544</v>
      </c>
      <c r="H32" s="49">
        <f t="shared" si="1"/>
        <v>264312485</v>
      </c>
      <c r="I32" s="50">
        <f>Detail!CY32</f>
        <v>1018590</v>
      </c>
      <c r="J32" s="50">
        <f>Detail!DG32</f>
        <v>34146</v>
      </c>
      <c r="K32" s="49">
        <f>Detail!DO32</f>
        <v>2495075</v>
      </c>
      <c r="L32" s="49">
        <f>Detail!DW32</f>
        <v>17588697</v>
      </c>
      <c r="M32" s="49">
        <f>Detail!EE32</f>
        <v>29233</v>
      </c>
      <c r="N32" s="49">
        <f t="shared" si="2"/>
        <v>21165741</v>
      </c>
      <c r="O32" s="49">
        <f t="shared" si="3"/>
        <v>243146744</v>
      </c>
      <c r="P32" s="129">
        <f>'2.1.19 SIS'!AO32</f>
        <v>49561</v>
      </c>
      <c r="Q32" s="49">
        <f t="shared" si="4"/>
        <v>4906</v>
      </c>
      <c r="R32" s="12"/>
      <c r="S32" s="12"/>
      <c r="T32" s="12"/>
    </row>
    <row r="33" spans="1:20" ht="14.45" customHeight="1" x14ac:dyDescent="0.2">
      <c r="A33" s="111">
        <v>27</v>
      </c>
      <c r="B33" s="112" t="s">
        <v>193</v>
      </c>
      <c r="C33" s="51">
        <f>Detail!G33+Detail!O33+Detail!AE33+Detail!AM33+Detail!AU33+Detail!BC33</f>
        <v>6443000</v>
      </c>
      <c r="D33" s="51">
        <f>Detail!BK33+Detail!BS33+Detail!CA33+Detail!CI33</f>
        <v>10315000</v>
      </c>
      <c r="E33" s="51">
        <f>Detail!CQ33</f>
        <v>30550</v>
      </c>
      <c r="F33" s="51"/>
      <c r="G33" s="52">
        <f>-'[1]5A3_OJJ'!P33</f>
        <v>-1647</v>
      </c>
      <c r="H33" s="51">
        <f t="shared" si="1"/>
        <v>16786903</v>
      </c>
      <c r="I33" s="53">
        <f>Detail!CY33</f>
        <v>0</v>
      </c>
      <c r="J33" s="53">
        <f>Detail!DG33</f>
        <v>0</v>
      </c>
      <c r="K33" s="51">
        <f>Detail!DO33</f>
        <v>198223</v>
      </c>
      <c r="L33" s="51">
        <f>Detail!DW33</f>
        <v>135000</v>
      </c>
      <c r="M33" s="51">
        <f>Detail!EE33</f>
        <v>10000</v>
      </c>
      <c r="N33" s="51">
        <f t="shared" si="2"/>
        <v>343223</v>
      </c>
      <c r="O33" s="51">
        <f t="shared" si="3"/>
        <v>16443680</v>
      </c>
      <c r="P33" s="130">
        <f>'2.1.19 SIS'!AO33</f>
        <v>5530</v>
      </c>
      <c r="Q33" s="51">
        <f t="shared" si="4"/>
        <v>2974</v>
      </c>
      <c r="R33" s="12"/>
      <c r="S33" s="12"/>
      <c r="T33" s="12"/>
    </row>
    <row r="34" spans="1:20" ht="14.45" customHeight="1" x14ac:dyDescent="0.2">
      <c r="A34" s="111">
        <v>28</v>
      </c>
      <c r="B34" s="112" t="s">
        <v>194</v>
      </c>
      <c r="C34" s="51">
        <f>Detail!G34+Detail!O34+Detail!AE34+Detail!AM34+Detail!AU34+Detail!BC34</f>
        <v>75198691</v>
      </c>
      <c r="D34" s="51">
        <f>Detail!BK34+Detail!BS34+Detail!CA34+Detail!CI34</f>
        <v>92063106</v>
      </c>
      <c r="E34" s="51">
        <f>Detail!CQ34</f>
        <v>309645</v>
      </c>
      <c r="F34" s="51"/>
      <c r="G34" s="52">
        <f>-'[1]5A3_OJJ'!P34</f>
        <v>-18206</v>
      </c>
      <c r="H34" s="51">
        <f t="shared" si="1"/>
        <v>167553236</v>
      </c>
      <c r="I34" s="53">
        <f>Detail!CY34</f>
        <v>0</v>
      </c>
      <c r="J34" s="53">
        <f>Detail!DG34</f>
        <v>0</v>
      </c>
      <c r="K34" s="51">
        <f>Detail!DO34</f>
        <v>811195</v>
      </c>
      <c r="L34" s="51">
        <f>Detail!DW34</f>
        <v>839487</v>
      </c>
      <c r="M34" s="51">
        <f>Detail!EE34</f>
        <v>0</v>
      </c>
      <c r="N34" s="51">
        <f t="shared" si="2"/>
        <v>1650682</v>
      </c>
      <c r="O34" s="51">
        <f t="shared" si="3"/>
        <v>165902554</v>
      </c>
      <c r="P34" s="130">
        <f>'2.1.19 SIS'!AO34</f>
        <v>32587</v>
      </c>
      <c r="Q34" s="51">
        <f t="shared" si="4"/>
        <v>5091</v>
      </c>
      <c r="R34" s="12"/>
      <c r="S34" s="12"/>
      <c r="T34" s="12"/>
    </row>
    <row r="35" spans="1:20" ht="14.45" customHeight="1" x14ac:dyDescent="0.2">
      <c r="A35" s="111">
        <v>29</v>
      </c>
      <c r="B35" s="112" t="s">
        <v>195</v>
      </c>
      <c r="C35" s="51">
        <f>Detail!G35+Detail!O35+Detail!AE35+Detail!AM35+Detail!AU35+Detail!BC35</f>
        <v>31140275</v>
      </c>
      <c r="D35" s="51">
        <f>Detail!BK35+Detail!BS35+Detail!CA35+Detail!CI35</f>
        <v>29506800</v>
      </c>
      <c r="E35" s="51">
        <f>Detail!CQ35</f>
        <v>100000</v>
      </c>
      <c r="F35" s="51"/>
      <c r="G35" s="52">
        <f>-'[1]5A3_OJJ'!P35</f>
        <v>-9917</v>
      </c>
      <c r="H35" s="51">
        <f t="shared" si="1"/>
        <v>60737158</v>
      </c>
      <c r="I35" s="53">
        <f>Detail!CY35</f>
        <v>0</v>
      </c>
      <c r="J35" s="53">
        <f>Detail!DG35</f>
        <v>0</v>
      </c>
      <c r="K35" s="51">
        <f>Detail!DO35</f>
        <v>1300858</v>
      </c>
      <c r="L35" s="51">
        <f>Detail!DW35</f>
        <v>0</v>
      </c>
      <c r="M35" s="51">
        <f>Detail!EE35</f>
        <v>10000</v>
      </c>
      <c r="N35" s="51">
        <f t="shared" si="2"/>
        <v>1310858</v>
      </c>
      <c r="O35" s="51">
        <f t="shared" si="3"/>
        <v>59426300</v>
      </c>
      <c r="P35" s="130">
        <f>'2.1.19 SIS'!AO35</f>
        <v>13944</v>
      </c>
      <c r="Q35" s="51">
        <f t="shared" si="4"/>
        <v>4262</v>
      </c>
      <c r="R35" s="12"/>
      <c r="S35" s="12"/>
      <c r="T35" s="12"/>
    </row>
    <row r="36" spans="1:20" ht="14.45" customHeight="1" x14ac:dyDescent="0.2">
      <c r="A36" s="113">
        <v>30</v>
      </c>
      <c r="B36" s="114" t="s">
        <v>247</v>
      </c>
      <c r="C36" s="54">
        <f>Detail!G36+Detail!O36+Detail!AE36+Detail!AM36+Detail!AU36+Detail!BC36</f>
        <v>3180000</v>
      </c>
      <c r="D36" s="54">
        <f>Detail!BK36+Detail!BS36+Detail!CA36+Detail!CI36</f>
        <v>4990000</v>
      </c>
      <c r="E36" s="54">
        <f>Detail!CQ36</f>
        <v>0</v>
      </c>
      <c r="F36" s="54"/>
      <c r="G36" s="55">
        <f>-'[1]5A3_OJJ'!P36</f>
        <v>0</v>
      </c>
      <c r="H36" s="54">
        <f t="shared" si="1"/>
        <v>8170000</v>
      </c>
      <c r="I36" s="56">
        <f>Detail!CY36</f>
        <v>0</v>
      </c>
      <c r="J36" s="56">
        <f>Detail!DG36</f>
        <v>0</v>
      </c>
      <c r="K36" s="54">
        <f>Detail!DO36</f>
        <v>100000</v>
      </c>
      <c r="L36" s="54">
        <f>Detail!DW36</f>
        <v>70000</v>
      </c>
      <c r="M36" s="54">
        <f>Detail!EE36</f>
        <v>30000</v>
      </c>
      <c r="N36" s="54">
        <f t="shared" si="2"/>
        <v>200000</v>
      </c>
      <c r="O36" s="54">
        <f t="shared" si="3"/>
        <v>7970000</v>
      </c>
      <c r="P36" s="131">
        <f>'2.1.19 SIS'!AO36</f>
        <v>2477</v>
      </c>
      <c r="Q36" s="54">
        <f t="shared" si="4"/>
        <v>3218</v>
      </c>
      <c r="R36" s="12"/>
      <c r="S36" s="12"/>
      <c r="T36" s="12"/>
    </row>
    <row r="37" spans="1:20" ht="14.45" customHeight="1" x14ac:dyDescent="0.2">
      <c r="A37" s="111">
        <v>31</v>
      </c>
      <c r="B37" s="112" t="s">
        <v>196</v>
      </c>
      <c r="C37" s="49">
        <f>Detail!G37+Detail!O37+Detail!AE37+Detail!AM37+Detail!AU37+Detail!BC37</f>
        <v>14562412</v>
      </c>
      <c r="D37" s="49">
        <f>Detail!BK37+Detail!BS37+Detail!CA37+Detail!CI37</f>
        <v>19929634</v>
      </c>
      <c r="E37" s="49">
        <f>Detail!CQ37</f>
        <v>0</v>
      </c>
      <c r="F37" s="49"/>
      <c r="G37" s="49">
        <f>-'[1]5A3_OJJ'!P37</f>
        <v>-8344</v>
      </c>
      <c r="H37" s="49">
        <f t="shared" si="1"/>
        <v>34483702</v>
      </c>
      <c r="I37" s="50">
        <f>Detail!CY37</f>
        <v>0</v>
      </c>
      <c r="J37" s="50">
        <f>Detail!DG37</f>
        <v>0</v>
      </c>
      <c r="K37" s="49">
        <f>Detail!DO37</f>
        <v>437844</v>
      </c>
      <c r="L37" s="49">
        <f>Detail!DW37</f>
        <v>59750</v>
      </c>
      <c r="M37" s="49">
        <f>Detail!EE37</f>
        <v>0</v>
      </c>
      <c r="N37" s="49">
        <f t="shared" si="2"/>
        <v>497594</v>
      </c>
      <c r="O37" s="49">
        <f t="shared" si="3"/>
        <v>33986108</v>
      </c>
      <c r="P37" s="129">
        <f>'2.1.19 SIS'!AO37</f>
        <v>6195</v>
      </c>
      <c r="Q37" s="49">
        <f t="shared" si="4"/>
        <v>5486</v>
      </c>
      <c r="R37" s="12"/>
      <c r="S37" s="12"/>
      <c r="T37" s="12"/>
    </row>
    <row r="38" spans="1:20" ht="14.45" customHeight="1" x14ac:dyDescent="0.2">
      <c r="A38" s="111">
        <v>32</v>
      </c>
      <c r="B38" s="112" t="s">
        <v>197</v>
      </c>
      <c r="C38" s="51">
        <f>Detail!G38+Detail!O38+Detail!AE38+Detail!AM38+Detail!AU38+Detail!BC38</f>
        <v>9630000</v>
      </c>
      <c r="D38" s="51">
        <f>Detail!BK38+Detail!BS38+Detail!CA38+Detail!CI38</f>
        <v>48810000</v>
      </c>
      <c r="E38" s="51">
        <f>Detail!CQ38</f>
        <v>5000</v>
      </c>
      <c r="F38" s="51"/>
      <c r="G38" s="52">
        <f>-'[1]5A3_OJJ'!P38</f>
        <v>-2041</v>
      </c>
      <c r="H38" s="51">
        <f t="shared" si="1"/>
        <v>58442959</v>
      </c>
      <c r="I38" s="53">
        <f>Detail!CY38</f>
        <v>0</v>
      </c>
      <c r="J38" s="53">
        <f>Detail!DG38</f>
        <v>0</v>
      </c>
      <c r="K38" s="51">
        <f>Detail!DO38</f>
        <v>356119</v>
      </c>
      <c r="L38" s="51">
        <f>Detail!DW38</f>
        <v>0</v>
      </c>
      <c r="M38" s="51">
        <f>Detail!EE38</f>
        <v>0</v>
      </c>
      <c r="N38" s="51">
        <f t="shared" si="2"/>
        <v>356119</v>
      </c>
      <c r="O38" s="51">
        <f t="shared" si="3"/>
        <v>58086840</v>
      </c>
      <c r="P38" s="130">
        <f>'2.1.19 SIS'!AO38</f>
        <v>25471</v>
      </c>
      <c r="Q38" s="51">
        <f t="shared" si="4"/>
        <v>2281</v>
      </c>
      <c r="R38" s="12"/>
      <c r="S38" s="12"/>
      <c r="T38" s="12"/>
    </row>
    <row r="39" spans="1:20" ht="14.45" customHeight="1" x14ac:dyDescent="0.2">
      <c r="A39" s="111">
        <v>33</v>
      </c>
      <c r="B39" s="112" t="s">
        <v>198</v>
      </c>
      <c r="C39" s="51">
        <f>Detail!G39+Detail!O39+Detail!AE39+Detail!AM39+Detail!AU39+Detail!BC39</f>
        <v>1193624</v>
      </c>
      <c r="D39" s="51">
        <f>Detail!BK39+Detail!BS39+Detail!CA39+Detail!CI39</f>
        <v>2063451</v>
      </c>
      <c r="E39" s="51">
        <f>Detail!CQ39</f>
        <v>20200</v>
      </c>
      <c r="F39" s="51"/>
      <c r="G39" s="52">
        <f>-'[1]5A3_OJJ'!P39</f>
        <v>-7680</v>
      </c>
      <c r="H39" s="51">
        <f t="shared" ref="H39:H70" si="5">SUM(C39:G39)</f>
        <v>3269595</v>
      </c>
      <c r="I39" s="53">
        <f>Detail!CY39</f>
        <v>0</v>
      </c>
      <c r="J39" s="53">
        <f>Detail!DG39</f>
        <v>0</v>
      </c>
      <c r="K39" s="51">
        <f>Detail!DO39</f>
        <v>33867</v>
      </c>
      <c r="L39" s="51">
        <f>Detail!DW39</f>
        <v>0</v>
      </c>
      <c r="M39" s="51">
        <f>Detail!EE39</f>
        <v>0</v>
      </c>
      <c r="N39" s="51">
        <f t="shared" si="2"/>
        <v>33867</v>
      </c>
      <c r="O39" s="51">
        <f t="shared" si="3"/>
        <v>3235728</v>
      </c>
      <c r="P39" s="130">
        <f>'2.1.19 SIS'!AO39</f>
        <v>1528</v>
      </c>
      <c r="Q39" s="51">
        <f t="shared" si="4"/>
        <v>2118</v>
      </c>
      <c r="R39" s="12"/>
      <c r="S39" s="12"/>
      <c r="T39" s="12"/>
    </row>
    <row r="40" spans="1:20" ht="14.45" customHeight="1" x14ac:dyDescent="0.2">
      <c r="A40" s="111">
        <v>34</v>
      </c>
      <c r="B40" s="112" t="s">
        <v>199</v>
      </c>
      <c r="C40" s="51">
        <f>Detail!G40+Detail!O40+Detail!AE40+Detail!AM40+Detail!AU40+Detail!BC40</f>
        <v>4298155</v>
      </c>
      <c r="D40" s="51">
        <f>Detail!BK40+Detail!BS40+Detail!CA40+Detail!CI40</f>
        <v>5976890</v>
      </c>
      <c r="E40" s="51">
        <f>Detail!CQ40</f>
        <v>89128</v>
      </c>
      <c r="F40" s="51"/>
      <c r="G40" s="52">
        <f>-'[1]5A3_OJJ'!P40</f>
        <v>-4951</v>
      </c>
      <c r="H40" s="51">
        <f t="shared" si="5"/>
        <v>10359222</v>
      </c>
      <c r="I40" s="53">
        <f>Detail!CY40</f>
        <v>14451</v>
      </c>
      <c r="J40" s="53">
        <f>Detail!DG40</f>
        <v>0</v>
      </c>
      <c r="K40" s="51">
        <f>Detail!DO40</f>
        <v>116610</v>
      </c>
      <c r="L40" s="51">
        <f>Detail!DW40</f>
        <v>109120</v>
      </c>
      <c r="M40" s="51">
        <f>Detail!EE40</f>
        <v>4639</v>
      </c>
      <c r="N40" s="51">
        <f t="shared" si="2"/>
        <v>244820</v>
      </c>
      <c r="O40" s="51">
        <f t="shared" si="3"/>
        <v>10114402</v>
      </c>
      <c r="P40" s="130">
        <f>'2.1.19 SIS'!AO40</f>
        <v>3701</v>
      </c>
      <c r="Q40" s="51">
        <f t="shared" si="4"/>
        <v>2733</v>
      </c>
      <c r="R40" s="12"/>
      <c r="S40" s="12"/>
      <c r="T40" s="12"/>
    </row>
    <row r="41" spans="1:20" ht="14.45" customHeight="1" x14ac:dyDescent="0.2">
      <c r="A41" s="113">
        <v>35</v>
      </c>
      <c r="B41" s="114" t="s">
        <v>200</v>
      </c>
      <c r="C41" s="54">
        <f>Detail!G41+Detail!O41+Detail!AE41+Detail!AM41+Detail!AU41+Detail!BC41</f>
        <v>7004730</v>
      </c>
      <c r="D41" s="54">
        <f>Detail!BK41+Detail!BS41+Detail!CA41+Detail!CI41</f>
        <v>15391000</v>
      </c>
      <c r="E41" s="54">
        <f>Detail!CQ41</f>
        <v>704300</v>
      </c>
      <c r="F41" s="54"/>
      <c r="G41" s="55">
        <f>-'[1]5A3_OJJ'!P41</f>
        <v>-1859</v>
      </c>
      <c r="H41" s="54">
        <f t="shared" si="5"/>
        <v>23098171</v>
      </c>
      <c r="I41" s="56">
        <f>Detail!CY41</f>
        <v>0</v>
      </c>
      <c r="J41" s="56">
        <f>Detail!DG41</f>
        <v>0</v>
      </c>
      <c r="K41" s="54">
        <f>Detail!DO41</f>
        <v>333430</v>
      </c>
      <c r="L41" s="54">
        <f>Detail!DW41</f>
        <v>184600</v>
      </c>
      <c r="M41" s="54">
        <f>Detail!EE41</f>
        <v>6454</v>
      </c>
      <c r="N41" s="54">
        <f t="shared" si="2"/>
        <v>524484</v>
      </c>
      <c r="O41" s="54">
        <f t="shared" si="3"/>
        <v>22573687</v>
      </c>
      <c r="P41" s="131">
        <f>'2.1.19 SIS'!AO41</f>
        <v>5801</v>
      </c>
      <c r="Q41" s="54">
        <f t="shared" si="4"/>
        <v>3891</v>
      </c>
      <c r="R41" s="12"/>
      <c r="S41" s="12"/>
      <c r="T41" s="12"/>
    </row>
    <row r="42" spans="1:20" ht="14.45" customHeight="1" x14ac:dyDescent="0.2">
      <c r="A42" s="111">
        <v>36</v>
      </c>
      <c r="B42" s="112" t="s">
        <v>243</v>
      </c>
      <c r="C42" s="49">
        <f>Detail!G42+Detail!O42+Detail!AE42+Detail!AM42+Detail!AU42+Detail!BC42</f>
        <v>155413112</v>
      </c>
      <c r="D42" s="49">
        <f>Detail!BK42+Detail!BS42+Detail!CA42+Detail!CI42</f>
        <v>123418367</v>
      </c>
      <c r="E42" s="49">
        <f>Detail!CQ42</f>
        <v>0</v>
      </c>
      <c r="F42" s="132">
        <v>-2245884</v>
      </c>
      <c r="G42" s="49">
        <f>-'[1]5A3_OJJ'!P42</f>
        <v>-150952</v>
      </c>
      <c r="H42" s="49">
        <f t="shared" si="5"/>
        <v>276434643</v>
      </c>
      <c r="I42" s="50">
        <f>Detail!CY42</f>
        <v>2990624</v>
      </c>
      <c r="J42" s="50">
        <f>Detail!DG42</f>
        <v>2931985</v>
      </c>
      <c r="K42" s="49">
        <f>Detail!DO42</f>
        <v>1442984</v>
      </c>
      <c r="L42" s="49">
        <f>Detail!DW42</f>
        <v>1974421</v>
      </c>
      <c r="M42" s="49">
        <f>Detail!EE42</f>
        <v>20000</v>
      </c>
      <c r="N42" s="49">
        <f t="shared" si="2"/>
        <v>9360014</v>
      </c>
      <c r="O42" s="49">
        <f t="shared" si="3"/>
        <v>267074629</v>
      </c>
      <c r="P42" s="129">
        <f>'2.1.19 SIS'!AO42</f>
        <v>46390</v>
      </c>
      <c r="Q42" s="49">
        <f t="shared" si="4"/>
        <v>5757</v>
      </c>
      <c r="R42" s="12"/>
      <c r="S42" s="12"/>
      <c r="T42" s="12"/>
    </row>
    <row r="43" spans="1:20" ht="14.45" customHeight="1" x14ac:dyDescent="0.2">
      <c r="A43" s="111">
        <v>37</v>
      </c>
      <c r="B43" s="112" t="s">
        <v>201</v>
      </c>
      <c r="C43" s="51">
        <f>Detail!G43+Detail!O43+Detail!AE43+Detail!AM43+Detail!AU43+Detail!BC43</f>
        <v>21509523</v>
      </c>
      <c r="D43" s="51">
        <f>Detail!BK43+Detail!BS43+Detail!CA43+Detail!CI43</f>
        <v>45967550</v>
      </c>
      <c r="E43" s="51">
        <f>Detail!CQ43</f>
        <v>0</v>
      </c>
      <c r="F43" s="51"/>
      <c r="G43" s="52">
        <f>-'[1]5A3_OJJ'!P43</f>
        <v>-26083</v>
      </c>
      <c r="H43" s="51">
        <f t="shared" si="5"/>
        <v>67450990</v>
      </c>
      <c r="I43" s="53">
        <f>Detail!CY43</f>
        <v>0</v>
      </c>
      <c r="J43" s="53">
        <f>Detail!DG43</f>
        <v>0</v>
      </c>
      <c r="K43" s="51">
        <f>Detail!DO43</f>
        <v>634105</v>
      </c>
      <c r="L43" s="51">
        <f>Detail!DW43</f>
        <v>259319</v>
      </c>
      <c r="M43" s="51">
        <f>Detail!EE43</f>
        <v>1912</v>
      </c>
      <c r="N43" s="51">
        <f t="shared" si="2"/>
        <v>895336</v>
      </c>
      <c r="O43" s="51">
        <f t="shared" si="3"/>
        <v>66555654</v>
      </c>
      <c r="P43" s="130">
        <f>'2.1.19 SIS'!AO43</f>
        <v>18810</v>
      </c>
      <c r="Q43" s="51">
        <f t="shared" si="4"/>
        <v>3538</v>
      </c>
      <c r="R43" s="12"/>
      <c r="S43" s="12"/>
      <c r="T43" s="12"/>
    </row>
    <row r="44" spans="1:20" ht="14.45" customHeight="1" x14ac:dyDescent="0.2">
      <c r="A44" s="111">
        <v>38</v>
      </c>
      <c r="B44" s="112" t="s">
        <v>202</v>
      </c>
      <c r="C44" s="51">
        <f>Detail!G44+Detail!O44+Detail!AE44+Detail!AM44+Detail!AU44+Detail!BC44</f>
        <v>26210000</v>
      </c>
      <c r="D44" s="51">
        <f>Detail!BK44+Detail!BS44+Detail!CA44+Detail!CI44</f>
        <v>16800000</v>
      </c>
      <c r="E44" s="51">
        <f>Detail!CQ44</f>
        <v>20000</v>
      </c>
      <c r="F44" s="51"/>
      <c r="G44" s="52">
        <f>-'[1]5A3_OJJ'!P44</f>
        <v>0</v>
      </c>
      <c r="H44" s="51">
        <f t="shared" si="5"/>
        <v>43030000</v>
      </c>
      <c r="I44" s="53">
        <f>Detail!CY44</f>
        <v>90000</v>
      </c>
      <c r="J44" s="53">
        <f>Detail!DG44</f>
        <v>0</v>
      </c>
      <c r="K44" s="51">
        <f>Detail!DO44</f>
        <v>100000</v>
      </c>
      <c r="L44" s="51">
        <f>Detail!DW44</f>
        <v>640000</v>
      </c>
      <c r="M44" s="51">
        <f>Detail!EE44</f>
        <v>0</v>
      </c>
      <c r="N44" s="51">
        <f t="shared" si="2"/>
        <v>830000</v>
      </c>
      <c r="O44" s="51">
        <f t="shared" si="3"/>
        <v>42200000</v>
      </c>
      <c r="P44" s="130">
        <f>'2.1.19 SIS'!AO44</f>
        <v>3889</v>
      </c>
      <c r="Q44" s="51">
        <f t="shared" si="4"/>
        <v>10851</v>
      </c>
      <c r="R44" s="12"/>
      <c r="S44" s="12"/>
      <c r="T44" s="12"/>
    </row>
    <row r="45" spans="1:20" ht="14.45" customHeight="1" x14ac:dyDescent="0.2">
      <c r="A45" s="111">
        <v>39</v>
      </c>
      <c r="B45" s="112" t="s">
        <v>203</v>
      </c>
      <c r="C45" s="51">
        <f>Detail!G45+Detail!O45+Detail!AE45+Detail!AM45+Detail!AU45+Detail!BC45</f>
        <v>8172273</v>
      </c>
      <c r="D45" s="51">
        <f>Detail!BK45+Detail!BS45+Detail!CA45+Detail!CI45</f>
        <v>7065003</v>
      </c>
      <c r="E45" s="51">
        <f>Detail!CQ45</f>
        <v>0</v>
      </c>
      <c r="F45" s="51"/>
      <c r="G45" s="52">
        <f>-'[1]5A3_OJJ'!P45</f>
        <v>-19329</v>
      </c>
      <c r="H45" s="51">
        <f t="shared" si="5"/>
        <v>15217947</v>
      </c>
      <c r="I45" s="53">
        <f>Detail!CY45</f>
        <v>0</v>
      </c>
      <c r="J45" s="53">
        <f>Detail!DG45</f>
        <v>0</v>
      </c>
      <c r="K45" s="51">
        <f>Detail!DO45</f>
        <v>343430</v>
      </c>
      <c r="L45" s="51">
        <f>Detail!DW45</f>
        <v>159310</v>
      </c>
      <c r="M45" s="51">
        <f>Detail!EE45</f>
        <v>0</v>
      </c>
      <c r="N45" s="51">
        <f t="shared" si="2"/>
        <v>502740</v>
      </c>
      <c r="O45" s="51">
        <f t="shared" si="3"/>
        <v>14715207</v>
      </c>
      <c r="P45" s="130">
        <f>'2.1.19 SIS'!AO45</f>
        <v>2618</v>
      </c>
      <c r="Q45" s="51">
        <f t="shared" si="4"/>
        <v>5621</v>
      </c>
      <c r="R45" s="12"/>
      <c r="S45" s="12"/>
      <c r="T45" s="12"/>
    </row>
    <row r="46" spans="1:20" ht="14.45" customHeight="1" x14ac:dyDescent="0.2">
      <c r="A46" s="113">
        <v>40</v>
      </c>
      <c r="B46" s="114" t="s">
        <v>204</v>
      </c>
      <c r="C46" s="54">
        <f>Detail!G46+Detail!O46+Detail!AE46+Detail!AM46+Detail!AU46+Detail!BC46</f>
        <v>31869775</v>
      </c>
      <c r="D46" s="54">
        <f>Detail!BK46+Detail!BS46+Detail!CA46+Detail!CI46</f>
        <v>50900000</v>
      </c>
      <c r="E46" s="54">
        <f>Detail!CQ46</f>
        <v>0</v>
      </c>
      <c r="F46" s="54"/>
      <c r="G46" s="55">
        <f>-'[1]5A3_OJJ'!P46</f>
        <v>-14475</v>
      </c>
      <c r="H46" s="54">
        <f t="shared" si="5"/>
        <v>82755300</v>
      </c>
      <c r="I46" s="56">
        <f>Detail!CY46</f>
        <v>0</v>
      </c>
      <c r="J46" s="56">
        <f>Detail!DG46</f>
        <v>0</v>
      </c>
      <c r="K46" s="54">
        <f>Detail!DO46</f>
        <v>971450</v>
      </c>
      <c r="L46" s="54">
        <f>Detail!DW46</f>
        <v>0</v>
      </c>
      <c r="M46" s="54">
        <f>Detail!EE46</f>
        <v>18750</v>
      </c>
      <c r="N46" s="54">
        <f t="shared" si="2"/>
        <v>990200</v>
      </c>
      <c r="O46" s="54">
        <f t="shared" si="3"/>
        <v>81765100</v>
      </c>
      <c r="P46" s="131">
        <f>'2.1.19 SIS'!AO46</f>
        <v>22025</v>
      </c>
      <c r="Q46" s="54">
        <f t="shared" si="4"/>
        <v>3712</v>
      </c>
      <c r="R46" s="12"/>
      <c r="S46" s="12"/>
      <c r="T46" s="12"/>
    </row>
    <row r="47" spans="1:20" ht="14.45" customHeight="1" x14ac:dyDescent="0.2">
      <c r="A47" s="111">
        <v>41</v>
      </c>
      <c r="B47" s="112" t="s">
        <v>205</v>
      </c>
      <c r="C47" s="49">
        <f>Detail!G47+Detail!O47+Detail!AE47+Detail!AM47+Detail!AU47+Detail!BC47</f>
        <v>10175000</v>
      </c>
      <c r="D47" s="49">
        <f>Detail!BK47+Detail!BS47+Detail!CA47+Detail!CI47</f>
        <v>4400000</v>
      </c>
      <c r="E47" s="49">
        <f>Detail!CQ47</f>
        <v>70000</v>
      </c>
      <c r="F47" s="49"/>
      <c r="G47" s="49">
        <f>-'[1]5A3_OJJ'!P47</f>
        <v>-4322</v>
      </c>
      <c r="H47" s="49">
        <f t="shared" si="5"/>
        <v>14640678</v>
      </c>
      <c r="I47" s="50">
        <f>Detail!CY47</f>
        <v>0</v>
      </c>
      <c r="J47" s="50">
        <f>Detail!DG47</f>
        <v>0</v>
      </c>
      <c r="K47" s="49">
        <f>Detail!DO47</f>
        <v>351950</v>
      </c>
      <c r="L47" s="49">
        <f>Detail!DW47</f>
        <v>37800</v>
      </c>
      <c r="M47" s="49">
        <f>Detail!EE47</f>
        <v>1080</v>
      </c>
      <c r="N47" s="49">
        <f t="shared" si="2"/>
        <v>390830</v>
      </c>
      <c r="O47" s="49">
        <f t="shared" si="3"/>
        <v>14249848</v>
      </c>
      <c r="P47" s="129">
        <f>'2.1.19 SIS'!AO47</f>
        <v>1383</v>
      </c>
      <c r="Q47" s="49">
        <f t="shared" si="4"/>
        <v>10304</v>
      </c>
      <c r="R47" s="12"/>
      <c r="S47" s="12"/>
      <c r="T47" s="12"/>
    </row>
    <row r="48" spans="1:20" ht="14.45" customHeight="1" x14ac:dyDescent="0.2">
      <c r="A48" s="111">
        <v>42</v>
      </c>
      <c r="B48" s="112" t="s">
        <v>206</v>
      </c>
      <c r="C48" s="51">
        <f>Detail!G48+Detail!O48+Detail!AE48+Detail!AM48+Detail!AU48+Detail!BC48</f>
        <v>4280500</v>
      </c>
      <c r="D48" s="51">
        <f>Detail!BK48+Detail!BS48+Detail!CA48+Detail!CI48</f>
        <v>6200000</v>
      </c>
      <c r="E48" s="51">
        <f>Detail!CQ48</f>
        <v>28500</v>
      </c>
      <c r="F48" s="51"/>
      <c r="G48" s="52">
        <f>-'[1]5A3_OJJ'!P48</f>
        <v>-14683</v>
      </c>
      <c r="H48" s="51">
        <f t="shared" si="5"/>
        <v>10494317</v>
      </c>
      <c r="I48" s="53">
        <f>Detail!CY48</f>
        <v>0</v>
      </c>
      <c r="J48" s="53">
        <f>Detail!DG48</f>
        <v>142500</v>
      </c>
      <c r="K48" s="51">
        <f>Detail!DO48</f>
        <v>0</v>
      </c>
      <c r="L48" s="51">
        <f>Detail!DW48</f>
        <v>27000</v>
      </c>
      <c r="M48" s="51">
        <f>Detail!EE48</f>
        <v>8000</v>
      </c>
      <c r="N48" s="51">
        <f t="shared" si="2"/>
        <v>177500</v>
      </c>
      <c r="O48" s="51">
        <f t="shared" si="3"/>
        <v>10316817</v>
      </c>
      <c r="P48" s="130">
        <f>'2.1.19 SIS'!AO48</f>
        <v>2749</v>
      </c>
      <c r="Q48" s="51">
        <f t="shared" si="4"/>
        <v>3753</v>
      </c>
      <c r="R48" s="12"/>
      <c r="S48" s="12"/>
      <c r="T48" s="12"/>
    </row>
    <row r="49" spans="1:20" ht="14.45" customHeight="1" x14ac:dyDescent="0.2">
      <c r="A49" s="111">
        <v>43</v>
      </c>
      <c r="B49" s="112" t="s">
        <v>207</v>
      </c>
      <c r="C49" s="51">
        <f>Detail!G49+Detail!O49+Detail!AE49+Detail!AM49+Detail!AU49+Detail!BC49</f>
        <v>4545099</v>
      </c>
      <c r="D49" s="51">
        <f>Detail!BK49+Detail!BS49+Detail!CA49+Detail!CI49</f>
        <v>9031946</v>
      </c>
      <c r="E49" s="51">
        <f>Detail!CQ49</f>
        <v>2800</v>
      </c>
      <c r="F49" s="51"/>
      <c r="G49" s="52">
        <f>-'[1]5A3_OJJ'!P49</f>
        <v>0</v>
      </c>
      <c r="H49" s="51">
        <f t="shared" si="5"/>
        <v>13579845</v>
      </c>
      <c r="I49" s="53">
        <f>Detail!CY49</f>
        <v>0</v>
      </c>
      <c r="J49" s="53">
        <f>Detail!DG49</f>
        <v>0</v>
      </c>
      <c r="K49" s="51">
        <f>Detail!DO49</f>
        <v>155332</v>
      </c>
      <c r="L49" s="51">
        <f>Detail!DW49</f>
        <v>203000</v>
      </c>
      <c r="M49" s="51">
        <f>Detail!EE49</f>
        <v>251</v>
      </c>
      <c r="N49" s="51">
        <f t="shared" si="2"/>
        <v>358583</v>
      </c>
      <c r="O49" s="51">
        <f t="shared" si="3"/>
        <v>13221262</v>
      </c>
      <c r="P49" s="130">
        <f>'2.1.19 SIS'!AO49</f>
        <v>4061</v>
      </c>
      <c r="Q49" s="51">
        <f t="shared" si="4"/>
        <v>3256</v>
      </c>
      <c r="R49" s="12"/>
      <c r="S49" s="12"/>
      <c r="T49" s="12"/>
    </row>
    <row r="50" spans="1:20" ht="14.45" customHeight="1" x14ac:dyDescent="0.2">
      <c r="A50" s="111">
        <v>44</v>
      </c>
      <c r="B50" s="112" t="s">
        <v>208</v>
      </c>
      <c r="C50" s="51">
        <f>Detail!G50+Detail!O50+Detail!AE50+Detail!AM50+Detail!AU50+Detail!BC50</f>
        <v>14551815</v>
      </c>
      <c r="D50" s="51">
        <f>Detail!BK50+Detail!BS50+Detail!CA50+Detail!CI50</f>
        <v>16200000</v>
      </c>
      <c r="E50" s="51">
        <f>Detail!CQ50</f>
        <v>0</v>
      </c>
      <c r="F50" s="51"/>
      <c r="G50" s="52">
        <f>-'[1]5A3_OJJ'!P50</f>
        <v>-3746</v>
      </c>
      <c r="H50" s="51">
        <f t="shared" si="5"/>
        <v>30748069</v>
      </c>
      <c r="I50" s="53">
        <f>Detail!CY50</f>
        <v>9000</v>
      </c>
      <c r="J50" s="53">
        <f>Detail!DG50</f>
        <v>0</v>
      </c>
      <c r="K50" s="51">
        <f>Detail!DO50</f>
        <v>0</v>
      </c>
      <c r="L50" s="51">
        <f>Detail!DW50</f>
        <v>972000</v>
      </c>
      <c r="M50" s="51">
        <f>Detail!EE50</f>
        <v>10000</v>
      </c>
      <c r="N50" s="51">
        <f t="shared" si="2"/>
        <v>991000</v>
      </c>
      <c r="O50" s="51">
        <f t="shared" si="3"/>
        <v>29757069</v>
      </c>
      <c r="P50" s="130">
        <f>'2.1.19 SIS'!AO50</f>
        <v>7428</v>
      </c>
      <c r="Q50" s="51">
        <f t="shared" si="4"/>
        <v>4006</v>
      </c>
      <c r="R50" s="12"/>
      <c r="S50" s="12"/>
      <c r="T50" s="12"/>
    </row>
    <row r="51" spans="1:20" ht="14.45" customHeight="1" x14ac:dyDescent="0.2">
      <c r="A51" s="113">
        <v>45</v>
      </c>
      <c r="B51" s="114" t="s">
        <v>209</v>
      </c>
      <c r="C51" s="54">
        <f>Detail!G51+Detail!O51+Detail!AE51+Detail!AM51+Detail!AU51+Detail!BC51</f>
        <v>65406000</v>
      </c>
      <c r="D51" s="54">
        <f>Detail!BK51+Detail!BS51+Detail!CA51+Detail!CI51</f>
        <v>53535000</v>
      </c>
      <c r="E51" s="54">
        <f>Detail!CQ51</f>
        <v>0</v>
      </c>
      <c r="F51" s="54"/>
      <c r="G51" s="55">
        <f>-'[1]5A3_OJJ'!P51</f>
        <v>-112</v>
      </c>
      <c r="H51" s="54">
        <f t="shared" si="5"/>
        <v>118940888</v>
      </c>
      <c r="I51" s="56">
        <f>Detail!CY51</f>
        <v>0</v>
      </c>
      <c r="J51" s="56">
        <f>Detail!DG51</f>
        <v>0</v>
      </c>
      <c r="K51" s="54">
        <f>Detail!DO51</f>
        <v>425000</v>
      </c>
      <c r="L51" s="54">
        <f>Detail!DW51</f>
        <v>0</v>
      </c>
      <c r="M51" s="54">
        <f>Detail!EE51</f>
        <v>0</v>
      </c>
      <c r="N51" s="54">
        <f t="shared" si="2"/>
        <v>425000</v>
      </c>
      <c r="O51" s="54">
        <f t="shared" si="3"/>
        <v>118515888</v>
      </c>
      <c r="P51" s="131">
        <f>'2.1.19 SIS'!AO51</f>
        <v>9361</v>
      </c>
      <c r="Q51" s="54">
        <f t="shared" si="4"/>
        <v>12661</v>
      </c>
      <c r="R51" s="12"/>
      <c r="S51" s="12"/>
      <c r="T51" s="12"/>
    </row>
    <row r="52" spans="1:20" ht="14.45" customHeight="1" x14ac:dyDescent="0.2">
      <c r="A52" s="111">
        <v>46</v>
      </c>
      <c r="B52" s="112" t="s">
        <v>210</v>
      </c>
      <c r="C52" s="49">
        <f>Detail!G52+Detail!O52+Detail!AE52+Detail!AM52+Detail!AU52+Detail!BC52</f>
        <v>917000</v>
      </c>
      <c r="D52" s="49">
        <f>Detail!BK52+Detail!BS52+Detail!CA52+Detail!CI52</f>
        <v>1050500</v>
      </c>
      <c r="E52" s="49">
        <f>Detail!CQ52</f>
        <v>0</v>
      </c>
      <c r="F52" s="49"/>
      <c r="G52" s="49">
        <f>-'[1]5A3_OJJ'!P52</f>
        <v>0</v>
      </c>
      <c r="H52" s="49">
        <f t="shared" si="5"/>
        <v>1967500</v>
      </c>
      <c r="I52" s="50">
        <f>Detail!CY52</f>
        <v>0</v>
      </c>
      <c r="J52" s="50">
        <f>Detail!DG52</f>
        <v>0</v>
      </c>
      <c r="K52" s="49">
        <f>Detail!DO52</f>
        <v>31500</v>
      </c>
      <c r="L52" s="49">
        <f>Detail!DW52</f>
        <v>24000</v>
      </c>
      <c r="M52" s="49">
        <f>Detail!EE52</f>
        <v>0</v>
      </c>
      <c r="N52" s="49">
        <f t="shared" si="2"/>
        <v>55500</v>
      </c>
      <c r="O52" s="49">
        <f t="shared" si="3"/>
        <v>1912000</v>
      </c>
      <c r="P52" s="129">
        <f>'2.1.19 SIS'!AO52</f>
        <v>1195</v>
      </c>
      <c r="Q52" s="49">
        <f t="shared" si="4"/>
        <v>1600</v>
      </c>
      <c r="R52" s="12"/>
      <c r="S52" s="12"/>
      <c r="T52" s="12"/>
    </row>
    <row r="53" spans="1:20" ht="14.45" customHeight="1" x14ac:dyDescent="0.2">
      <c r="A53" s="111">
        <v>47</v>
      </c>
      <c r="B53" s="112" t="s">
        <v>211</v>
      </c>
      <c r="C53" s="51">
        <f>Detail!G53+Detail!O53+Detail!AE53+Detail!AM53+Detail!AU53+Detail!BC53</f>
        <v>20800000</v>
      </c>
      <c r="D53" s="51">
        <f>Detail!BK53+Detail!BS53+Detail!CA53+Detail!CI53</f>
        <v>24000000</v>
      </c>
      <c r="E53" s="51">
        <f>Detail!CQ53</f>
        <v>0</v>
      </c>
      <c r="F53" s="51"/>
      <c r="G53" s="52">
        <f>-'[1]5A3_OJJ'!P53</f>
        <v>0</v>
      </c>
      <c r="H53" s="51">
        <f t="shared" si="5"/>
        <v>44800000</v>
      </c>
      <c r="I53" s="53">
        <f>Detail!CY53</f>
        <v>0</v>
      </c>
      <c r="J53" s="53">
        <f>Detail!DG53</f>
        <v>0</v>
      </c>
      <c r="K53" s="51">
        <f>Detail!DO53</f>
        <v>0</v>
      </c>
      <c r="L53" s="51">
        <f>Detail!DW53</f>
        <v>0</v>
      </c>
      <c r="M53" s="51">
        <f>Detail!EE53</f>
        <v>0</v>
      </c>
      <c r="N53" s="51">
        <f t="shared" si="2"/>
        <v>0</v>
      </c>
      <c r="O53" s="51">
        <f t="shared" si="3"/>
        <v>44800000</v>
      </c>
      <c r="P53" s="130">
        <f>'2.1.19 SIS'!AO53</f>
        <v>3559</v>
      </c>
      <c r="Q53" s="51">
        <f t="shared" si="4"/>
        <v>12588</v>
      </c>
      <c r="R53" s="12"/>
      <c r="S53" s="12"/>
      <c r="T53" s="12"/>
    </row>
    <row r="54" spans="1:20" ht="14.45" customHeight="1" x14ac:dyDescent="0.2">
      <c r="A54" s="111">
        <v>48</v>
      </c>
      <c r="B54" s="112" t="s">
        <v>212</v>
      </c>
      <c r="C54" s="51">
        <f>Detail!G54+Detail!O54+Detail!AE54+Detail!AM54+Detail!AU54+Detail!BC54</f>
        <v>11758260</v>
      </c>
      <c r="D54" s="51">
        <f>Detail!BK54+Detail!BS54+Detail!CA54+Detail!CI54</f>
        <v>19864545</v>
      </c>
      <c r="E54" s="51">
        <f>Detail!CQ54</f>
        <v>3500</v>
      </c>
      <c r="F54" s="51"/>
      <c r="G54" s="52">
        <f>-'[1]5A3_OJJ'!P54</f>
        <v>0</v>
      </c>
      <c r="H54" s="51">
        <f t="shared" si="5"/>
        <v>31626305</v>
      </c>
      <c r="I54" s="53">
        <f>Detail!CY54</f>
        <v>0</v>
      </c>
      <c r="J54" s="53">
        <f>Detail!DG54</f>
        <v>0</v>
      </c>
      <c r="K54" s="51">
        <f>Detail!DO54</f>
        <v>0</v>
      </c>
      <c r="L54" s="51">
        <f>Detail!DW54</f>
        <v>450000</v>
      </c>
      <c r="M54" s="51">
        <f>Detail!EE54</f>
        <v>0</v>
      </c>
      <c r="N54" s="51">
        <f t="shared" si="2"/>
        <v>450000</v>
      </c>
      <c r="O54" s="51">
        <f t="shared" si="3"/>
        <v>31176305</v>
      </c>
      <c r="P54" s="130">
        <f>'2.1.19 SIS'!AO54</f>
        <v>5835</v>
      </c>
      <c r="Q54" s="51">
        <f t="shared" si="4"/>
        <v>5343</v>
      </c>
      <c r="R54" s="12"/>
      <c r="S54" s="12"/>
      <c r="T54" s="12"/>
    </row>
    <row r="55" spans="1:20" ht="14.45" customHeight="1" x14ac:dyDescent="0.2">
      <c r="A55" s="111">
        <v>49</v>
      </c>
      <c r="B55" s="112" t="s">
        <v>213</v>
      </c>
      <c r="C55" s="51">
        <f>Detail!G55+Detail!O55+Detail!AE55+Detail!AM55+Detail!AU55+Detail!BC55</f>
        <v>13568158</v>
      </c>
      <c r="D55" s="51">
        <f>Detail!BK55+Detail!BS55+Detail!CA55+Detail!CI55</f>
        <v>23552449</v>
      </c>
      <c r="E55" s="51">
        <f>Detail!CQ55</f>
        <v>35314</v>
      </c>
      <c r="F55" s="51"/>
      <c r="G55" s="52">
        <f>-'[1]5A3_OJJ'!P55</f>
        <v>-3576</v>
      </c>
      <c r="H55" s="51">
        <f t="shared" si="5"/>
        <v>37152345</v>
      </c>
      <c r="I55" s="53">
        <f>Detail!CY55</f>
        <v>0</v>
      </c>
      <c r="J55" s="53">
        <f>Detail!DG55</f>
        <v>0</v>
      </c>
      <c r="K55" s="51">
        <f>Detail!DO55</f>
        <v>419202</v>
      </c>
      <c r="L55" s="51">
        <f>Detail!DW55</f>
        <v>0</v>
      </c>
      <c r="M55" s="51">
        <f>Detail!EE55</f>
        <v>9185</v>
      </c>
      <c r="N55" s="51">
        <f t="shared" si="2"/>
        <v>428387</v>
      </c>
      <c r="O55" s="51">
        <f t="shared" si="3"/>
        <v>36723958</v>
      </c>
      <c r="P55" s="130">
        <f>'2.1.19 SIS'!AO55</f>
        <v>13314</v>
      </c>
      <c r="Q55" s="51">
        <f t="shared" si="4"/>
        <v>2758</v>
      </c>
      <c r="R55" s="12"/>
      <c r="S55" s="12"/>
      <c r="T55" s="12"/>
    </row>
    <row r="56" spans="1:20" ht="14.45" customHeight="1" x14ac:dyDescent="0.2">
      <c r="A56" s="113">
        <v>50</v>
      </c>
      <c r="B56" s="114" t="s">
        <v>214</v>
      </c>
      <c r="C56" s="54">
        <f>Detail!G56+Detail!O56+Detail!AE56+Detail!AM56+Detail!AU56+Detail!BC56</f>
        <v>4928594</v>
      </c>
      <c r="D56" s="54">
        <f>Detail!BK56+Detail!BS56+Detail!CA56+Detail!CI56</f>
        <v>15750000</v>
      </c>
      <c r="E56" s="54">
        <f>Detail!CQ56</f>
        <v>115919</v>
      </c>
      <c r="F56" s="54"/>
      <c r="G56" s="55">
        <f>-'[1]5A3_OJJ'!P56</f>
        <v>0</v>
      </c>
      <c r="H56" s="54">
        <f t="shared" si="5"/>
        <v>20794513</v>
      </c>
      <c r="I56" s="56">
        <f>Detail!CY56</f>
        <v>18105</v>
      </c>
      <c r="J56" s="56">
        <f>Detail!DG56</f>
        <v>0</v>
      </c>
      <c r="K56" s="54">
        <f>Detail!DO56</f>
        <v>147320</v>
      </c>
      <c r="L56" s="54">
        <f>Detail!DW56</f>
        <v>242514</v>
      </c>
      <c r="M56" s="54">
        <f>Detail!EE56</f>
        <v>5524</v>
      </c>
      <c r="N56" s="54">
        <f t="shared" si="2"/>
        <v>413463</v>
      </c>
      <c r="O56" s="54">
        <f t="shared" si="3"/>
        <v>20381050</v>
      </c>
      <c r="P56" s="131">
        <f>'2.1.19 SIS'!AO56</f>
        <v>7557</v>
      </c>
      <c r="Q56" s="54">
        <f t="shared" si="4"/>
        <v>2697</v>
      </c>
      <c r="R56" s="12"/>
      <c r="S56" s="12"/>
      <c r="T56" s="12"/>
    </row>
    <row r="57" spans="1:20" ht="14.45" customHeight="1" x14ac:dyDescent="0.2">
      <c r="A57" s="111">
        <v>51</v>
      </c>
      <c r="B57" s="112" t="s">
        <v>215</v>
      </c>
      <c r="C57" s="49">
        <f>Detail!G57+Detail!O57+Detail!AE57+Detail!AM57+Detail!AU57+Detail!BC57</f>
        <v>18681100</v>
      </c>
      <c r="D57" s="49">
        <f>Detail!BK57+Detail!BS57+Detail!CA57+Detail!CI57</f>
        <v>15195000</v>
      </c>
      <c r="E57" s="49">
        <f>Detail!CQ57</f>
        <v>300000</v>
      </c>
      <c r="F57" s="49"/>
      <c r="G57" s="49">
        <f>-'[1]5A3_OJJ'!P57</f>
        <v>0</v>
      </c>
      <c r="H57" s="49">
        <f t="shared" si="5"/>
        <v>34176100</v>
      </c>
      <c r="I57" s="50">
        <f>Detail!CY57</f>
        <v>0</v>
      </c>
      <c r="J57" s="50">
        <f>Detail!DG57</f>
        <v>0</v>
      </c>
      <c r="K57" s="49">
        <f>Detail!DO57</f>
        <v>604750</v>
      </c>
      <c r="L57" s="49">
        <f>Detail!DW57</f>
        <v>0</v>
      </c>
      <c r="M57" s="49">
        <f>Detail!EE57</f>
        <v>0</v>
      </c>
      <c r="N57" s="49">
        <f t="shared" si="2"/>
        <v>604750</v>
      </c>
      <c r="O57" s="49">
        <f t="shared" si="3"/>
        <v>33571350</v>
      </c>
      <c r="P57" s="129">
        <f>'2.1.19 SIS'!AO57</f>
        <v>8268</v>
      </c>
      <c r="Q57" s="49">
        <f t="shared" si="4"/>
        <v>4060</v>
      </c>
      <c r="R57" s="12"/>
      <c r="S57" s="12"/>
      <c r="T57" s="12"/>
    </row>
    <row r="58" spans="1:20" ht="14.45" customHeight="1" x14ac:dyDescent="0.2">
      <c r="A58" s="111">
        <v>52</v>
      </c>
      <c r="B58" s="112" t="s">
        <v>216</v>
      </c>
      <c r="C58" s="51">
        <f>Detail!G58+Detail!O58+Detail!AE58+Detail!AM58+Detail!AU58+Detail!BC58</f>
        <v>102302787</v>
      </c>
      <c r="D58" s="51">
        <f>Detail!BK58+Detail!BS58+Detail!CA58+Detail!CI58</f>
        <v>101890605</v>
      </c>
      <c r="E58" s="51">
        <f>Detail!CQ58</f>
        <v>0</v>
      </c>
      <c r="F58" s="51"/>
      <c r="G58" s="52">
        <f>-'[1]5A3_OJJ'!P58</f>
        <v>-10248</v>
      </c>
      <c r="H58" s="51">
        <f t="shared" si="5"/>
        <v>204183144</v>
      </c>
      <c r="I58" s="53">
        <f>Detail!CY58</f>
        <v>0</v>
      </c>
      <c r="J58" s="53">
        <f>Detail!DG58</f>
        <v>0</v>
      </c>
      <c r="K58" s="51">
        <f>Detail!DO58</f>
        <v>3162067</v>
      </c>
      <c r="L58" s="51">
        <f>Detail!DW58</f>
        <v>1171488</v>
      </c>
      <c r="M58" s="51">
        <f>Detail!EE58</f>
        <v>11525</v>
      </c>
      <c r="N58" s="51">
        <f t="shared" si="2"/>
        <v>4345080</v>
      </c>
      <c r="O58" s="51">
        <f t="shared" si="3"/>
        <v>199838064</v>
      </c>
      <c r="P58" s="130">
        <f>'2.1.19 SIS'!AO58</f>
        <v>37718</v>
      </c>
      <c r="Q58" s="51">
        <f t="shared" si="4"/>
        <v>5298</v>
      </c>
      <c r="R58" s="12"/>
      <c r="S58" s="12"/>
      <c r="T58" s="12"/>
    </row>
    <row r="59" spans="1:20" ht="14.45" customHeight="1" x14ac:dyDescent="0.2">
      <c r="A59" s="111">
        <v>53</v>
      </c>
      <c r="B59" s="112" t="s">
        <v>217</v>
      </c>
      <c r="C59" s="51">
        <f>Detail!G59+Detail!O59+Detail!AE59+Detail!AM59+Detail!AU59+Detail!BC59</f>
        <v>7216853</v>
      </c>
      <c r="D59" s="51">
        <f>Detail!BK59+Detail!BS59+Detail!CA59+Detail!CI59</f>
        <v>43835562</v>
      </c>
      <c r="E59" s="51">
        <f>Detail!CQ59</f>
        <v>184355</v>
      </c>
      <c r="F59" s="51"/>
      <c r="G59" s="52">
        <f>-'[1]5A3_OJJ'!P59</f>
        <v>-2801</v>
      </c>
      <c r="H59" s="51">
        <f t="shared" si="5"/>
        <v>51233969</v>
      </c>
      <c r="I59" s="53">
        <f>Detail!CY59</f>
        <v>0</v>
      </c>
      <c r="J59" s="53">
        <f>Detail!DG59</f>
        <v>0</v>
      </c>
      <c r="K59" s="51">
        <f>Detail!DO59</f>
        <v>260095</v>
      </c>
      <c r="L59" s="51">
        <f>Detail!DW59</f>
        <v>286296</v>
      </c>
      <c r="M59" s="51">
        <f>Detail!EE59</f>
        <v>5265</v>
      </c>
      <c r="N59" s="51">
        <f t="shared" si="2"/>
        <v>551656</v>
      </c>
      <c r="O59" s="51">
        <f t="shared" si="3"/>
        <v>50682313</v>
      </c>
      <c r="P59" s="130">
        <f>'2.1.19 SIS'!AO59</f>
        <v>19479</v>
      </c>
      <c r="Q59" s="51">
        <f t="shared" si="4"/>
        <v>2602</v>
      </c>
      <c r="R59" s="12"/>
      <c r="S59" s="12"/>
      <c r="T59" s="12"/>
    </row>
    <row r="60" spans="1:20" ht="14.45" customHeight="1" x14ac:dyDescent="0.2">
      <c r="A60" s="111">
        <v>54</v>
      </c>
      <c r="B60" s="112" t="s">
        <v>218</v>
      </c>
      <c r="C60" s="51">
        <f>Detail!G60+Detail!O60+Detail!AE60+Detail!AM60+Detail!AU60+Detail!BC60</f>
        <v>2069399.31</v>
      </c>
      <c r="D60" s="51">
        <f>Detail!BK60+Detail!BS60+Detail!CA60+Detail!CI60</f>
        <v>668842.67000000004</v>
      </c>
      <c r="E60" s="51">
        <f>Detail!CQ60</f>
        <v>22016.74</v>
      </c>
      <c r="F60" s="51"/>
      <c r="G60" s="52">
        <f>-'[1]5A3_OJJ'!P60</f>
        <v>0</v>
      </c>
      <c r="H60" s="51">
        <f t="shared" si="5"/>
        <v>2760258.72</v>
      </c>
      <c r="I60" s="53">
        <f>Detail!CY60</f>
        <v>0</v>
      </c>
      <c r="J60" s="53">
        <f>Detail!DG60</f>
        <v>0</v>
      </c>
      <c r="K60" s="51">
        <f>Detail!DO60</f>
        <v>68230.41</v>
      </c>
      <c r="L60" s="51">
        <f>Detail!DW60</f>
        <v>25370.78</v>
      </c>
      <c r="M60" s="51">
        <f>Detail!EE60</f>
        <v>4500</v>
      </c>
      <c r="N60" s="51">
        <f t="shared" si="2"/>
        <v>98101.19</v>
      </c>
      <c r="O60" s="51">
        <f t="shared" si="3"/>
        <v>2662157.5300000003</v>
      </c>
      <c r="P60" s="130">
        <f>'2.1.19 SIS'!AO60</f>
        <v>486</v>
      </c>
      <c r="Q60" s="51">
        <f t="shared" si="4"/>
        <v>5478</v>
      </c>
      <c r="R60" s="12"/>
      <c r="S60" s="12"/>
      <c r="T60" s="12"/>
    </row>
    <row r="61" spans="1:20" ht="14.45" customHeight="1" x14ac:dyDescent="0.2">
      <c r="A61" s="113">
        <v>55</v>
      </c>
      <c r="B61" s="114" t="s">
        <v>219</v>
      </c>
      <c r="C61" s="54">
        <f>Detail!G61+Detail!O61+Detail!AE61+Detail!AM61+Detail!AU61+Detail!BC61</f>
        <v>9423742</v>
      </c>
      <c r="D61" s="54">
        <f>Detail!BK61+Detail!BS61+Detail!CA61+Detail!CI61</f>
        <v>56446988</v>
      </c>
      <c r="E61" s="54">
        <f>Detail!CQ61</f>
        <v>200500</v>
      </c>
      <c r="F61" s="54"/>
      <c r="G61" s="55">
        <f>-'[1]5A3_OJJ'!P61</f>
        <v>-18204</v>
      </c>
      <c r="H61" s="54">
        <f t="shared" si="5"/>
        <v>66053026</v>
      </c>
      <c r="I61" s="56">
        <f>Detail!CY61</f>
        <v>0</v>
      </c>
      <c r="J61" s="56">
        <f>Detail!DG61</f>
        <v>0</v>
      </c>
      <c r="K61" s="54">
        <f>Detail!DO61</f>
        <v>275000</v>
      </c>
      <c r="L61" s="54">
        <f>Detail!DW61</f>
        <v>415392</v>
      </c>
      <c r="M61" s="54">
        <f>Detail!EE61</f>
        <v>20000</v>
      </c>
      <c r="N61" s="54">
        <f t="shared" si="2"/>
        <v>710392</v>
      </c>
      <c r="O61" s="54">
        <f t="shared" si="3"/>
        <v>65342634</v>
      </c>
      <c r="P61" s="131">
        <f>'2.1.19 SIS'!AO61</f>
        <v>16755</v>
      </c>
      <c r="Q61" s="54">
        <f t="shared" si="4"/>
        <v>3900</v>
      </c>
      <c r="R61" s="12"/>
      <c r="S61" s="12"/>
      <c r="T61" s="12"/>
    </row>
    <row r="62" spans="1:20" ht="14.45" customHeight="1" x14ac:dyDescent="0.2">
      <c r="A62" s="111">
        <v>56</v>
      </c>
      <c r="B62" s="112" t="s">
        <v>220</v>
      </c>
      <c r="C62" s="49">
        <f>Detail!G62+Detail!O62+Detail!AE62+Detail!AM62+Detail!AU62+Detail!BC62</f>
        <v>2980000</v>
      </c>
      <c r="D62" s="49">
        <f>Detail!BK62+Detail!BS62+Detail!CA62+Detail!CI62</f>
        <v>7668000</v>
      </c>
      <c r="E62" s="49">
        <f>Detail!CQ62</f>
        <v>25000</v>
      </c>
      <c r="F62" s="49"/>
      <c r="G62" s="49">
        <f>-'[1]5A3_OJJ'!P62</f>
        <v>0</v>
      </c>
      <c r="H62" s="49">
        <f t="shared" si="5"/>
        <v>10673000</v>
      </c>
      <c r="I62" s="50">
        <f>Detail!CY62</f>
        <v>0</v>
      </c>
      <c r="J62" s="50">
        <f>Detail!DG62</f>
        <v>0</v>
      </c>
      <c r="K62" s="49">
        <f>Detail!DO62</f>
        <v>92900</v>
      </c>
      <c r="L62" s="49">
        <f>Detail!DW62</f>
        <v>75000</v>
      </c>
      <c r="M62" s="49">
        <f>Detail!EE62</f>
        <v>0</v>
      </c>
      <c r="N62" s="49">
        <f t="shared" si="2"/>
        <v>167900</v>
      </c>
      <c r="O62" s="49">
        <f t="shared" si="3"/>
        <v>10505100</v>
      </c>
      <c r="P62" s="129">
        <f>'2.1.19 SIS'!AO62</f>
        <v>2980</v>
      </c>
      <c r="Q62" s="49">
        <f t="shared" si="4"/>
        <v>3525</v>
      </c>
      <c r="R62" s="12"/>
      <c r="S62" s="12"/>
      <c r="T62" s="12"/>
    </row>
    <row r="63" spans="1:20" ht="14.45" customHeight="1" x14ac:dyDescent="0.2">
      <c r="A63" s="111">
        <v>57</v>
      </c>
      <c r="B63" s="112" t="s">
        <v>221</v>
      </c>
      <c r="C63" s="51">
        <f>Detail!G63+Detail!O63+Detail!AE63+Detail!AM63+Detail!AU63+Detail!BC63</f>
        <v>13050000</v>
      </c>
      <c r="D63" s="51">
        <f>Detail!BK63+Detail!BS63+Detail!CA63+Detail!CI63</f>
        <v>11525000</v>
      </c>
      <c r="E63" s="51">
        <f>Detail!CQ63</f>
        <v>1600000</v>
      </c>
      <c r="F63" s="51"/>
      <c r="G63" s="52">
        <f>-'[1]5A3_OJJ'!P63</f>
        <v>0</v>
      </c>
      <c r="H63" s="51">
        <f t="shared" si="5"/>
        <v>26175000</v>
      </c>
      <c r="I63" s="53">
        <f>Detail!CY63</f>
        <v>0</v>
      </c>
      <c r="J63" s="53">
        <f>Detail!DG63</f>
        <v>0</v>
      </c>
      <c r="K63" s="51">
        <f>Detail!DO63</f>
        <v>410000</v>
      </c>
      <c r="L63" s="51">
        <f>Detail!DW63</f>
        <v>325000</v>
      </c>
      <c r="M63" s="51">
        <f>Detail!EE63</f>
        <v>5000</v>
      </c>
      <c r="N63" s="51">
        <f t="shared" si="2"/>
        <v>740000</v>
      </c>
      <c r="O63" s="51">
        <f t="shared" si="3"/>
        <v>25435000</v>
      </c>
      <c r="P63" s="130">
        <f>'2.1.19 SIS'!AO63</f>
        <v>9264</v>
      </c>
      <c r="Q63" s="51">
        <f t="shared" si="4"/>
        <v>2746</v>
      </c>
      <c r="R63" s="12"/>
      <c r="S63" s="12"/>
      <c r="T63" s="12"/>
    </row>
    <row r="64" spans="1:20" ht="14.45" customHeight="1" x14ac:dyDescent="0.2">
      <c r="A64" s="111">
        <v>58</v>
      </c>
      <c r="B64" s="112" t="s">
        <v>222</v>
      </c>
      <c r="C64" s="51">
        <f>Detail!G64+Detail!O64+Detail!AE64+Detail!AM64+Detail!AU64+Detail!BC64</f>
        <v>3881540</v>
      </c>
      <c r="D64" s="51">
        <f>Detail!BK64+Detail!BS64+Detail!CA64+Detail!CI64</f>
        <v>11900000</v>
      </c>
      <c r="E64" s="51">
        <f>Detail!CQ64</f>
        <v>0</v>
      </c>
      <c r="F64" s="51"/>
      <c r="G64" s="52">
        <f>-'[1]5A3_OJJ'!P64</f>
        <v>-6036</v>
      </c>
      <c r="H64" s="51">
        <f t="shared" si="5"/>
        <v>15775504</v>
      </c>
      <c r="I64" s="53">
        <f>Detail!CY64</f>
        <v>0</v>
      </c>
      <c r="J64" s="53">
        <f>Detail!DG64</f>
        <v>0</v>
      </c>
      <c r="K64" s="51">
        <f>Detail!DO64</f>
        <v>138736</v>
      </c>
      <c r="L64" s="51">
        <f>Detail!DW64</f>
        <v>196480</v>
      </c>
      <c r="M64" s="51">
        <f>Detail!EE64</f>
        <v>0</v>
      </c>
      <c r="N64" s="51">
        <f t="shared" si="2"/>
        <v>335216</v>
      </c>
      <c r="O64" s="51">
        <f t="shared" si="3"/>
        <v>15440288</v>
      </c>
      <c r="P64" s="130">
        <f>'2.1.19 SIS'!AO64</f>
        <v>8079</v>
      </c>
      <c r="Q64" s="51">
        <f t="shared" si="4"/>
        <v>1911</v>
      </c>
      <c r="R64" s="12"/>
      <c r="S64" s="12"/>
      <c r="T64" s="12"/>
    </row>
    <row r="65" spans="1:20" ht="14.45" customHeight="1" x14ac:dyDescent="0.2">
      <c r="A65" s="111">
        <v>59</v>
      </c>
      <c r="B65" s="112" t="s">
        <v>223</v>
      </c>
      <c r="C65" s="51">
        <f>Detail!G65+Detail!O65+Detail!AE65+Detail!AM65+Detail!AU65+Detail!BC65</f>
        <v>2072029</v>
      </c>
      <c r="D65" s="51">
        <f>Detail!BK65+Detail!BS65+Detail!CA65+Detail!CI65</f>
        <v>4665622</v>
      </c>
      <c r="E65" s="51">
        <f>Detail!CQ65</f>
        <v>0</v>
      </c>
      <c r="F65" s="51"/>
      <c r="G65" s="52">
        <f>-'[1]5A3_OJJ'!P65</f>
        <v>-2365</v>
      </c>
      <c r="H65" s="51">
        <f t="shared" si="5"/>
        <v>6735286</v>
      </c>
      <c r="I65" s="53">
        <f>Detail!CY65</f>
        <v>0</v>
      </c>
      <c r="J65" s="53">
        <f>Detail!DG65</f>
        <v>0</v>
      </c>
      <c r="K65" s="51">
        <f>Detail!DO65</f>
        <v>66200</v>
      </c>
      <c r="L65" s="51">
        <f>Detail!DW65</f>
        <v>70000</v>
      </c>
      <c r="M65" s="51">
        <f>Detail!EE65</f>
        <v>35000</v>
      </c>
      <c r="N65" s="51">
        <f t="shared" si="2"/>
        <v>171200</v>
      </c>
      <c r="O65" s="51">
        <f t="shared" si="3"/>
        <v>6564086</v>
      </c>
      <c r="P65" s="130">
        <f>'2.1.19 SIS'!AO65</f>
        <v>5033</v>
      </c>
      <c r="Q65" s="51">
        <f t="shared" si="4"/>
        <v>1304</v>
      </c>
      <c r="R65" s="12"/>
      <c r="S65" s="12"/>
      <c r="T65" s="12"/>
    </row>
    <row r="66" spans="1:20" ht="14.45" customHeight="1" x14ac:dyDescent="0.2">
      <c r="A66" s="113">
        <v>60</v>
      </c>
      <c r="B66" s="114" t="s">
        <v>224</v>
      </c>
      <c r="C66" s="54">
        <f>Detail!G66+Detail!O66+Detail!AE66+Detail!AM66+Detail!AU66+Detail!BC66</f>
        <v>6256311</v>
      </c>
      <c r="D66" s="54">
        <f>Detail!BK66+Detail!BS66+Detail!CA66+Detail!CI66</f>
        <v>13036329</v>
      </c>
      <c r="E66" s="54">
        <f>Detail!CQ66</f>
        <v>0</v>
      </c>
      <c r="F66" s="54"/>
      <c r="G66" s="55">
        <f>-'[1]5A3_OJJ'!P66</f>
        <v>-3391</v>
      </c>
      <c r="H66" s="54">
        <f t="shared" si="5"/>
        <v>19289249</v>
      </c>
      <c r="I66" s="56">
        <f>Detail!CY66</f>
        <v>0</v>
      </c>
      <c r="J66" s="56">
        <f>Detail!DG66</f>
        <v>0</v>
      </c>
      <c r="K66" s="54">
        <f>Detail!DO66</f>
        <v>215256</v>
      </c>
      <c r="L66" s="54">
        <f>Detail!DW66</f>
        <v>296474</v>
      </c>
      <c r="M66" s="54">
        <f>Detail!EE66</f>
        <v>291</v>
      </c>
      <c r="N66" s="54">
        <f t="shared" si="2"/>
        <v>512021</v>
      </c>
      <c r="O66" s="54">
        <f t="shared" si="3"/>
        <v>18777228</v>
      </c>
      <c r="P66" s="131">
        <f>'2.1.19 SIS'!AO66</f>
        <v>5972</v>
      </c>
      <c r="Q66" s="54">
        <f t="shared" si="4"/>
        <v>3144</v>
      </c>
      <c r="R66" s="12"/>
      <c r="S66" s="12"/>
      <c r="T66" s="12"/>
    </row>
    <row r="67" spans="1:20" ht="14.45" customHeight="1" x14ac:dyDescent="0.2">
      <c r="A67" s="111">
        <v>61</v>
      </c>
      <c r="B67" s="112" t="s">
        <v>225</v>
      </c>
      <c r="C67" s="49">
        <f>Detail!G67+Detail!O67+Detail!AE67+Detail!AM67+Detail!AU67+Detail!BC67</f>
        <v>18768675</v>
      </c>
      <c r="D67" s="49">
        <f>Detail!BK67+Detail!BS67+Detail!CA67+Detail!CI67</f>
        <v>11409612</v>
      </c>
      <c r="E67" s="49">
        <f>Detail!CQ67</f>
        <v>106857</v>
      </c>
      <c r="F67" s="49"/>
      <c r="G67" s="49">
        <f>-'[1]5A3_OJJ'!P67</f>
        <v>-3335</v>
      </c>
      <c r="H67" s="49">
        <f t="shared" si="5"/>
        <v>30281809</v>
      </c>
      <c r="I67" s="50">
        <f>Detail!CY67</f>
        <v>0</v>
      </c>
      <c r="J67" s="50">
        <f>Detail!DG67</f>
        <v>0</v>
      </c>
      <c r="K67" s="49">
        <f>Detail!DO67</f>
        <v>618054</v>
      </c>
      <c r="L67" s="49">
        <f>Detail!DW67</f>
        <v>174529</v>
      </c>
      <c r="M67" s="49">
        <f>Detail!EE67</f>
        <v>1532</v>
      </c>
      <c r="N67" s="49">
        <f t="shared" si="2"/>
        <v>794115</v>
      </c>
      <c r="O67" s="49">
        <f t="shared" si="3"/>
        <v>29487694</v>
      </c>
      <c r="P67" s="129">
        <f>'2.1.19 SIS'!AO67</f>
        <v>3636</v>
      </c>
      <c r="Q67" s="49">
        <f t="shared" si="4"/>
        <v>8110</v>
      </c>
      <c r="R67" s="12"/>
      <c r="S67" s="12"/>
      <c r="T67" s="12"/>
    </row>
    <row r="68" spans="1:20" ht="14.45" customHeight="1" x14ac:dyDescent="0.2">
      <c r="A68" s="111">
        <v>62</v>
      </c>
      <c r="B68" s="112" t="s">
        <v>226</v>
      </c>
      <c r="C68" s="51">
        <f>Detail!G68+Detail!O68+Detail!AE68+Detail!AM68+Detail!AU68+Detail!BC68</f>
        <v>1655000</v>
      </c>
      <c r="D68" s="51">
        <f>Detail!BK68+Detail!BS68+Detail!CA68+Detail!CI68</f>
        <v>2713000</v>
      </c>
      <c r="E68" s="51">
        <f>Detail!CQ68</f>
        <v>14691</v>
      </c>
      <c r="F68" s="51"/>
      <c r="G68" s="52">
        <f>-'[1]5A3_OJJ'!P68</f>
        <v>-2764</v>
      </c>
      <c r="H68" s="51">
        <f t="shared" si="5"/>
        <v>4379927</v>
      </c>
      <c r="I68" s="53">
        <f>Detail!CY68</f>
        <v>0</v>
      </c>
      <c r="J68" s="53">
        <f>Detail!DG68</f>
        <v>0</v>
      </c>
      <c r="K68" s="51">
        <f>Detail!DO68</f>
        <v>63000</v>
      </c>
      <c r="L68" s="51">
        <f>Detail!DW68</f>
        <v>0</v>
      </c>
      <c r="M68" s="51">
        <f>Detail!EE68</f>
        <v>0</v>
      </c>
      <c r="N68" s="51">
        <f t="shared" si="2"/>
        <v>63000</v>
      </c>
      <c r="O68" s="51">
        <f t="shared" si="3"/>
        <v>4316927</v>
      </c>
      <c r="P68" s="130">
        <f>'2.1.19 SIS'!AO68</f>
        <v>1971</v>
      </c>
      <c r="Q68" s="51">
        <f t="shared" si="4"/>
        <v>2190</v>
      </c>
      <c r="R68" s="12"/>
      <c r="S68" s="12"/>
      <c r="T68" s="12"/>
    </row>
    <row r="69" spans="1:20" ht="14.45" customHeight="1" x14ac:dyDescent="0.2">
      <c r="A69" s="111">
        <v>63</v>
      </c>
      <c r="B69" s="112" t="s">
        <v>227</v>
      </c>
      <c r="C69" s="51">
        <f>Detail!G69+Detail!O69+Detail!AE69+Detail!AM69+Detail!AU69+Detail!BC69</f>
        <v>12059000</v>
      </c>
      <c r="D69" s="51">
        <f>Detail!BK69+Detail!BS69+Detail!CA69+Detail!CI69</f>
        <v>7555000</v>
      </c>
      <c r="E69" s="51">
        <f>Detail!CQ69</f>
        <v>0</v>
      </c>
      <c r="F69" s="51"/>
      <c r="G69" s="52">
        <f>-'[1]5A3_OJJ'!P69</f>
        <v>0</v>
      </c>
      <c r="H69" s="51">
        <f t="shared" si="5"/>
        <v>19614000</v>
      </c>
      <c r="I69" s="53">
        <f>Detail!CY69</f>
        <v>0</v>
      </c>
      <c r="J69" s="53">
        <f>Detail!DG69</f>
        <v>0</v>
      </c>
      <c r="K69" s="51">
        <f>Detail!DO69</f>
        <v>100000</v>
      </c>
      <c r="L69" s="51">
        <f>Detail!DW69</f>
        <v>150000</v>
      </c>
      <c r="M69" s="51">
        <f>Detail!EE69</f>
        <v>50000</v>
      </c>
      <c r="N69" s="51">
        <f t="shared" si="2"/>
        <v>300000</v>
      </c>
      <c r="O69" s="51">
        <f t="shared" si="3"/>
        <v>19314000</v>
      </c>
      <c r="P69" s="130">
        <f>'2.1.19 SIS'!AO69</f>
        <v>2116</v>
      </c>
      <c r="Q69" s="51">
        <f t="shared" si="4"/>
        <v>9128</v>
      </c>
      <c r="R69" s="12"/>
      <c r="S69" s="12"/>
      <c r="T69" s="12"/>
    </row>
    <row r="70" spans="1:20" ht="14.45" customHeight="1" x14ac:dyDescent="0.2">
      <c r="A70" s="111">
        <v>64</v>
      </c>
      <c r="B70" s="112" t="s">
        <v>228</v>
      </c>
      <c r="C70" s="51">
        <f>Detail!G70+Detail!O70+Detail!AE70+Detail!AM70+Detail!AU70+Detail!BC70</f>
        <v>1681413</v>
      </c>
      <c r="D70" s="51">
        <f>Detail!BK70+Detail!BS70+Detail!CA70+Detail!CI70</f>
        <v>4500488</v>
      </c>
      <c r="E70" s="51">
        <f>Detail!CQ70</f>
        <v>0</v>
      </c>
      <c r="F70" s="51"/>
      <c r="G70" s="52">
        <f>-'[1]5A3_OJJ'!P70</f>
        <v>-3199</v>
      </c>
      <c r="H70" s="51">
        <f t="shared" si="5"/>
        <v>6178702</v>
      </c>
      <c r="I70" s="53">
        <f>Detail!CY70</f>
        <v>0</v>
      </c>
      <c r="J70" s="53">
        <f>Detail!DG70</f>
        <v>0</v>
      </c>
      <c r="K70" s="51">
        <f>Detail!DO70</f>
        <v>76266</v>
      </c>
      <c r="L70" s="51">
        <f>Detail!DW70</f>
        <v>0</v>
      </c>
      <c r="M70" s="51">
        <f>Detail!EE70</f>
        <v>1073</v>
      </c>
      <c r="N70" s="51">
        <f t="shared" si="2"/>
        <v>77339</v>
      </c>
      <c r="O70" s="51">
        <f t="shared" si="3"/>
        <v>6101363</v>
      </c>
      <c r="P70" s="130">
        <f>'2.1.19 SIS'!AO70</f>
        <v>2093</v>
      </c>
      <c r="Q70" s="51">
        <f t="shared" si="4"/>
        <v>2915</v>
      </c>
      <c r="R70" s="12"/>
      <c r="S70" s="12"/>
      <c r="T70" s="12"/>
    </row>
    <row r="71" spans="1:20" ht="14.45" customHeight="1" x14ac:dyDescent="0.2">
      <c r="A71" s="113">
        <v>65</v>
      </c>
      <c r="B71" s="114" t="s">
        <v>244</v>
      </c>
      <c r="C71" s="54">
        <f>Detail!G71+Detail!O71+Detail!AE71+Detail!AM71+Detail!AU71+Detail!BC71</f>
        <v>11300000</v>
      </c>
      <c r="D71" s="54">
        <f>Detail!BK71+Detail!BS71+Detail!CA71+Detail!CI71</f>
        <v>28588544</v>
      </c>
      <c r="E71" s="54">
        <f>Detail!CQ71</f>
        <v>0</v>
      </c>
      <c r="F71" s="54"/>
      <c r="G71" s="55">
        <f>-'[1]5A3_OJJ'!P71</f>
        <v>-17389</v>
      </c>
      <c r="H71" s="54">
        <f t="shared" ref="H71:H75" si="6">SUM(C71:G71)</f>
        <v>39871155</v>
      </c>
      <c r="I71" s="56">
        <f>Detail!CY71</f>
        <v>2354</v>
      </c>
      <c r="J71" s="56">
        <f>Detail!DG71</f>
        <v>0</v>
      </c>
      <c r="K71" s="54">
        <f>Detail!DO71</f>
        <v>318677</v>
      </c>
      <c r="L71" s="54">
        <f>Detail!DW71</f>
        <v>269239</v>
      </c>
      <c r="M71" s="54">
        <f>Detail!EE71</f>
        <v>0</v>
      </c>
      <c r="N71" s="54">
        <f t="shared" si="2"/>
        <v>590270</v>
      </c>
      <c r="O71" s="54">
        <f t="shared" si="3"/>
        <v>39280885</v>
      </c>
      <c r="P71" s="131">
        <f>'2.1.19 SIS'!AO71</f>
        <v>7945</v>
      </c>
      <c r="Q71" s="54">
        <f t="shared" si="4"/>
        <v>4944</v>
      </c>
      <c r="R71" s="12"/>
      <c r="S71" s="12"/>
      <c r="T71" s="12"/>
    </row>
    <row r="72" spans="1:20" ht="14.45" customHeight="1" x14ac:dyDescent="0.2">
      <c r="A72" s="111">
        <v>66</v>
      </c>
      <c r="B72" s="112" t="s">
        <v>245</v>
      </c>
      <c r="C72" s="51">
        <f>Detail!G72+Detail!O72+Detail!AE72+Detail!AM72+Detail!AU72+Detail!BC72</f>
        <v>5665406</v>
      </c>
      <c r="D72" s="51">
        <f>Detail!BK72+Detail!BS72+Detail!CA72+Detail!CI72</f>
        <v>2863607</v>
      </c>
      <c r="E72" s="51">
        <f>Detail!CQ72</f>
        <v>0</v>
      </c>
      <c r="F72" s="51"/>
      <c r="G72" s="52">
        <f>-'[1]5A3_OJJ'!P72</f>
        <v>0</v>
      </c>
      <c r="H72" s="51">
        <f t="shared" si="6"/>
        <v>8529013</v>
      </c>
      <c r="I72" s="53">
        <f>Detail!CY72</f>
        <v>0</v>
      </c>
      <c r="J72" s="53">
        <f>Detail!DG72</f>
        <v>0</v>
      </c>
      <c r="K72" s="51">
        <f>Detail!DO72</f>
        <v>182338</v>
      </c>
      <c r="L72" s="51">
        <f>Detail!DW72</f>
        <v>0</v>
      </c>
      <c r="M72" s="51">
        <f>Detail!EE72</f>
        <v>0</v>
      </c>
      <c r="N72" s="51">
        <f>SUM(I72:M72)</f>
        <v>182338</v>
      </c>
      <c r="O72" s="51">
        <f>H72-N72</f>
        <v>8346675</v>
      </c>
      <c r="P72" s="130">
        <f>'2.1.19 SIS'!AO72</f>
        <v>1904</v>
      </c>
      <c r="Q72" s="51">
        <f>ROUND(O72/P72,0)</f>
        <v>4384</v>
      </c>
      <c r="R72" s="12"/>
      <c r="S72" s="12"/>
      <c r="T72" s="12"/>
    </row>
    <row r="73" spans="1:20" ht="14.45" customHeight="1" x14ac:dyDescent="0.2">
      <c r="A73" s="111">
        <v>67</v>
      </c>
      <c r="B73" s="112" t="s">
        <v>231</v>
      </c>
      <c r="C73" s="51">
        <f>Detail!G73+Detail!O73+Detail!AE73+Detail!AM73+Detail!AU73+Detail!BC73</f>
        <v>12895700</v>
      </c>
      <c r="D73" s="51">
        <f>Detail!BK73+Detail!BS73+Detail!CA73+Detail!CI73</f>
        <v>11021000</v>
      </c>
      <c r="E73" s="51">
        <f>Detail!CQ73</f>
        <v>0</v>
      </c>
      <c r="F73" s="51"/>
      <c r="G73" s="52">
        <f>-'[1]5A3_OJJ'!P73</f>
        <v>-4603</v>
      </c>
      <c r="H73" s="51">
        <f t="shared" si="6"/>
        <v>23912097</v>
      </c>
      <c r="I73" s="53">
        <f>Detail!CY73</f>
        <v>0</v>
      </c>
      <c r="J73" s="53">
        <f>Detail!DG73</f>
        <v>0</v>
      </c>
      <c r="K73" s="51">
        <f>Detail!DO73</f>
        <v>346000</v>
      </c>
      <c r="L73" s="51">
        <f>Detail!DW73</f>
        <v>125000</v>
      </c>
      <c r="M73" s="51">
        <f>Detail!EE73</f>
        <v>1306</v>
      </c>
      <c r="N73" s="51">
        <f>SUM(I73:M73)</f>
        <v>472306</v>
      </c>
      <c r="O73" s="51">
        <f>H73-N73</f>
        <v>23439791</v>
      </c>
      <c r="P73" s="130">
        <f>'2.1.19 SIS'!AO73</f>
        <v>5432</v>
      </c>
      <c r="Q73" s="51">
        <f>ROUND(O73/P73,0)</f>
        <v>4315</v>
      </c>
      <c r="R73" s="12"/>
      <c r="S73" s="12"/>
      <c r="T73" s="12"/>
    </row>
    <row r="74" spans="1:20" ht="14.45" customHeight="1" x14ac:dyDescent="0.2">
      <c r="A74" s="111">
        <v>68</v>
      </c>
      <c r="B74" s="112" t="s">
        <v>246</v>
      </c>
      <c r="C74" s="51">
        <f>Detail!G74+Detail!O74+Detail!AE74+Detail!AM74+Detail!AU74+Detail!BC74</f>
        <v>2011300</v>
      </c>
      <c r="D74" s="51">
        <f>Detail!BK74+Detail!BS74+Detail!CA74+Detail!CI74</f>
        <v>3328000</v>
      </c>
      <c r="E74" s="51">
        <f>Detail!CQ74</f>
        <v>0</v>
      </c>
      <c r="F74" s="51"/>
      <c r="G74" s="52">
        <f>-'[1]5A3_OJJ'!P74</f>
        <v>-2469</v>
      </c>
      <c r="H74" s="51">
        <f t="shared" si="6"/>
        <v>5336831</v>
      </c>
      <c r="I74" s="53">
        <f>Detail!CY74</f>
        <v>0</v>
      </c>
      <c r="J74" s="53">
        <f>Detail!DG74</f>
        <v>0</v>
      </c>
      <c r="K74" s="51">
        <f>Detail!DO74</f>
        <v>55000</v>
      </c>
      <c r="L74" s="51">
        <f>Detail!DW74</f>
        <v>33205</v>
      </c>
      <c r="M74" s="51">
        <f>Detail!EE74</f>
        <v>0</v>
      </c>
      <c r="N74" s="51">
        <f>SUM(I74:M74)</f>
        <v>88205</v>
      </c>
      <c r="O74" s="51">
        <f>H74-N74</f>
        <v>5248626</v>
      </c>
      <c r="P74" s="130">
        <f>'2.1.19 SIS'!AO74</f>
        <v>1815</v>
      </c>
      <c r="Q74" s="51">
        <f>ROUND(O74/P74,0)</f>
        <v>2892</v>
      </c>
      <c r="R74" s="12"/>
      <c r="S74" s="12"/>
      <c r="T74" s="12"/>
    </row>
    <row r="75" spans="1:20" ht="14.45" customHeight="1" x14ac:dyDescent="0.2">
      <c r="A75" s="115">
        <v>69</v>
      </c>
      <c r="B75" s="116" t="s">
        <v>233</v>
      </c>
      <c r="C75" s="54">
        <f>Detail!G75+Detail!O75+Detail!AE75+Detail!AM75+Detail!AU75+Detail!BC75</f>
        <v>5718000</v>
      </c>
      <c r="D75" s="54">
        <f>Detail!BK75+Detail!BS75+Detail!CA75+Detail!CI75</f>
        <v>7105000</v>
      </c>
      <c r="E75" s="133">
        <f>Detail!CQ75</f>
        <v>8000</v>
      </c>
      <c r="F75" s="54"/>
      <c r="G75" s="55">
        <f>-'[1]5A3_OJJ'!P75</f>
        <v>0</v>
      </c>
      <c r="H75" s="54">
        <f t="shared" si="6"/>
        <v>12831000</v>
      </c>
      <c r="I75" s="56">
        <f>Detail!CY75</f>
        <v>0</v>
      </c>
      <c r="J75" s="56">
        <f>Detail!DG75</f>
        <v>0</v>
      </c>
      <c r="K75" s="54">
        <f>Detail!DO75</f>
        <v>160000</v>
      </c>
      <c r="L75" s="54">
        <f>Detail!DW75</f>
        <v>60000</v>
      </c>
      <c r="M75" s="54">
        <f>Detail!EE75</f>
        <v>0</v>
      </c>
      <c r="N75" s="133">
        <f>SUM(I75:M75)</f>
        <v>220000</v>
      </c>
      <c r="O75" s="54">
        <f>H75-N75</f>
        <v>12611000</v>
      </c>
      <c r="P75" s="131">
        <f>'2.1.19 SIS'!AO75</f>
        <v>4714</v>
      </c>
      <c r="Q75" s="54">
        <f>ROUND(O75/P75,0)</f>
        <v>2675</v>
      </c>
      <c r="R75" s="12"/>
      <c r="S75" s="12"/>
      <c r="T75" s="12"/>
    </row>
    <row r="76" spans="1:20" ht="14.45" customHeight="1" x14ac:dyDescent="0.2">
      <c r="A76" s="117"/>
      <c r="B76" s="118" t="s">
        <v>257</v>
      </c>
      <c r="C76" s="119">
        <f>SUM(C7:C75)</f>
        <v>1539897553.3099999</v>
      </c>
      <c r="D76" s="119">
        <f t="shared" ref="D76:M76" si="7">SUM(D7:D75)</f>
        <v>1757245504.6700001</v>
      </c>
      <c r="E76" s="119">
        <f t="shared" si="7"/>
        <v>6502541.7400000002</v>
      </c>
      <c r="F76" s="119">
        <f>SUM(F7:F75)</f>
        <v>-2245884</v>
      </c>
      <c r="G76" s="119">
        <f t="shared" si="7"/>
        <v>-761622</v>
      </c>
      <c r="H76" s="119">
        <f t="shared" si="7"/>
        <v>3300638093.7199998</v>
      </c>
      <c r="I76" s="119">
        <f>SUM(I7:I75)</f>
        <v>4186733</v>
      </c>
      <c r="J76" s="119">
        <f t="shared" si="7"/>
        <v>6125331</v>
      </c>
      <c r="K76" s="119">
        <f t="shared" si="7"/>
        <v>31613667.41</v>
      </c>
      <c r="L76" s="119">
        <f t="shared" si="7"/>
        <v>31601761.780000001</v>
      </c>
      <c r="M76" s="119">
        <f t="shared" si="7"/>
        <v>553517</v>
      </c>
      <c r="N76" s="119">
        <f>SUM(N7:N75)</f>
        <v>74081010.189999998</v>
      </c>
      <c r="O76" s="119">
        <f>SUM(O7:O75)</f>
        <v>3226557083.5300002</v>
      </c>
      <c r="P76" s="120">
        <f>SUM(P7:P75)</f>
        <v>681088</v>
      </c>
      <c r="Q76" s="119">
        <f>ROUND(O76/P76,0)</f>
        <v>4737</v>
      </c>
      <c r="R76" s="12"/>
      <c r="S76" s="12"/>
      <c r="T76" s="12"/>
    </row>
    <row r="77" spans="1:20" ht="15" customHeight="1" x14ac:dyDescent="0.2">
      <c r="C77" s="65" t="s">
        <v>352</v>
      </c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</row>
    <row r="78" spans="1:20" ht="15" customHeight="1" x14ac:dyDescent="0.2">
      <c r="C78" s="134" t="s">
        <v>4</v>
      </c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</row>
  </sheetData>
  <mergeCells count="6">
    <mergeCell ref="A6:B6"/>
    <mergeCell ref="A1:B1"/>
    <mergeCell ref="A2:B2"/>
    <mergeCell ref="A3:B3"/>
    <mergeCell ref="A4:B4"/>
    <mergeCell ref="A5:B5"/>
  </mergeCells>
  <phoneticPr fontId="0" type="noConversion"/>
  <printOptions horizontalCentered="1"/>
  <pageMargins left="0.45" right="0.45" top="1" bottom="0.35" header="0.3" footer="0.25"/>
  <pageSetup paperSize="5" scale="75" orientation="portrait" r:id="rId1"/>
  <headerFooter alignWithMargins="0">
    <oddHeader>&amp;C&amp;20FY2019-20 Charter School Funding (General &amp; Special Revenue Funds)
Initial Local Revenue Representation per Pupil</oddHeader>
  </headerFooter>
  <colBreaks count="1" manualBreakCount="1">
    <brk id="8" max="7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77"/>
  <sheetViews>
    <sheetView zoomScaleNormal="100" zoomScaleSheetLayoutView="100" workbookViewId="0">
      <pane xSplit="2" ySplit="2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defaultColWidth="9.140625" defaultRowHeight="12.75" x14ac:dyDescent="0.2"/>
  <cols>
    <col min="1" max="1" width="4.28515625" style="57" customWidth="1"/>
    <col min="2" max="2" width="18.140625" style="13" customWidth="1"/>
    <col min="3" max="3" width="14.5703125" style="13" customWidth="1"/>
    <col min="4" max="4" width="14.42578125" style="13" customWidth="1"/>
    <col min="5" max="5" width="12.42578125" style="13" customWidth="1"/>
    <col min="6" max="6" width="14.140625" style="13" customWidth="1"/>
    <col min="7" max="7" width="12.85546875" style="13" customWidth="1"/>
    <col min="8" max="8" width="13.140625" style="13" customWidth="1"/>
    <col min="9" max="9" width="14.140625" style="13" customWidth="1"/>
    <col min="10" max="10" width="13.28515625" style="13" customWidth="1"/>
    <col min="11" max="11" width="12.85546875" style="13" customWidth="1"/>
    <col min="12" max="12" width="13.7109375" style="13" customWidth="1"/>
    <col min="13" max="13" width="17.5703125" style="13" customWidth="1"/>
    <col min="14" max="14" width="14" style="13" customWidth="1"/>
    <col min="15" max="15" width="12.42578125" style="13" customWidth="1"/>
    <col min="16" max="16384" width="9.140625" style="13"/>
  </cols>
  <sheetData>
    <row r="1" spans="1:17" ht="94.9" customHeight="1" x14ac:dyDescent="0.2">
      <c r="A1" s="207" t="s">
        <v>0</v>
      </c>
      <c r="B1" s="207" t="s">
        <v>0</v>
      </c>
      <c r="C1" s="29" t="s">
        <v>258</v>
      </c>
      <c r="D1" s="29" t="s">
        <v>259</v>
      </c>
      <c r="E1" s="29" t="s">
        <v>260</v>
      </c>
      <c r="F1" s="30" t="s">
        <v>2</v>
      </c>
      <c r="G1" s="29" t="s">
        <v>261</v>
      </c>
      <c r="H1" s="29" t="s">
        <v>262</v>
      </c>
      <c r="I1" s="29" t="s">
        <v>263</v>
      </c>
      <c r="J1" s="29" t="s">
        <v>264</v>
      </c>
      <c r="K1" s="29" t="s">
        <v>265</v>
      </c>
      <c r="L1" s="30" t="s">
        <v>2</v>
      </c>
      <c r="M1" s="31" t="s">
        <v>164</v>
      </c>
      <c r="N1" s="28" t="s">
        <v>305</v>
      </c>
      <c r="O1" s="32" t="s">
        <v>165</v>
      </c>
      <c r="P1" s="12"/>
      <c r="Q1" s="12"/>
    </row>
    <row r="2" spans="1:17" s="40" customFormat="1" ht="13.5" customHeight="1" x14ac:dyDescent="0.2">
      <c r="A2" s="208"/>
      <c r="B2" s="209"/>
      <c r="C2" s="110">
        <v>1</v>
      </c>
      <c r="D2" s="110">
        <f>1+C2</f>
        <v>2</v>
      </c>
      <c r="E2" s="110">
        <f t="shared" ref="E2:O2" si="0">1+D2</f>
        <v>3</v>
      </c>
      <c r="F2" s="110">
        <f t="shared" si="0"/>
        <v>4</v>
      </c>
      <c r="G2" s="135">
        <f t="shared" si="0"/>
        <v>5</v>
      </c>
      <c r="H2" s="110">
        <f t="shared" si="0"/>
        <v>6</v>
      </c>
      <c r="I2" s="110">
        <f t="shared" si="0"/>
        <v>7</v>
      </c>
      <c r="J2" s="110">
        <f t="shared" si="0"/>
        <v>8</v>
      </c>
      <c r="K2" s="110">
        <f t="shared" si="0"/>
        <v>9</v>
      </c>
      <c r="L2" s="110">
        <f t="shared" si="0"/>
        <v>10</v>
      </c>
      <c r="M2" s="110">
        <f t="shared" si="0"/>
        <v>11</v>
      </c>
      <c r="N2" s="110">
        <f t="shared" si="0"/>
        <v>12</v>
      </c>
      <c r="O2" s="110">
        <f t="shared" si="0"/>
        <v>13</v>
      </c>
      <c r="P2" s="60"/>
    </row>
    <row r="3" spans="1:17" s="40" customFormat="1" ht="11.25" hidden="1" customHeight="1" x14ac:dyDescent="0.2">
      <c r="A3" s="58"/>
      <c r="B3" s="70"/>
      <c r="C3" s="71"/>
      <c r="D3" s="71"/>
      <c r="E3" s="71"/>
      <c r="F3" s="72"/>
      <c r="G3" s="71"/>
      <c r="H3" s="71"/>
      <c r="I3" s="71"/>
      <c r="J3" s="73"/>
      <c r="K3" s="71"/>
      <c r="L3" s="74"/>
      <c r="M3" s="75"/>
      <c r="N3" s="71"/>
      <c r="O3" s="76"/>
      <c r="P3" s="60"/>
      <c r="Q3" s="60"/>
    </row>
    <row r="4" spans="1:17" s="40" customFormat="1" ht="11.25" hidden="1" customHeight="1" x14ac:dyDescent="0.2">
      <c r="A4" s="58"/>
      <c r="B4" s="70"/>
      <c r="C4" s="71"/>
      <c r="D4" s="71"/>
      <c r="E4" s="71"/>
      <c r="F4" s="72"/>
      <c r="G4" s="71"/>
      <c r="H4" s="71"/>
      <c r="I4" s="71"/>
      <c r="J4" s="73"/>
      <c r="K4" s="71"/>
      <c r="L4" s="74"/>
      <c r="M4" s="75"/>
      <c r="N4" s="71"/>
      <c r="O4" s="76"/>
      <c r="P4" s="60"/>
      <c r="Q4" s="60"/>
    </row>
    <row r="5" spans="1:17" s="40" customFormat="1" ht="11.25" hidden="1" customHeight="1" x14ac:dyDescent="0.2">
      <c r="A5" s="58"/>
      <c r="B5" s="70"/>
      <c r="C5" s="71"/>
      <c r="D5" s="71"/>
      <c r="E5" s="71"/>
      <c r="F5" s="72"/>
      <c r="G5" s="71"/>
      <c r="H5" s="71"/>
      <c r="I5" s="71"/>
      <c r="J5" s="73"/>
      <c r="K5" s="71"/>
      <c r="L5" s="74"/>
      <c r="M5" s="75"/>
      <c r="N5" s="71"/>
      <c r="O5" s="76"/>
      <c r="P5" s="60"/>
      <c r="Q5" s="60"/>
    </row>
    <row r="6" spans="1:17" s="40" customFormat="1" ht="11.25" hidden="1" customHeight="1" x14ac:dyDescent="0.2">
      <c r="A6" s="58"/>
      <c r="B6" s="70"/>
      <c r="C6" s="71"/>
      <c r="D6" s="71"/>
      <c r="E6" s="71"/>
      <c r="F6" s="72"/>
      <c r="G6" s="71"/>
      <c r="H6" s="71"/>
      <c r="I6" s="71"/>
      <c r="J6" s="73"/>
      <c r="K6" s="71"/>
      <c r="L6" s="74"/>
      <c r="M6" s="75"/>
      <c r="N6" s="71"/>
      <c r="O6" s="76"/>
      <c r="P6" s="60"/>
      <c r="Q6" s="60"/>
    </row>
    <row r="7" spans="1:17" ht="15" customHeight="1" x14ac:dyDescent="0.2">
      <c r="A7" s="111">
        <v>1</v>
      </c>
      <c r="B7" s="112" t="s">
        <v>234</v>
      </c>
      <c r="C7" s="49">
        <f>Detail!H7+Detail!I7+Detail!P7+Detail!Q7+Detail!X7+Detail!Y7+Detail!AF7+Detail!AG7+Detail!AN7+Detail!AO7+Detail!AV7+Detail!AW7+Detail!BD7+Detail!BE7</f>
        <v>0</v>
      </c>
      <c r="D7" s="49">
        <f>Detail!BL7+Detail!BM7+Detail!BT7+Detail!BU7+Detail!CB7+Detail!CC7+Detail!CJ7+Detail!CK7</f>
        <v>0</v>
      </c>
      <c r="E7" s="49">
        <f>Detail!CR7+Detail!CS7</f>
        <v>0</v>
      </c>
      <c r="F7" s="49">
        <f t="shared" ref="F7:F38" si="1">SUM(C7:E7)</f>
        <v>0</v>
      </c>
      <c r="G7" s="49">
        <f>Detail!CZ7+Detail!DA7</f>
        <v>0</v>
      </c>
      <c r="H7" s="49">
        <f>Detail!DH7+Detail!DI7</f>
        <v>0</v>
      </c>
      <c r="I7" s="49">
        <f>Detail!DP7+Detail!DQ7</f>
        <v>0</v>
      </c>
      <c r="J7" s="50">
        <f>Detail!DX7+Detail!DY7</f>
        <v>0</v>
      </c>
      <c r="K7" s="49">
        <f>Detail!EF7+Detail!EG7</f>
        <v>0</v>
      </c>
      <c r="L7" s="49">
        <f>SUM(G7:K7)</f>
        <v>0</v>
      </c>
      <c r="M7" s="49">
        <f>F7-L7</f>
        <v>0</v>
      </c>
      <c r="N7" s="14">
        <f>'Detail Calculation exclude debt'!P7</f>
        <v>9444</v>
      </c>
      <c r="O7" s="49">
        <f>ROUND(M7/N7,0)</f>
        <v>0</v>
      </c>
      <c r="P7" s="12"/>
      <c r="Q7" s="12"/>
    </row>
    <row r="8" spans="1:17" ht="15" customHeight="1" x14ac:dyDescent="0.2">
      <c r="A8" s="111">
        <v>2</v>
      </c>
      <c r="B8" s="112" t="s">
        <v>170</v>
      </c>
      <c r="C8" s="51">
        <f>Detail!H8+Detail!I8+Detail!P8+Detail!Q8+Detail!X8+Detail!Y8+Detail!AF8+Detail!AG8+Detail!AN8+Detail!AO8+Detail!AV8+Detail!AW8+Detail!BD8+Detail!BE8</f>
        <v>1667960</v>
      </c>
      <c r="D8" s="51">
        <f>Detail!BL8+Detail!BM8+Detail!BT8+Detail!BU8+Detail!CB8+Detail!CC8+Detail!CJ8+Detail!CK8</f>
        <v>0</v>
      </c>
      <c r="E8" s="51">
        <f>Detail!CR8+Detail!CS8</f>
        <v>0</v>
      </c>
      <c r="F8" s="51">
        <f t="shared" si="1"/>
        <v>1667960</v>
      </c>
      <c r="G8" s="51">
        <f>Detail!CZ8+Detail!DA8</f>
        <v>0</v>
      </c>
      <c r="H8" s="51">
        <f>Detail!DH8+Detail!DI8</f>
        <v>0</v>
      </c>
      <c r="I8" s="51">
        <f>Detail!DP8+Detail!DQ8</f>
        <v>55600</v>
      </c>
      <c r="J8" s="53">
        <f>Detail!DX8+Detail!DY8</f>
        <v>0</v>
      </c>
      <c r="K8" s="51">
        <f>Detail!EF8+Detail!EG8</f>
        <v>2250</v>
      </c>
      <c r="L8" s="51">
        <f t="shared" ref="L8:L71" si="2">SUM(G8:K8)</f>
        <v>57850</v>
      </c>
      <c r="M8" s="51">
        <f t="shared" ref="M8:M71" si="3">F8-L8</f>
        <v>1610110</v>
      </c>
      <c r="N8" s="16">
        <f>'Detail Calculation exclude debt'!P8</f>
        <v>4001</v>
      </c>
      <c r="O8" s="51">
        <f t="shared" ref="O8:O71" si="4">ROUND(M8/N8,0)</f>
        <v>402</v>
      </c>
      <c r="P8" s="12"/>
      <c r="Q8" s="12"/>
    </row>
    <row r="9" spans="1:17" ht="15" customHeight="1" x14ac:dyDescent="0.2">
      <c r="A9" s="111">
        <v>3</v>
      </c>
      <c r="B9" s="112" t="s">
        <v>171</v>
      </c>
      <c r="C9" s="51">
        <f>Detail!H9+Detail!I9+Detail!P9+Detail!Q9+Detail!X9+Detail!Y9+Detail!AF9+Detail!AG9+Detail!AN9+Detail!AO9+Detail!AV9+Detail!AW9+Detail!BD9+Detail!BE9</f>
        <v>19660931</v>
      </c>
      <c r="D9" s="51">
        <f>Detail!BL9+Detail!BM9+Detail!BT9+Detail!BU9+Detail!CB9+Detail!CC9+Detail!CJ9+Detail!CK9</f>
        <v>0</v>
      </c>
      <c r="E9" s="51">
        <f>Detail!CR9+Detail!CS9</f>
        <v>0</v>
      </c>
      <c r="F9" s="51">
        <f t="shared" si="1"/>
        <v>19660931</v>
      </c>
      <c r="G9" s="51">
        <f>Detail!CZ9+Detail!DA9</f>
        <v>0</v>
      </c>
      <c r="H9" s="51">
        <f>Detail!DH9+Detail!DI9</f>
        <v>0</v>
      </c>
      <c r="I9" s="51">
        <f>Detail!DP9+Detail!DQ9</f>
        <v>0</v>
      </c>
      <c r="J9" s="53">
        <f>Detail!DX9+Detail!DY9</f>
        <v>0</v>
      </c>
      <c r="K9" s="51">
        <f>Detail!EF9+Detail!EG9</f>
        <v>0</v>
      </c>
      <c r="L9" s="51">
        <f t="shared" si="2"/>
        <v>0</v>
      </c>
      <c r="M9" s="51">
        <f t="shared" si="3"/>
        <v>19660931</v>
      </c>
      <c r="N9" s="16">
        <f>'Detail Calculation exclude debt'!P9</f>
        <v>22388</v>
      </c>
      <c r="O9" s="51">
        <f t="shared" si="4"/>
        <v>878</v>
      </c>
      <c r="P9" s="12"/>
      <c r="Q9" s="12"/>
    </row>
    <row r="10" spans="1:17" ht="15" customHeight="1" x14ac:dyDescent="0.2">
      <c r="A10" s="111">
        <v>4</v>
      </c>
      <c r="B10" s="112" t="s">
        <v>172</v>
      </c>
      <c r="C10" s="51">
        <f>Detail!H10+Detail!I10+Detail!P10+Detail!Q10+Detail!X10+Detail!Y10+Detail!AF10+Detail!AG10+Detail!AN10+Detail!AO10+Detail!AV10+Detail!AW10+Detail!BD10+Detail!BE10</f>
        <v>0</v>
      </c>
      <c r="D10" s="51">
        <f>Detail!BL10+Detail!BM10+Detail!BT10+Detail!BU10+Detail!CB10+Detail!CC10+Detail!CJ10+Detail!CK10</f>
        <v>0</v>
      </c>
      <c r="E10" s="51">
        <f>Detail!CR10+Detail!CS10</f>
        <v>0</v>
      </c>
      <c r="F10" s="51">
        <f t="shared" si="1"/>
        <v>0</v>
      </c>
      <c r="G10" s="51">
        <f>Detail!CZ10+Detail!DA10</f>
        <v>0</v>
      </c>
      <c r="H10" s="51">
        <f>Detail!DH10+Detail!DI10</f>
        <v>0</v>
      </c>
      <c r="I10" s="51">
        <f>Detail!DP10+Detail!DQ10</f>
        <v>0</v>
      </c>
      <c r="J10" s="53">
        <f>Detail!DX10+Detail!DY10</f>
        <v>0</v>
      </c>
      <c r="K10" s="51">
        <f>Detail!EF10+Detail!EG10</f>
        <v>0</v>
      </c>
      <c r="L10" s="51">
        <f t="shared" si="2"/>
        <v>0</v>
      </c>
      <c r="M10" s="51">
        <f t="shared" si="3"/>
        <v>0</v>
      </c>
      <c r="N10" s="16">
        <f>'Detail Calculation exclude debt'!P10</f>
        <v>3149</v>
      </c>
      <c r="O10" s="51">
        <f t="shared" si="4"/>
        <v>0</v>
      </c>
      <c r="P10" s="12"/>
      <c r="Q10" s="12"/>
    </row>
    <row r="11" spans="1:17" ht="15" customHeight="1" x14ac:dyDescent="0.2">
      <c r="A11" s="113">
        <v>5</v>
      </c>
      <c r="B11" s="114" t="s">
        <v>173</v>
      </c>
      <c r="C11" s="54">
        <f>Detail!H11+Detail!I11+Detail!P11+Detail!Q11+Detail!X11+Detail!Y11+Detail!AF11+Detail!AG11+Detail!AN11+Detail!AO11+Detail!AV11+Detail!AW11+Detail!BD11+Detail!BE11</f>
        <v>0</v>
      </c>
      <c r="D11" s="54">
        <f>Detail!BL11+Detail!BM11+Detail!BT11+Detail!BU11+Detail!CB11+Detail!CC11+Detail!CJ11+Detail!CK11</f>
        <v>0</v>
      </c>
      <c r="E11" s="54">
        <f>Detail!CR11+Detail!CS11</f>
        <v>0</v>
      </c>
      <c r="F11" s="54">
        <f t="shared" si="1"/>
        <v>0</v>
      </c>
      <c r="G11" s="54">
        <f>Detail!CZ11+Detail!DA11</f>
        <v>0</v>
      </c>
      <c r="H11" s="54">
        <f>Detail!DH11+Detail!DI11</f>
        <v>0</v>
      </c>
      <c r="I11" s="54">
        <f>Detail!DP11+Detail!DQ11</f>
        <v>0</v>
      </c>
      <c r="J11" s="56">
        <f>Detail!DX11+Detail!DY11</f>
        <v>0</v>
      </c>
      <c r="K11" s="54">
        <f>Detail!EF11+Detail!EG11</f>
        <v>0</v>
      </c>
      <c r="L11" s="54">
        <f t="shared" si="2"/>
        <v>0</v>
      </c>
      <c r="M11" s="54">
        <f t="shared" si="3"/>
        <v>0</v>
      </c>
      <c r="N11" s="17">
        <f>'Detail Calculation exclude debt'!P11</f>
        <v>5131</v>
      </c>
      <c r="O11" s="54">
        <f t="shared" si="4"/>
        <v>0</v>
      </c>
      <c r="P11" s="12"/>
      <c r="Q11" s="12"/>
    </row>
    <row r="12" spans="1:17" ht="15" customHeight="1" x14ac:dyDescent="0.2">
      <c r="A12" s="111">
        <v>6</v>
      </c>
      <c r="B12" s="112" t="s">
        <v>174</v>
      </c>
      <c r="C12" s="49">
        <f>Detail!H12+Detail!I12+Detail!P12+Detail!Q12+Detail!X12+Detail!Y12+Detail!AF12+Detail!AG12+Detail!AN12+Detail!AO12+Detail!AV12+Detail!AW12+Detail!BD12+Detail!BE12</f>
        <v>4314519</v>
      </c>
      <c r="D12" s="49">
        <f>Detail!BL12+Detail!BM12+Detail!BT12+Detail!BU12+Detail!CB12+Detail!CC12+Detail!CJ12+Detail!CK12</f>
        <v>0</v>
      </c>
      <c r="E12" s="49">
        <f>Detail!CR12+Detail!CS12</f>
        <v>0</v>
      </c>
      <c r="F12" s="49">
        <f t="shared" si="1"/>
        <v>4314519</v>
      </c>
      <c r="G12" s="49">
        <f>Detail!CZ12+Detail!DA12</f>
        <v>0</v>
      </c>
      <c r="H12" s="49">
        <f>Detail!DH12+Detail!DI12</f>
        <v>0</v>
      </c>
      <c r="I12" s="49">
        <f>Detail!DP12+Detail!DQ12</f>
        <v>0</v>
      </c>
      <c r="J12" s="50">
        <f>Detail!DX12+Detail!DY12</f>
        <v>0</v>
      </c>
      <c r="K12" s="49">
        <f>Detail!EF12+Detail!EG12</f>
        <v>0</v>
      </c>
      <c r="L12" s="49">
        <f t="shared" si="2"/>
        <v>0</v>
      </c>
      <c r="M12" s="49">
        <f t="shared" si="3"/>
        <v>4314519</v>
      </c>
      <c r="N12" s="14">
        <f>'Detail Calculation exclude debt'!P12</f>
        <v>5787</v>
      </c>
      <c r="O12" s="49">
        <f t="shared" si="4"/>
        <v>746</v>
      </c>
      <c r="P12" s="12"/>
      <c r="Q12" s="12"/>
    </row>
    <row r="13" spans="1:17" ht="15" customHeight="1" x14ac:dyDescent="0.2">
      <c r="A13" s="111">
        <v>7</v>
      </c>
      <c r="B13" s="112" t="s">
        <v>175</v>
      </c>
      <c r="C13" s="51">
        <f>Detail!H13+Detail!I13+Detail!P13+Detail!Q13+Detail!X13+Detail!Y13+Detail!AF13+Detail!AG13+Detail!AN13+Detail!AO13+Detail!AV13+Detail!AW13+Detail!BD13+Detail!BE13</f>
        <v>2281680</v>
      </c>
      <c r="D13" s="51">
        <f>Detail!BL13+Detail!BM13+Detail!BT13+Detail!BU13+Detail!CB13+Detail!CC13+Detail!CJ13+Detail!CK13</f>
        <v>0</v>
      </c>
      <c r="E13" s="51">
        <f>Detail!CR13+Detail!CS13</f>
        <v>0</v>
      </c>
      <c r="F13" s="51">
        <f t="shared" si="1"/>
        <v>2281680</v>
      </c>
      <c r="G13" s="51">
        <f>Detail!CZ13+Detail!DA13</f>
        <v>0</v>
      </c>
      <c r="H13" s="51">
        <f>Detail!DH13+Detail!DI13</f>
        <v>0</v>
      </c>
      <c r="I13" s="51">
        <f>Detail!DP13+Detail!DQ13</f>
        <v>71690</v>
      </c>
      <c r="J13" s="53">
        <f>Detail!DX13+Detail!DY13</f>
        <v>0</v>
      </c>
      <c r="K13" s="51">
        <f>Detail!EF13+Detail!EG13</f>
        <v>0</v>
      </c>
      <c r="L13" s="51">
        <f t="shared" si="2"/>
        <v>71690</v>
      </c>
      <c r="M13" s="51">
        <f t="shared" si="3"/>
        <v>2209990</v>
      </c>
      <c r="N13" s="16">
        <f>'Detail Calculation exclude debt'!P13</f>
        <v>2086</v>
      </c>
      <c r="O13" s="51">
        <f t="shared" si="4"/>
        <v>1059</v>
      </c>
      <c r="P13" s="12"/>
      <c r="Q13" s="12"/>
    </row>
    <row r="14" spans="1:17" ht="15" customHeight="1" x14ac:dyDescent="0.2">
      <c r="A14" s="111">
        <v>8</v>
      </c>
      <c r="B14" s="112" t="s">
        <v>176</v>
      </c>
      <c r="C14" s="51">
        <f>Detail!H14+Detail!I14+Detail!P14+Detail!Q14+Detail!X14+Detail!Y14+Detail!AF14+Detail!AG14+Detail!AN14+Detail!AO14+Detail!AV14+Detail!AW14+Detail!BD14+Detail!BE14</f>
        <v>12857484</v>
      </c>
      <c r="D14" s="51">
        <f>Detail!BL14+Detail!BM14+Detail!BT14+Detail!BU14+Detail!CB14+Detail!CC14+Detail!CJ14+Detail!CK14</f>
        <v>0</v>
      </c>
      <c r="E14" s="51">
        <f>Detail!CR14+Detail!CS14</f>
        <v>0</v>
      </c>
      <c r="F14" s="51">
        <f t="shared" si="1"/>
        <v>12857484</v>
      </c>
      <c r="G14" s="51">
        <f>Detail!CZ14+Detail!DA14</f>
        <v>0</v>
      </c>
      <c r="H14" s="51">
        <f>Detail!DH14+Detail!DI14</f>
        <v>0</v>
      </c>
      <c r="I14" s="51">
        <f>Detail!DP14+Detail!DQ14</f>
        <v>415000</v>
      </c>
      <c r="J14" s="53">
        <f>Detail!DX14+Detail!DY14</f>
        <v>0</v>
      </c>
      <c r="K14" s="51">
        <f>Detail!EF14+Detail!EG14</f>
        <v>0</v>
      </c>
      <c r="L14" s="51">
        <f t="shared" si="2"/>
        <v>415000</v>
      </c>
      <c r="M14" s="51">
        <f t="shared" si="3"/>
        <v>12442484</v>
      </c>
      <c r="N14" s="16">
        <f>'Detail Calculation exclude debt'!P14</f>
        <v>22452</v>
      </c>
      <c r="O14" s="51">
        <f t="shared" si="4"/>
        <v>554</v>
      </c>
      <c r="P14" s="12"/>
      <c r="Q14" s="12"/>
    </row>
    <row r="15" spans="1:17" ht="15" customHeight="1" x14ac:dyDescent="0.2">
      <c r="A15" s="111">
        <v>9</v>
      </c>
      <c r="B15" s="112" t="s">
        <v>167</v>
      </c>
      <c r="C15" s="51">
        <f>Detail!H15+Detail!I15+Detail!P15+Detail!Q15+Detail!X15+Detail!Y15+Detail!AF15+Detail!AG15+Detail!AN15+Detail!AO15+Detail!AV15+Detail!AW15+Detail!BD15+Detail!BE15</f>
        <v>29690000</v>
      </c>
      <c r="D15" s="51">
        <f>Detail!BL15+Detail!BM15+Detail!BT15+Detail!BU15+Detail!CB15+Detail!CC15+Detail!CJ15+Detail!CK15</f>
        <v>0</v>
      </c>
      <c r="E15" s="51">
        <f>Detail!CR15+Detail!CS15</f>
        <v>0</v>
      </c>
      <c r="F15" s="51">
        <f t="shared" si="1"/>
        <v>29690000</v>
      </c>
      <c r="G15" s="51">
        <f>Detail!CZ15+Detail!DA15</f>
        <v>0</v>
      </c>
      <c r="H15" s="51">
        <f>Detail!DH15+Detail!DI15</f>
        <v>705000</v>
      </c>
      <c r="I15" s="51">
        <f>Detail!DP15+Detail!DQ15</f>
        <v>0</v>
      </c>
      <c r="J15" s="53">
        <f>Detail!DX15+Detail!DY15</f>
        <v>0</v>
      </c>
      <c r="K15" s="51">
        <f>Detail!EF15+Detail!EG15</f>
        <v>0</v>
      </c>
      <c r="L15" s="51">
        <f t="shared" si="2"/>
        <v>705000</v>
      </c>
      <c r="M15" s="51">
        <f t="shared" si="3"/>
        <v>28985000</v>
      </c>
      <c r="N15" s="16">
        <f>'Detail Calculation exclude debt'!P15</f>
        <v>38537</v>
      </c>
      <c r="O15" s="51">
        <f t="shared" si="4"/>
        <v>752</v>
      </c>
      <c r="P15" s="12"/>
      <c r="Q15" s="12"/>
    </row>
    <row r="16" spans="1:17" ht="15" customHeight="1" x14ac:dyDescent="0.2">
      <c r="A16" s="113">
        <v>10</v>
      </c>
      <c r="B16" s="114" t="s">
        <v>177</v>
      </c>
      <c r="C16" s="54">
        <f>Detail!H16+Detail!I16+Detail!P16+Detail!Q16+Detail!X16+Detail!Y16+Detail!AF16+Detail!AG16+Detail!AN16+Detail!AO16+Detail!AV16+Detail!AW16+Detail!BD16+Detail!BE16</f>
        <v>22980800</v>
      </c>
      <c r="D16" s="54">
        <f>Detail!BL16+Detail!BM16+Detail!BT16+Detail!BU16+Detail!CB16+Detail!CC16+Detail!CJ16+Detail!CK16</f>
        <v>3561000</v>
      </c>
      <c r="E16" s="54">
        <f>Detail!CR16+Detail!CS16</f>
        <v>0</v>
      </c>
      <c r="F16" s="54">
        <f t="shared" si="1"/>
        <v>26541800</v>
      </c>
      <c r="G16" s="54">
        <f>Detail!CZ16+Detail!DA16</f>
        <v>0</v>
      </c>
      <c r="H16" s="54">
        <f>Detail!DH16+Detail!DI16</f>
        <v>0</v>
      </c>
      <c r="I16" s="54">
        <f>Detail!DP16+Detail!DQ16</f>
        <v>753000</v>
      </c>
      <c r="J16" s="56">
        <f>Detail!DX16+Detail!DY16</f>
        <v>0</v>
      </c>
      <c r="K16" s="54">
        <f>Detail!EF16+Detail!EG16</f>
        <v>0</v>
      </c>
      <c r="L16" s="54">
        <f t="shared" si="2"/>
        <v>753000</v>
      </c>
      <c r="M16" s="54">
        <f t="shared" si="3"/>
        <v>25788800</v>
      </c>
      <c r="N16" s="17">
        <f>'Detail Calculation exclude debt'!P16</f>
        <v>33201</v>
      </c>
      <c r="O16" s="54">
        <f t="shared" si="4"/>
        <v>777</v>
      </c>
      <c r="P16" s="12"/>
      <c r="Q16" s="12"/>
    </row>
    <row r="17" spans="1:17" ht="15" customHeight="1" x14ac:dyDescent="0.2">
      <c r="A17" s="111">
        <v>11</v>
      </c>
      <c r="B17" s="112" t="s">
        <v>178</v>
      </c>
      <c r="C17" s="49">
        <f>Detail!H17+Detail!I17+Detail!P17+Detail!Q17+Detail!X17+Detail!Y17+Detail!AF17+Detail!AG17+Detail!AN17+Detail!AO17+Detail!AV17+Detail!AW17+Detail!BD17+Detail!BE17</f>
        <v>850000</v>
      </c>
      <c r="D17" s="49">
        <f>Detail!BL17+Detail!BM17+Detail!BT17+Detail!BU17+Detail!CB17+Detail!CC17+Detail!CJ17+Detail!CK17</f>
        <v>0</v>
      </c>
      <c r="E17" s="49">
        <f>Detail!CR17+Detail!CS17</f>
        <v>0</v>
      </c>
      <c r="F17" s="49">
        <f t="shared" si="1"/>
        <v>850000</v>
      </c>
      <c r="G17" s="49">
        <f>Detail!CZ17+Detail!DA17</f>
        <v>0</v>
      </c>
      <c r="H17" s="49">
        <f>Detail!DH17+Detail!DI17</f>
        <v>0</v>
      </c>
      <c r="I17" s="49">
        <f>Detail!DP17+Detail!DQ17</f>
        <v>0</v>
      </c>
      <c r="J17" s="50">
        <f>Detail!DX17+Detail!DY17</f>
        <v>0</v>
      </c>
      <c r="K17" s="49">
        <f>Detail!EF17+Detail!EG17</f>
        <v>0</v>
      </c>
      <c r="L17" s="49">
        <f t="shared" si="2"/>
        <v>0</v>
      </c>
      <c r="M17" s="49">
        <f t="shared" si="3"/>
        <v>850000</v>
      </c>
      <c r="N17" s="14">
        <f>'Detail Calculation exclude debt'!P17</f>
        <v>1546</v>
      </c>
      <c r="O17" s="49">
        <f t="shared" si="4"/>
        <v>550</v>
      </c>
      <c r="P17" s="12"/>
      <c r="Q17" s="12"/>
    </row>
    <row r="18" spans="1:17" ht="15" customHeight="1" x14ac:dyDescent="0.2">
      <c r="A18" s="111">
        <v>12</v>
      </c>
      <c r="B18" s="112" t="s">
        <v>179</v>
      </c>
      <c r="C18" s="51">
        <f>Detail!H18+Detail!I18+Detail!P18+Detail!Q18+Detail!X18+Detail!Y18+Detail!AF18+Detail!AG18+Detail!AN18+Detail!AO18+Detail!AV18+Detail!AW18+Detail!BD18+Detail!BE18</f>
        <v>0</v>
      </c>
      <c r="D18" s="51">
        <f>Detail!BL18+Detail!BM18+Detail!BT18+Detail!BU18+Detail!CB18+Detail!CC18+Detail!CJ18+Detail!CK18</f>
        <v>0</v>
      </c>
      <c r="E18" s="51">
        <f>Detail!CR18+Detail!CS18</f>
        <v>0</v>
      </c>
      <c r="F18" s="51">
        <f t="shared" si="1"/>
        <v>0</v>
      </c>
      <c r="G18" s="51">
        <f>Detail!CZ18+Detail!DA18</f>
        <v>0</v>
      </c>
      <c r="H18" s="51">
        <f>Detail!DH18+Detail!DI18</f>
        <v>0</v>
      </c>
      <c r="I18" s="51">
        <f>Detail!DP18+Detail!DQ18</f>
        <v>0</v>
      </c>
      <c r="J18" s="53">
        <f>Detail!DX18+Detail!DY18</f>
        <v>0</v>
      </c>
      <c r="K18" s="51">
        <f>Detail!EF18+Detail!EG18</f>
        <v>0</v>
      </c>
      <c r="L18" s="51">
        <f t="shared" si="2"/>
        <v>0</v>
      </c>
      <c r="M18" s="51">
        <f t="shared" si="3"/>
        <v>0</v>
      </c>
      <c r="N18" s="16">
        <f>'Detail Calculation exclude debt'!P18</f>
        <v>1315</v>
      </c>
      <c r="O18" s="51">
        <f t="shared" si="4"/>
        <v>0</v>
      </c>
      <c r="P18" s="12"/>
      <c r="Q18" s="12"/>
    </row>
    <row r="19" spans="1:17" ht="15" customHeight="1" x14ac:dyDescent="0.2">
      <c r="A19" s="111">
        <v>13</v>
      </c>
      <c r="B19" s="112" t="s">
        <v>180</v>
      </c>
      <c r="C19" s="51">
        <f>Detail!H19+Detail!I19+Detail!P19+Detail!Q19+Detail!X19+Detail!Y19+Detail!AF19+Detail!AG19+Detail!AN19+Detail!AO19+Detail!AV19+Detail!AW19+Detail!BD19+Detail!BE19</f>
        <v>51050</v>
      </c>
      <c r="D19" s="51">
        <f>Detail!BL19+Detail!BM19+Detail!BT19+Detail!BU19+Detail!CB19+Detail!CC19+Detail!CJ19+Detail!CK19</f>
        <v>0</v>
      </c>
      <c r="E19" s="51">
        <f>Detail!CR19+Detail!CS19</f>
        <v>0</v>
      </c>
      <c r="F19" s="51">
        <f t="shared" si="1"/>
        <v>51050</v>
      </c>
      <c r="G19" s="51">
        <f>Detail!CZ19+Detail!DA19</f>
        <v>0</v>
      </c>
      <c r="H19" s="51">
        <f>Detail!DH19+Detail!DI19</f>
        <v>0</v>
      </c>
      <c r="I19" s="51">
        <f>Detail!DP19+Detail!DQ19</f>
        <v>1900</v>
      </c>
      <c r="J19" s="53">
        <f>Detail!DX19+Detail!DY19</f>
        <v>0</v>
      </c>
      <c r="K19" s="51">
        <f>Detail!EF19+Detail!EG19</f>
        <v>0</v>
      </c>
      <c r="L19" s="51">
        <f t="shared" si="2"/>
        <v>1900</v>
      </c>
      <c r="M19" s="51">
        <f t="shared" si="3"/>
        <v>49150</v>
      </c>
      <c r="N19" s="16">
        <f>'Detail Calculation exclude debt'!P19</f>
        <v>1265</v>
      </c>
      <c r="O19" s="51">
        <f t="shared" si="4"/>
        <v>39</v>
      </c>
      <c r="P19" s="12"/>
      <c r="Q19" s="12"/>
    </row>
    <row r="20" spans="1:17" ht="15" customHeight="1" x14ac:dyDescent="0.2">
      <c r="A20" s="111">
        <v>14</v>
      </c>
      <c r="B20" s="112" t="s">
        <v>181</v>
      </c>
      <c r="C20" s="51">
        <f>Detail!H20+Detail!I20+Detail!P20+Detail!Q20+Detail!X20+Detail!Y20+Detail!AF20+Detail!AG20+Detail!AN20+Detail!AO20+Detail!AV20+Detail!AW20+Detail!BD20+Detail!BE20</f>
        <v>528603</v>
      </c>
      <c r="D20" s="51">
        <f>Detail!BL20+Detail!BM20+Detail!BT20+Detail!BU20+Detail!CB20+Detail!CC20+Detail!CJ20+Detail!CK20</f>
        <v>0</v>
      </c>
      <c r="E20" s="51">
        <f>Detail!CR20+Detail!CS20</f>
        <v>0</v>
      </c>
      <c r="F20" s="51">
        <f t="shared" si="1"/>
        <v>528603</v>
      </c>
      <c r="G20" s="51">
        <f>Detail!CZ20+Detail!DA20</f>
        <v>0</v>
      </c>
      <c r="H20" s="51">
        <f>Detail!DH20+Detail!DI20</f>
        <v>0</v>
      </c>
      <c r="I20" s="51">
        <f>Detail!DP20+Detail!DQ20</f>
        <v>0</v>
      </c>
      <c r="J20" s="53">
        <f>Detail!DX20+Detail!DY20</f>
        <v>0</v>
      </c>
      <c r="K20" s="51">
        <f>Detail!EF20+Detail!EG20</f>
        <v>0</v>
      </c>
      <c r="L20" s="51">
        <f t="shared" si="2"/>
        <v>0</v>
      </c>
      <c r="M20" s="51">
        <f t="shared" si="3"/>
        <v>528603</v>
      </c>
      <c r="N20" s="16">
        <f>'Detail Calculation exclude debt'!P20</f>
        <v>1741</v>
      </c>
      <c r="O20" s="51">
        <f t="shared" si="4"/>
        <v>304</v>
      </c>
      <c r="P20" s="12"/>
      <c r="Q20" s="12"/>
    </row>
    <row r="21" spans="1:17" ht="15" customHeight="1" x14ac:dyDescent="0.2">
      <c r="A21" s="113">
        <v>15</v>
      </c>
      <c r="B21" s="114" t="s">
        <v>182</v>
      </c>
      <c r="C21" s="54">
        <f>Detail!H21+Detail!I21+Detail!P21+Detail!Q21+Detail!X21+Detail!Y21+Detail!AF21+Detail!AG21+Detail!AN21+Detail!AO21+Detail!AV21+Detail!AW21+Detail!BD21+Detail!BE21</f>
        <v>0</v>
      </c>
      <c r="D21" s="54">
        <f>Detail!BL21+Detail!BM21+Detail!BT21+Detail!BU21+Detail!CB21+Detail!CC21+Detail!CJ21+Detail!CK21</f>
        <v>0</v>
      </c>
      <c r="E21" s="54">
        <f>Detail!CR21+Detail!CS21</f>
        <v>0</v>
      </c>
      <c r="F21" s="54">
        <f t="shared" si="1"/>
        <v>0</v>
      </c>
      <c r="G21" s="54">
        <f>Detail!CZ21+Detail!DA21</f>
        <v>0</v>
      </c>
      <c r="H21" s="54">
        <f>Detail!DH21+Detail!DI21</f>
        <v>0</v>
      </c>
      <c r="I21" s="54">
        <f>Detail!DP21+Detail!DQ21</f>
        <v>0</v>
      </c>
      <c r="J21" s="56">
        <f>Detail!DX21+Detail!DY21</f>
        <v>0</v>
      </c>
      <c r="K21" s="54">
        <f>Detail!EF21+Detail!EG21</f>
        <v>0</v>
      </c>
      <c r="L21" s="54">
        <f t="shared" si="2"/>
        <v>0</v>
      </c>
      <c r="M21" s="54">
        <f t="shared" si="3"/>
        <v>0</v>
      </c>
      <c r="N21" s="17">
        <f>'Detail Calculation exclude debt'!P21</f>
        <v>3568</v>
      </c>
      <c r="O21" s="54">
        <f t="shared" si="4"/>
        <v>0</v>
      </c>
      <c r="P21" s="12"/>
      <c r="Q21" s="12"/>
    </row>
    <row r="22" spans="1:17" ht="15" customHeight="1" x14ac:dyDescent="0.2">
      <c r="A22" s="111">
        <v>16</v>
      </c>
      <c r="B22" s="112" t="s">
        <v>183</v>
      </c>
      <c r="C22" s="49">
        <f>Detail!H22+Detail!I22+Detail!P22+Detail!Q22+Detail!X22+Detail!Y22+Detail!AF22+Detail!AG22+Detail!AN22+Detail!AO22+Detail!AV22+Detail!AW22+Detail!BD22+Detail!BE22</f>
        <v>1884335</v>
      </c>
      <c r="D22" s="49">
        <f>Detail!BL22+Detail!BM22+Detail!BT22+Detail!BU22+Detail!CB22+Detail!CC22+Detail!CJ22+Detail!CK22</f>
        <v>6233369</v>
      </c>
      <c r="E22" s="49">
        <f>Detail!CR22+Detail!CS22</f>
        <v>0</v>
      </c>
      <c r="F22" s="49">
        <f t="shared" si="1"/>
        <v>8117704</v>
      </c>
      <c r="G22" s="49">
        <f>Detail!CZ22+Detail!DA22</f>
        <v>0</v>
      </c>
      <c r="H22" s="49">
        <f>Detail!DH22+Detail!DI22</f>
        <v>0</v>
      </c>
      <c r="I22" s="49">
        <f>Detail!DP22+Detail!DQ22</f>
        <v>74517</v>
      </c>
      <c r="J22" s="50">
        <f>Detail!DX22+Detail!DY22</f>
        <v>73134</v>
      </c>
      <c r="K22" s="49">
        <f>Detail!EF22+Detail!EG22</f>
        <v>0</v>
      </c>
      <c r="L22" s="49">
        <f t="shared" si="2"/>
        <v>147651</v>
      </c>
      <c r="M22" s="49">
        <f t="shared" si="3"/>
        <v>7970053</v>
      </c>
      <c r="N22" s="14">
        <f>'Detail Calculation exclude debt'!P22</f>
        <v>4825</v>
      </c>
      <c r="O22" s="49">
        <f t="shared" si="4"/>
        <v>1652</v>
      </c>
      <c r="P22" s="12"/>
      <c r="Q22" s="12"/>
    </row>
    <row r="23" spans="1:17" ht="15" customHeight="1" x14ac:dyDescent="0.2">
      <c r="A23" s="111">
        <v>17</v>
      </c>
      <c r="B23" s="112" t="s">
        <v>168</v>
      </c>
      <c r="C23" s="51">
        <f>Detail!H23+Detail!I23+Detail!P23+Detail!Q23+Detail!X23+Detail!Y23+Detail!AF23+Detail!AG23+Detail!AN23+Detail!AO23+Detail!AV23+Detail!AW23+Detail!BD23+Detail!BE23</f>
        <v>0</v>
      </c>
      <c r="D23" s="51">
        <f>Detail!BL23+Detail!BM23+Detail!BT23+Detail!BU23+Detail!CB23+Detail!CC23+Detail!CJ23+Detail!CK23</f>
        <v>43446996</v>
      </c>
      <c r="E23" s="51">
        <f>Detail!CR23+Detail!CS23</f>
        <v>0</v>
      </c>
      <c r="F23" s="51">
        <f t="shared" si="1"/>
        <v>43446996</v>
      </c>
      <c r="G23" s="51">
        <f>Detail!CZ23+Detail!DA23</f>
        <v>0</v>
      </c>
      <c r="H23" s="51">
        <f>Detail!DH23+Detail!DI23</f>
        <v>0</v>
      </c>
      <c r="I23" s="51">
        <f>Detail!DP23+Detail!DQ23</f>
        <v>0</v>
      </c>
      <c r="J23" s="53">
        <f>Detail!DX23+Detail!DY23</f>
        <v>425003</v>
      </c>
      <c r="K23" s="51">
        <f>Detail!EF23+Detail!EG23</f>
        <v>0</v>
      </c>
      <c r="L23" s="51">
        <f t="shared" si="2"/>
        <v>425003</v>
      </c>
      <c r="M23" s="51">
        <f t="shared" si="3"/>
        <v>43021993</v>
      </c>
      <c r="N23" s="16">
        <f>'Detail Calculation exclude debt'!P23</f>
        <v>44745</v>
      </c>
      <c r="O23" s="51">
        <f t="shared" si="4"/>
        <v>961</v>
      </c>
      <c r="P23" s="12"/>
      <c r="Q23" s="12"/>
    </row>
    <row r="24" spans="1:17" ht="15" customHeight="1" x14ac:dyDescent="0.2">
      <c r="A24" s="111">
        <v>18</v>
      </c>
      <c r="B24" s="112" t="s">
        <v>184</v>
      </c>
      <c r="C24" s="51">
        <f>Detail!H24+Detail!I24+Detail!P24+Detail!Q24+Detail!X24+Detail!Y24+Detail!AF24+Detail!AG24+Detail!AN24+Detail!AO24+Detail!AV24+Detail!AW24+Detail!BD24+Detail!BE24</f>
        <v>0</v>
      </c>
      <c r="D24" s="51">
        <f>Detail!BL24+Detail!BM24+Detail!BT24+Detail!BU24+Detail!CB24+Detail!CC24+Detail!CJ24+Detail!CK24</f>
        <v>0</v>
      </c>
      <c r="E24" s="51">
        <f>Detail!CR24+Detail!CS24</f>
        <v>0</v>
      </c>
      <c r="F24" s="51">
        <f t="shared" si="1"/>
        <v>0</v>
      </c>
      <c r="G24" s="51">
        <f>Detail!CZ24+Detail!DA24</f>
        <v>0</v>
      </c>
      <c r="H24" s="51">
        <f>Detail!DH24+Detail!DI24</f>
        <v>0</v>
      </c>
      <c r="I24" s="51">
        <f>Detail!DP24+Detail!DQ24</f>
        <v>0</v>
      </c>
      <c r="J24" s="53">
        <f>Detail!DX24+Detail!DY24</f>
        <v>0</v>
      </c>
      <c r="K24" s="51">
        <f>Detail!EF24+Detail!EG24</f>
        <v>0</v>
      </c>
      <c r="L24" s="51">
        <f t="shared" si="2"/>
        <v>0</v>
      </c>
      <c r="M24" s="51">
        <f t="shared" si="3"/>
        <v>0</v>
      </c>
      <c r="N24" s="16">
        <f>'Detail Calculation exclude debt'!P24</f>
        <v>898</v>
      </c>
      <c r="O24" s="51">
        <f t="shared" si="4"/>
        <v>0</v>
      </c>
      <c r="P24" s="12"/>
      <c r="Q24" s="12"/>
    </row>
    <row r="25" spans="1:17" ht="15" customHeight="1" x14ac:dyDescent="0.2">
      <c r="A25" s="111">
        <v>19</v>
      </c>
      <c r="B25" s="112" t="s">
        <v>185</v>
      </c>
      <c r="C25" s="51">
        <f>Detail!H25+Detail!I25+Detail!P25+Detail!Q25+Detail!X25+Detail!Y25+Detail!AF25+Detail!AG25+Detail!AN25+Detail!AO25+Detail!AV25+Detail!AW25+Detail!BD25+Detail!BE25</f>
        <v>0</v>
      </c>
      <c r="D25" s="51">
        <f>Detail!BL25+Detail!BM25+Detail!BT25+Detail!BU25+Detail!CB25+Detail!CC25+Detail!CJ25+Detail!CK25</f>
        <v>0</v>
      </c>
      <c r="E25" s="51">
        <f>Detail!CR25+Detail!CS25</f>
        <v>0</v>
      </c>
      <c r="F25" s="51">
        <f t="shared" si="1"/>
        <v>0</v>
      </c>
      <c r="G25" s="51">
        <f>Detail!CZ25+Detail!DA25</f>
        <v>0</v>
      </c>
      <c r="H25" s="51">
        <f>Detail!DH25+Detail!DI25</f>
        <v>0</v>
      </c>
      <c r="I25" s="51">
        <f>Detail!DP25+Detail!DQ25</f>
        <v>0</v>
      </c>
      <c r="J25" s="53">
        <f>Detail!DX25+Detail!DY25</f>
        <v>0</v>
      </c>
      <c r="K25" s="51">
        <f>Detail!EF25+Detail!EG25</f>
        <v>0</v>
      </c>
      <c r="L25" s="51">
        <f t="shared" si="2"/>
        <v>0</v>
      </c>
      <c r="M25" s="51">
        <f t="shared" si="3"/>
        <v>0</v>
      </c>
      <c r="N25" s="16">
        <f>'Detail Calculation exclude debt'!P25</f>
        <v>1861</v>
      </c>
      <c r="O25" s="51">
        <f t="shared" si="4"/>
        <v>0</v>
      </c>
      <c r="P25" s="12"/>
      <c r="Q25" s="12"/>
    </row>
    <row r="26" spans="1:17" ht="15" customHeight="1" x14ac:dyDescent="0.2">
      <c r="A26" s="113">
        <v>20</v>
      </c>
      <c r="B26" s="114" t="s">
        <v>186</v>
      </c>
      <c r="C26" s="54">
        <f>Detail!H26+Detail!I26+Detail!P26+Detail!Q26+Detail!X26+Detail!Y26+Detail!AF26+Detail!AG26+Detail!AN26+Detail!AO26+Detail!AV26+Detail!AW26+Detail!BD26+Detail!BE26</f>
        <v>503496</v>
      </c>
      <c r="D26" s="54">
        <f>Detail!BL26+Detail!BM26+Detail!BT26+Detail!BU26+Detail!CB26+Detail!CC26+Detail!CJ26+Detail!CK26</f>
        <v>0</v>
      </c>
      <c r="E26" s="54">
        <f>Detail!CR26+Detail!CS26</f>
        <v>0</v>
      </c>
      <c r="F26" s="54">
        <f t="shared" si="1"/>
        <v>503496</v>
      </c>
      <c r="G26" s="54">
        <f>Detail!CZ26+Detail!DA26</f>
        <v>0</v>
      </c>
      <c r="H26" s="54">
        <f>Detail!DH26+Detail!DI26</f>
        <v>0</v>
      </c>
      <c r="I26" s="54">
        <f>Detail!DP26+Detail!DQ26</f>
        <v>18063</v>
      </c>
      <c r="J26" s="56">
        <f>Detail!DX26+Detail!DY26</f>
        <v>0</v>
      </c>
      <c r="K26" s="54">
        <f>Detail!EF26+Detail!EG26</f>
        <v>0</v>
      </c>
      <c r="L26" s="54">
        <f t="shared" si="2"/>
        <v>18063</v>
      </c>
      <c r="M26" s="54">
        <f t="shared" si="3"/>
        <v>485433</v>
      </c>
      <c r="N26" s="17">
        <f>'Detail Calculation exclude debt'!P26</f>
        <v>5609</v>
      </c>
      <c r="O26" s="54">
        <f t="shared" si="4"/>
        <v>87</v>
      </c>
      <c r="P26" s="12"/>
      <c r="Q26" s="12"/>
    </row>
    <row r="27" spans="1:17" ht="15" customHeight="1" x14ac:dyDescent="0.2">
      <c r="A27" s="111">
        <v>21</v>
      </c>
      <c r="B27" s="112" t="s">
        <v>187</v>
      </c>
      <c r="C27" s="49">
        <f>Detail!H27+Detail!I27+Detail!P27+Detail!Q27+Detail!X27+Detail!Y27+Detail!AF27+Detail!AG27+Detail!AN27+Detail!AO27+Detail!AV27+Detail!AW27+Detail!BD27+Detail!BE27</f>
        <v>1000000</v>
      </c>
      <c r="D27" s="49">
        <f>Detail!BL27+Detail!BM27+Detail!BT27+Detail!BU27+Detail!CB27+Detail!CC27+Detail!CJ27+Detail!CK27</f>
        <v>1269665</v>
      </c>
      <c r="E27" s="49">
        <f>Detail!CR27+Detail!CS27</f>
        <v>0</v>
      </c>
      <c r="F27" s="49">
        <f t="shared" si="1"/>
        <v>2269665</v>
      </c>
      <c r="G27" s="49">
        <f>Detail!CZ27+Detail!DA27</f>
        <v>0</v>
      </c>
      <c r="H27" s="49">
        <f>Detail!DH27+Detail!DI27</f>
        <v>0</v>
      </c>
      <c r="I27" s="49">
        <f>Detail!DP27+Detail!DQ27</f>
        <v>0</v>
      </c>
      <c r="J27" s="50">
        <f>Detail!DX27+Detail!DY27</f>
        <v>14950</v>
      </c>
      <c r="K27" s="49">
        <f>Detail!EF27+Detail!EG27</f>
        <v>0</v>
      </c>
      <c r="L27" s="49">
        <f t="shared" si="2"/>
        <v>14950</v>
      </c>
      <c r="M27" s="49">
        <f t="shared" si="3"/>
        <v>2254715</v>
      </c>
      <c r="N27" s="14">
        <f>'Detail Calculation exclude debt'!P27</f>
        <v>2956</v>
      </c>
      <c r="O27" s="49">
        <f t="shared" si="4"/>
        <v>763</v>
      </c>
      <c r="P27" s="12"/>
      <c r="Q27" s="12"/>
    </row>
    <row r="28" spans="1:17" ht="15" customHeight="1" x14ac:dyDescent="0.2">
      <c r="A28" s="111">
        <v>22</v>
      </c>
      <c r="B28" s="112" t="s">
        <v>188</v>
      </c>
      <c r="C28" s="51">
        <f>Detail!H28+Detail!I28+Detail!P28+Detail!Q28+Detail!X28+Detail!Y28+Detail!AF28+Detail!AG28+Detail!AN28+Detail!AO28+Detail!AV28+Detail!AW28+Detail!BD28+Detail!BE28</f>
        <v>1076000</v>
      </c>
      <c r="D28" s="51">
        <f>Detail!BL28+Detail!BM28+Detail!BT28+Detail!BU28+Detail!CB28+Detail!CC28+Detail!CJ28+Detail!CK28</f>
        <v>1240000</v>
      </c>
      <c r="E28" s="51">
        <f>Detail!CR28+Detail!CS28</f>
        <v>0</v>
      </c>
      <c r="F28" s="51">
        <f t="shared" si="1"/>
        <v>2316000</v>
      </c>
      <c r="G28" s="51">
        <f>Detail!CZ28+Detail!DA28</f>
        <v>6970</v>
      </c>
      <c r="H28" s="51">
        <f>Detail!DH28+Detail!DI28</f>
        <v>0</v>
      </c>
      <c r="I28" s="51">
        <f>Detail!DP28+Detail!DQ28</f>
        <v>37200</v>
      </c>
      <c r="J28" s="53">
        <f>Detail!DX28+Detail!DY28</f>
        <v>26000</v>
      </c>
      <c r="K28" s="51">
        <f>Detail!EF28+Detail!EG28</f>
        <v>0</v>
      </c>
      <c r="L28" s="51">
        <f t="shared" si="2"/>
        <v>70170</v>
      </c>
      <c r="M28" s="51">
        <f t="shared" si="3"/>
        <v>2245830</v>
      </c>
      <c r="N28" s="16">
        <f>'Detail Calculation exclude debt'!P28</f>
        <v>2915</v>
      </c>
      <c r="O28" s="51">
        <f t="shared" si="4"/>
        <v>770</v>
      </c>
      <c r="P28" s="12"/>
      <c r="Q28" s="12"/>
    </row>
    <row r="29" spans="1:17" ht="15" customHeight="1" x14ac:dyDescent="0.2">
      <c r="A29" s="111">
        <v>23</v>
      </c>
      <c r="B29" s="112" t="s">
        <v>189</v>
      </c>
      <c r="C29" s="51">
        <f>Detail!H29+Detail!I29+Detail!P29+Detail!Q29+Detail!X29+Detail!Y29+Detail!AF29+Detail!AG29+Detail!AN29+Detail!AO29+Detail!AV29+Detail!AW29+Detail!BD29+Detail!BE29</f>
        <v>13228284</v>
      </c>
      <c r="D29" s="51">
        <f>Detail!BL29+Detail!BM29+Detail!BT29+Detail!BU29+Detail!CB29+Detail!CC29+Detail!CJ29+Detail!CK29</f>
        <v>0</v>
      </c>
      <c r="E29" s="51">
        <f>Detail!CR29+Detail!CS29</f>
        <v>0</v>
      </c>
      <c r="F29" s="51">
        <f t="shared" si="1"/>
        <v>13228284</v>
      </c>
      <c r="G29" s="51">
        <f>Detail!CZ29+Detail!DA29</f>
        <v>0</v>
      </c>
      <c r="H29" s="51">
        <f>Detail!DH29+Detail!DI29</f>
        <v>0</v>
      </c>
      <c r="I29" s="51">
        <f>Detail!DP29+Detail!DQ29</f>
        <v>480000</v>
      </c>
      <c r="J29" s="53">
        <f>Detail!DX29+Detail!DY29</f>
        <v>0</v>
      </c>
      <c r="K29" s="51">
        <f>Detail!EF29+Detail!EG29</f>
        <v>0</v>
      </c>
      <c r="L29" s="51">
        <f t="shared" si="2"/>
        <v>480000</v>
      </c>
      <c r="M29" s="51">
        <f t="shared" si="3"/>
        <v>12748284</v>
      </c>
      <c r="N29" s="16">
        <f>'Detail Calculation exclude debt'!P29</f>
        <v>12241</v>
      </c>
      <c r="O29" s="51">
        <f t="shared" si="4"/>
        <v>1041</v>
      </c>
      <c r="P29" s="12"/>
      <c r="Q29" s="12"/>
    </row>
    <row r="30" spans="1:17" ht="15" customHeight="1" x14ac:dyDescent="0.2">
      <c r="A30" s="111">
        <v>24</v>
      </c>
      <c r="B30" s="112" t="s">
        <v>190</v>
      </c>
      <c r="C30" s="51">
        <f>Detail!H30+Detail!I30+Detail!P30+Detail!Q30+Detail!X30+Detail!Y30+Detail!AF30+Detail!AG30+Detail!AN30+Detail!AO30+Detail!AV30+Detail!AW30+Detail!BD30+Detail!BE30</f>
        <v>3165000</v>
      </c>
      <c r="D30" s="51">
        <f>Detail!BL30+Detail!BM30+Detail!BT30+Detail!BU30+Detail!CB30+Detail!CC30+Detail!CJ30+Detail!CK30</f>
        <v>0</v>
      </c>
      <c r="E30" s="51">
        <f>Detail!CR30+Detail!CS30</f>
        <v>0</v>
      </c>
      <c r="F30" s="51">
        <f t="shared" si="1"/>
        <v>3165000</v>
      </c>
      <c r="G30" s="51">
        <f>Detail!CZ30+Detail!DA30</f>
        <v>0</v>
      </c>
      <c r="H30" s="51">
        <f>Detail!DH30+Detail!DI30</f>
        <v>0</v>
      </c>
      <c r="I30" s="51">
        <f>Detail!DP30+Detail!DQ30</f>
        <v>0</v>
      </c>
      <c r="J30" s="53">
        <f>Detail!DX30+Detail!DY30</f>
        <v>0</v>
      </c>
      <c r="K30" s="51">
        <f>Detail!EF30+Detail!EG30</f>
        <v>0</v>
      </c>
      <c r="L30" s="51">
        <f t="shared" si="2"/>
        <v>0</v>
      </c>
      <c r="M30" s="51">
        <f t="shared" si="3"/>
        <v>3165000</v>
      </c>
      <c r="N30" s="16">
        <f>'Detail Calculation exclude debt'!P30</f>
        <v>4555</v>
      </c>
      <c r="O30" s="51">
        <f t="shared" si="4"/>
        <v>695</v>
      </c>
      <c r="P30" s="12"/>
      <c r="Q30" s="12"/>
    </row>
    <row r="31" spans="1:17" ht="15" customHeight="1" x14ac:dyDescent="0.2">
      <c r="A31" s="113">
        <v>25</v>
      </c>
      <c r="B31" s="114" t="s">
        <v>191</v>
      </c>
      <c r="C31" s="54">
        <f>Detail!H31+Detail!I31+Detail!P31+Detail!Q31+Detail!X31+Detail!Y31+Detail!AF31+Detail!AG31+Detail!AN31+Detail!AO31+Detail!AV31+Detail!AW31+Detail!BD31+Detail!BE31</f>
        <v>0</v>
      </c>
      <c r="D31" s="54">
        <f>Detail!BL31+Detail!BM31+Detail!BT31+Detail!BU31+Detail!CB31+Detail!CC31+Detail!CJ31+Detail!CK31</f>
        <v>0</v>
      </c>
      <c r="E31" s="54">
        <f>Detail!CR31+Detail!CS31</f>
        <v>0</v>
      </c>
      <c r="F31" s="54">
        <f t="shared" si="1"/>
        <v>0</v>
      </c>
      <c r="G31" s="54">
        <f>Detail!CZ31+Detail!DA31</f>
        <v>0</v>
      </c>
      <c r="H31" s="54">
        <f>Detail!DH31+Detail!DI31</f>
        <v>0</v>
      </c>
      <c r="I31" s="54">
        <f>Detail!DP31+Detail!DQ31</f>
        <v>0</v>
      </c>
      <c r="J31" s="56">
        <f>Detail!DX31+Detail!DY31</f>
        <v>0</v>
      </c>
      <c r="K31" s="54">
        <f>Detail!EF31+Detail!EG31</f>
        <v>0</v>
      </c>
      <c r="L31" s="54">
        <f t="shared" si="2"/>
        <v>0</v>
      </c>
      <c r="M31" s="54">
        <f t="shared" si="3"/>
        <v>0</v>
      </c>
      <c r="N31" s="17">
        <f>'Detail Calculation exclude debt'!P31</f>
        <v>2243</v>
      </c>
      <c r="O31" s="54">
        <f t="shared" si="4"/>
        <v>0</v>
      </c>
      <c r="P31" s="12"/>
      <c r="Q31" s="12"/>
    </row>
    <row r="32" spans="1:17" ht="15" customHeight="1" x14ac:dyDescent="0.2">
      <c r="A32" s="111">
        <v>26</v>
      </c>
      <c r="B32" s="112" t="s">
        <v>192</v>
      </c>
      <c r="C32" s="49">
        <f>Detail!H32+Detail!I32+Detail!P32+Detail!Q32+Detail!X32+Detail!Y32+Detail!AF32+Detail!AG32+Detail!AN32+Detail!AO32+Detail!AV32+Detail!AW32+Detail!BD32+Detail!BE32</f>
        <v>9206211</v>
      </c>
      <c r="D32" s="49">
        <f>Detail!BL32+Detail!BM32+Detail!BT32+Detail!BU32+Detail!CB32+Detail!CC32+Detail!CJ32+Detail!CK32</f>
        <v>17000000</v>
      </c>
      <c r="E32" s="49">
        <f>Detail!CR32+Detail!CS32</f>
        <v>0</v>
      </c>
      <c r="F32" s="49">
        <f t="shared" si="1"/>
        <v>26206211</v>
      </c>
      <c r="G32" s="49">
        <f>Detail!CZ32+Detail!DA32</f>
        <v>42224</v>
      </c>
      <c r="H32" s="49">
        <f>Detail!DH32+Detail!DI32</f>
        <v>0</v>
      </c>
      <c r="I32" s="49">
        <f>Detail!DP32+Detail!DQ32</f>
        <v>107047</v>
      </c>
      <c r="J32" s="50">
        <f>Detail!DX32+Detail!DY32</f>
        <v>0</v>
      </c>
      <c r="K32" s="49">
        <f>Detail!EF32+Detail!EG32</f>
        <v>0</v>
      </c>
      <c r="L32" s="49">
        <f t="shared" si="2"/>
        <v>149271</v>
      </c>
      <c r="M32" s="49">
        <f t="shared" si="3"/>
        <v>26056940</v>
      </c>
      <c r="N32" s="14">
        <f>'Detail Calculation exclude debt'!P32</f>
        <v>49561</v>
      </c>
      <c r="O32" s="49">
        <f t="shared" si="4"/>
        <v>526</v>
      </c>
      <c r="P32" s="12"/>
      <c r="Q32" s="12"/>
    </row>
    <row r="33" spans="1:17" ht="15" customHeight="1" x14ac:dyDescent="0.2">
      <c r="A33" s="111">
        <v>27</v>
      </c>
      <c r="B33" s="112" t="s">
        <v>193</v>
      </c>
      <c r="C33" s="51">
        <f>Detail!H33+Detail!I33+Detail!P33+Detail!Q33+Detail!X33+Detail!Y33+Detail!AF33+Detail!AG33+Detail!AN33+Detail!AO33+Detail!AV33+Detail!AW33+Detail!BD33+Detail!BE33</f>
        <v>2331000</v>
      </c>
      <c r="D33" s="51">
        <f>Detail!BL33+Detail!BM33+Detail!BT33+Detail!BU33+Detail!CB33+Detail!CC33+Detail!CJ33+Detail!CK33</f>
        <v>1327500</v>
      </c>
      <c r="E33" s="51">
        <f>Detail!CR33+Detail!CS33</f>
        <v>0</v>
      </c>
      <c r="F33" s="51">
        <f t="shared" si="1"/>
        <v>3658500</v>
      </c>
      <c r="G33" s="51">
        <f>Detail!CZ33+Detail!DA33</f>
        <v>0</v>
      </c>
      <c r="H33" s="51">
        <f>Detail!DH33+Detail!DI33</f>
        <v>0</v>
      </c>
      <c r="I33" s="51">
        <f>Detail!DP33+Detail!DQ33</f>
        <v>73000</v>
      </c>
      <c r="J33" s="53">
        <f>Detail!DX33+Detail!DY33</f>
        <v>0</v>
      </c>
      <c r="K33" s="51">
        <f>Detail!EF33+Detail!EG33</f>
        <v>0</v>
      </c>
      <c r="L33" s="51">
        <f t="shared" si="2"/>
        <v>73000</v>
      </c>
      <c r="M33" s="51">
        <f t="shared" si="3"/>
        <v>3585500</v>
      </c>
      <c r="N33" s="16">
        <f>'Detail Calculation exclude debt'!P33</f>
        <v>5530</v>
      </c>
      <c r="O33" s="51">
        <f t="shared" si="4"/>
        <v>648</v>
      </c>
      <c r="P33" s="12"/>
      <c r="Q33" s="12"/>
    </row>
    <row r="34" spans="1:17" ht="15" customHeight="1" x14ac:dyDescent="0.2">
      <c r="A34" s="111">
        <v>28</v>
      </c>
      <c r="B34" s="112" t="s">
        <v>194</v>
      </c>
      <c r="C34" s="51">
        <f>Detail!H34+Detail!I34+Detail!P34+Detail!Q34+Detail!X34+Detail!Y34+Detail!AF34+Detail!AG34+Detail!AN34+Detail!AO34+Detail!AV34+Detail!AW34+Detail!BD34+Detail!BE34</f>
        <v>0</v>
      </c>
      <c r="D34" s="51">
        <f>Detail!BL34+Detail!BM34+Detail!BT34+Detail!BU34+Detail!CB34+Detail!CC34+Detail!CJ34+Detail!CK34</f>
        <v>14961952</v>
      </c>
      <c r="E34" s="51">
        <f>Detail!CR34+Detail!CS34</f>
        <v>0</v>
      </c>
      <c r="F34" s="51">
        <f t="shared" si="1"/>
        <v>14961952</v>
      </c>
      <c r="G34" s="51">
        <f>Detail!CZ34+Detail!DA34</f>
        <v>0</v>
      </c>
      <c r="H34" s="51">
        <f>Detail!DH34+Detail!DI34</f>
        <v>0</v>
      </c>
      <c r="I34" s="51">
        <f>Detail!DP34+Detail!DQ34</f>
        <v>0</v>
      </c>
      <c r="J34" s="53">
        <f>Detail!DX34+Detail!DY34</f>
        <v>0</v>
      </c>
      <c r="K34" s="51">
        <f>Detail!EF34+Detail!EG34</f>
        <v>0</v>
      </c>
      <c r="L34" s="51">
        <f t="shared" si="2"/>
        <v>0</v>
      </c>
      <c r="M34" s="51">
        <f t="shared" si="3"/>
        <v>14961952</v>
      </c>
      <c r="N34" s="16">
        <f>'Detail Calculation exclude debt'!P34</f>
        <v>32587</v>
      </c>
      <c r="O34" s="51">
        <f t="shared" si="4"/>
        <v>459</v>
      </c>
      <c r="P34" s="12"/>
      <c r="Q34" s="12"/>
    </row>
    <row r="35" spans="1:17" ht="15" customHeight="1" x14ac:dyDescent="0.2">
      <c r="A35" s="111">
        <v>29</v>
      </c>
      <c r="B35" s="112" t="s">
        <v>195</v>
      </c>
      <c r="C35" s="51">
        <f>Detail!H35+Detail!I35+Detail!P35+Detail!Q35+Detail!X35+Detail!Y35+Detail!AF35+Detail!AG35+Detail!AN35+Detail!AO35+Detail!AV35+Detail!AW35+Detail!BD35+Detail!BE35</f>
        <v>10448724</v>
      </c>
      <c r="D35" s="51">
        <f>Detail!BL35+Detail!BM35+Detail!BT35+Detail!BU35+Detail!CB35+Detail!CC35+Detail!CJ35+Detail!CK35</f>
        <v>0</v>
      </c>
      <c r="E35" s="51">
        <f>Detail!CR35+Detail!CS35</f>
        <v>0</v>
      </c>
      <c r="F35" s="51">
        <f t="shared" si="1"/>
        <v>10448724</v>
      </c>
      <c r="G35" s="51">
        <f>Detail!CZ35+Detail!DA35</f>
        <v>0</v>
      </c>
      <c r="H35" s="51">
        <f>Detail!DH35+Detail!DI35</f>
        <v>0</v>
      </c>
      <c r="I35" s="51">
        <f>Detail!DP35+Detail!DQ35</f>
        <v>0</v>
      </c>
      <c r="J35" s="53">
        <f>Detail!DX35+Detail!DY35</f>
        <v>0</v>
      </c>
      <c r="K35" s="51">
        <f>Detail!EF35+Detail!EG35</f>
        <v>0</v>
      </c>
      <c r="L35" s="51">
        <f t="shared" si="2"/>
        <v>0</v>
      </c>
      <c r="M35" s="51">
        <f t="shared" si="3"/>
        <v>10448724</v>
      </c>
      <c r="N35" s="16">
        <f>'Detail Calculation exclude debt'!P35</f>
        <v>13944</v>
      </c>
      <c r="O35" s="51">
        <f t="shared" si="4"/>
        <v>749</v>
      </c>
      <c r="P35" s="12"/>
      <c r="Q35" s="12"/>
    </row>
    <row r="36" spans="1:17" ht="15" customHeight="1" x14ac:dyDescent="0.2">
      <c r="A36" s="113">
        <v>30</v>
      </c>
      <c r="B36" s="114" t="s">
        <v>247</v>
      </c>
      <c r="C36" s="54">
        <f>Detail!H36+Detail!I36+Detail!P36+Detail!Q36+Detail!X36+Detail!Y36+Detail!AF36+Detail!AG36+Detail!AN36+Detail!AO36+Detail!AV36+Detail!AW36+Detail!BD36+Detail!BE36</f>
        <v>377689</v>
      </c>
      <c r="D36" s="54">
        <f>Detail!BL36+Detail!BM36+Detail!BT36+Detail!BU36+Detail!CB36+Detail!CC36+Detail!CJ36+Detail!CK36</f>
        <v>2488000</v>
      </c>
      <c r="E36" s="54">
        <f>Detail!CR36+Detail!CS36</f>
        <v>0</v>
      </c>
      <c r="F36" s="54">
        <f t="shared" si="1"/>
        <v>2865689</v>
      </c>
      <c r="G36" s="54">
        <f>Detail!CZ36+Detail!DA36</f>
        <v>0</v>
      </c>
      <c r="H36" s="54">
        <f>Detail!DH36+Detail!DI36</f>
        <v>0</v>
      </c>
      <c r="I36" s="54">
        <f>Detail!DP36+Detail!DQ36</f>
        <v>12500</v>
      </c>
      <c r="J36" s="56">
        <f>Detail!DX36+Detail!DY36</f>
        <v>28000</v>
      </c>
      <c r="K36" s="54">
        <f>Detail!EF36+Detail!EG36</f>
        <v>0</v>
      </c>
      <c r="L36" s="54">
        <f t="shared" si="2"/>
        <v>40500</v>
      </c>
      <c r="M36" s="54">
        <f t="shared" si="3"/>
        <v>2825189</v>
      </c>
      <c r="N36" s="17">
        <f>'Detail Calculation exclude debt'!P36</f>
        <v>2477</v>
      </c>
      <c r="O36" s="54">
        <f t="shared" si="4"/>
        <v>1141</v>
      </c>
      <c r="P36" s="12"/>
      <c r="Q36" s="12"/>
    </row>
    <row r="37" spans="1:17" ht="15" customHeight="1" x14ac:dyDescent="0.2">
      <c r="A37" s="111">
        <v>31</v>
      </c>
      <c r="B37" s="112" t="s">
        <v>196</v>
      </c>
      <c r="C37" s="49">
        <f>Detail!H37+Detail!I37+Detail!P37+Detail!Q37+Detail!X37+Detail!Y37+Detail!AF37+Detail!AG37+Detail!AN37+Detail!AO37+Detail!AV37+Detail!AW37+Detail!BD37+Detail!BE37</f>
        <v>4515196</v>
      </c>
      <c r="D37" s="49">
        <f>Detail!BL37+Detail!BM37+Detail!BT37+Detail!BU37+Detail!CB37+Detail!CC37+Detail!CJ37+Detail!CK37</f>
        <v>0</v>
      </c>
      <c r="E37" s="49">
        <f>Detail!CR37+Detail!CS37</f>
        <v>0</v>
      </c>
      <c r="F37" s="49">
        <f t="shared" si="1"/>
        <v>4515196</v>
      </c>
      <c r="G37" s="49">
        <f>Detail!CZ37+Detail!DA37</f>
        <v>0</v>
      </c>
      <c r="H37" s="49">
        <f>Detail!DH37+Detail!DI37</f>
        <v>0</v>
      </c>
      <c r="I37" s="49">
        <f>Detail!DP37+Detail!DQ37</f>
        <v>139033</v>
      </c>
      <c r="J37" s="50">
        <f>Detail!DX37+Detail!DY37</f>
        <v>0</v>
      </c>
      <c r="K37" s="49">
        <f>Detail!EF37+Detail!EG37</f>
        <v>0</v>
      </c>
      <c r="L37" s="49">
        <f t="shared" si="2"/>
        <v>139033</v>
      </c>
      <c r="M37" s="49">
        <f t="shared" si="3"/>
        <v>4376163</v>
      </c>
      <c r="N37" s="14">
        <f>'Detail Calculation exclude debt'!P37</f>
        <v>6195</v>
      </c>
      <c r="O37" s="49">
        <f t="shared" si="4"/>
        <v>706</v>
      </c>
      <c r="P37" s="12"/>
      <c r="Q37" s="12"/>
    </row>
    <row r="38" spans="1:17" ht="15" customHeight="1" x14ac:dyDescent="0.2">
      <c r="A38" s="111">
        <v>32</v>
      </c>
      <c r="B38" s="112" t="s">
        <v>197</v>
      </c>
      <c r="C38" s="51">
        <f>Detail!H38+Detail!I38+Detail!P38+Detail!Q38+Detail!X38+Detail!Y38+Detail!AF38+Detail!AG38+Detail!AN38+Detail!AO38+Detail!AV38+Detail!AW38+Detail!BD38+Detail!BE38</f>
        <v>8657000</v>
      </c>
      <c r="D38" s="51">
        <f>Detail!BL38+Detail!BM38+Detail!BT38+Detail!BU38+Detail!CB38+Detail!CC38+Detail!CJ38+Detail!CK38</f>
        <v>2090000</v>
      </c>
      <c r="E38" s="51">
        <f>Detail!CR38+Detail!CS38</f>
        <v>0</v>
      </c>
      <c r="F38" s="51">
        <f t="shared" si="1"/>
        <v>10747000</v>
      </c>
      <c r="G38" s="51">
        <f>Detail!CZ38+Detail!DA38</f>
        <v>0</v>
      </c>
      <c r="H38" s="51">
        <f>Detail!DH38+Detail!DI38</f>
        <v>0</v>
      </c>
      <c r="I38" s="51">
        <f>Detail!DP38+Detail!DQ38</f>
        <v>355325</v>
      </c>
      <c r="J38" s="53">
        <f>Detail!DX38+Detail!DY38</f>
        <v>0</v>
      </c>
      <c r="K38" s="51">
        <f>Detail!EF38+Detail!EG38</f>
        <v>0</v>
      </c>
      <c r="L38" s="51">
        <f t="shared" si="2"/>
        <v>355325</v>
      </c>
      <c r="M38" s="51">
        <f t="shared" si="3"/>
        <v>10391675</v>
      </c>
      <c r="N38" s="16">
        <f>'Detail Calculation exclude debt'!P38</f>
        <v>25471</v>
      </c>
      <c r="O38" s="51">
        <f t="shared" si="4"/>
        <v>408</v>
      </c>
      <c r="P38" s="12"/>
      <c r="Q38" s="12"/>
    </row>
    <row r="39" spans="1:17" ht="15" customHeight="1" x14ac:dyDescent="0.2">
      <c r="A39" s="111">
        <v>33</v>
      </c>
      <c r="B39" s="112" t="s">
        <v>198</v>
      </c>
      <c r="C39" s="51">
        <f>Detail!H39+Detail!I39+Detail!P39+Detail!Q39+Detail!X39+Detail!Y39+Detail!AF39+Detail!AG39+Detail!AN39+Detail!AO39+Detail!AV39+Detail!AW39+Detail!BD39+Detail!BE39</f>
        <v>1749150</v>
      </c>
      <c r="D39" s="51">
        <f>Detail!BL39+Detail!BM39+Detail!BT39+Detail!BU39+Detail!CB39+Detail!CC39+Detail!CJ39+Detail!CK39</f>
        <v>1279126</v>
      </c>
      <c r="E39" s="51">
        <f>Detail!CR39+Detail!CS39</f>
        <v>0</v>
      </c>
      <c r="F39" s="51">
        <f t="shared" ref="F39:F70" si="5">SUM(C39:E39)</f>
        <v>3028276</v>
      </c>
      <c r="G39" s="51">
        <f>Detail!CZ39+Detail!DA39</f>
        <v>0</v>
      </c>
      <c r="H39" s="51">
        <f>Detail!DH39+Detail!DI39</f>
        <v>0</v>
      </c>
      <c r="I39" s="51">
        <f>Detail!DP39+Detail!DQ39</f>
        <v>41341</v>
      </c>
      <c r="J39" s="53">
        <f>Detail!DX39+Detail!DY39</f>
        <v>0</v>
      </c>
      <c r="K39" s="51">
        <f>Detail!EF39+Detail!EG39</f>
        <v>0</v>
      </c>
      <c r="L39" s="51">
        <f t="shared" si="2"/>
        <v>41341</v>
      </c>
      <c r="M39" s="51">
        <f t="shared" si="3"/>
        <v>2986935</v>
      </c>
      <c r="N39" s="16">
        <f>'Detail Calculation exclude debt'!P39</f>
        <v>1528</v>
      </c>
      <c r="O39" s="51">
        <f t="shared" si="4"/>
        <v>1955</v>
      </c>
      <c r="P39" s="12"/>
      <c r="Q39" s="12"/>
    </row>
    <row r="40" spans="1:17" ht="15" customHeight="1" x14ac:dyDescent="0.2">
      <c r="A40" s="111">
        <v>34</v>
      </c>
      <c r="B40" s="112" t="s">
        <v>199</v>
      </c>
      <c r="C40" s="51">
        <f>Detail!H40+Detail!I40+Detail!P40+Detail!Q40+Detail!X40+Detail!Y40+Detail!AF40+Detail!AG40+Detail!AN40+Detail!AO40+Detail!AV40+Detail!AW40+Detail!BD40+Detail!BE40</f>
        <v>1469507</v>
      </c>
      <c r="D40" s="51">
        <f>Detail!BL40+Detail!BM40+Detail!BT40+Detail!BU40+Detail!CB40+Detail!CC40+Detail!CJ40+Detail!CK40</f>
        <v>0</v>
      </c>
      <c r="E40" s="51">
        <f>Detail!CR40+Detail!CS40</f>
        <v>0</v>
      </c>
      <c r="F40" s="51">
        <f t="shared" si="5"/>
        <v>1469507</v>
      </c>
      <c r="G40" s="51">
        <f>Detail!CZ40+Detail!DA40</f>
        <v>4916</v>
      </c>
      <c r="H40" s="51">
        <f>Detail!DH40+Detail!DI40</f>
        <v>0</v>
      </c>
      <c r="I40" s="51">
        <f>Detail!DP40+Detail!DQ40</f>
        <v>41486</v>
      </c>
      <c r="J40" s="53">
        <f>Detail!DX40+Detail!DY40</f>
        <v>0</v>
      </c>
      <c r="K40" s="51">
        <f>Detail!EF40+Detail!EG40</f>
        <v>0</v>
      </c>
      <c r="L40" s="51">
        <f t="shared" si="2"/>
        <v>46402</v>
      </c>
      <c r="M40" s="51">
        <f t="shared" si="3"/>
        <v>1423105</v>
      </c>
      <c r="N40" s="16">
        <f>'Detail Calculation exclude debt'!P40</f>
        <v>3701</v>
      </c>
      <c r="O40" s="51">
        <f t="shared" si="4"/>
        <v>385</v>
      </c>
      <c r="P40" s="12"/>
      <c r="Q40" s="12"/>
    </row>
    <row r="41" spans="1:17" ht="15" customHeight="1" x14ac:dyDescent="0.2">
      <c r="A41" s="113">
        <v>35</v>
      </c>
      <c r="B41" s="114" t="s">
        <v>200</v>
      </c>
      <c r="C41" s="54">
        <f>Detail!H41+Detail!I41+Detail!P41+Detail!Q41+Detail!X41+Detail!Y41+Detail!AF41+Detail!AG41+Detail!AN41+Detail!AO41+Detail!AV41+Detail!AW41+Detail!BD41+Detail!BE41</f>
        <v>1672540</v>
      </c>
      <c r="D41" s="54">
        <f>Detail!BL41+Detail!BM41+Detail!BT41+Detail!BU41+Detail!CB41+Detail!CC41+Detail!CJ41+Detail!CK41</f>
        <v>0</v>
      </c>
      <c r="E41" s="54">
        <f>Detail!CR41+Detail!CS41</f>
        <v>0</v>
      </c>
      <c r="F41" s="54">
        <f t="shared" si="5"/>
        <v>1672540</v>
      </c>
      <c r="G41" s="54">
        <f>Detail!CZ41+Detail!DA41</f>
        <v>0</v>
      </c>
      <c r="H41" s="54">
        <f>Detail!DH41+Detail!DI41</f>
        <v>0</v>
      </c>
      <c r="I41" s="54">
        <f>Detail!DP41+Detail!DQ41</f>
        <v>0</v>
      </c>
      <c r="J41" s="56">
        <f>Detail!DX41+Detail!DY41</f>
        <v>0</v>
      </c>
      <c r="K41" s="54">
        <f>Detail!EF41+Detail!EG41</f>
        <v>0</v>
      </c>
      <c r="L41" s="54">
        <f t="shared" si="2"/>
        <v>0</v>
      </c>
      <c r="M41" s="54">
        <f t="shared" si="3"/>
        <v>1672540</v>
      </c>
      <c r="N41" s="17">
        <f>'Detail Calculation exclude debt'!P41</f>
        <v>5801</v>
      </c>
      <c r="O41" s="54">
        <f t="shared" si="4"/>
        <v>288</v>
      </c>
      <c r="P41" s="12"/>
      <c r="Q41" s="12"/>
    </row>
    <row r="42" spans="1:17" ht="15" customHeight="1" x14ac:dyDescent="0.2">
      <c r="A42" s="111">
        <v>36</v>
      </c>
      <c r="B42" s="112" t="s">
        <v>243</v>
      </c>
      <c r="C42" s="49">
        <f>Detail!H42+Detail!I42+Detail!P42+Detail!Q42+Detail!X42+Detail!Y42+Detail!AF42+Detail!AG42+Detail!AN42+Detail!AO42+Detail!AV42+Detail!AW42+Detail!BD42+Detail!BE42</f>
        <v>18702373</v>
      </c>
      <c r="D42" s="49">
        <f>Detail!BL42+Detail!BM42+Detail!BT42+Detail!BU42+Detail!CB42+Detail!CC42+Detail!CJ42+Detail!CK42</f>
        <v>21822290</v>
      </c>
      <c r="E42" s="49">
        <f>Detail!CR42+Detail!CS42</f>
        <v>0</v>
      </c>
      <c r="F42" s="49">
        <f t="shared" si="5"/>
        <v>40524663</v>
      </c>
      <c r="G42" s="49">
        <f>Detail!CZ42+Detail!DA42</f>
        <v>366713</v>
      </c>
      <c r="H42" s="49">
        <f>Detail!DH42+Detail!DI42</f>
        <v>359523</v>
      </c>
      <c r="I42" s="49">
        <f>Detail!DP42+Detail!DQ42</f>
        <v>0</v>
      </c>
      <c r="J42" s="50">
        <f>Detail!DX42+Detail!DY42</f>
        <v>349156</v>
      </c>
      <c r="K42" s="49">
        <f>Detail!EF42+Detail!EG42</f>
        <v>0</v>
      </c>
      <c r="L42" s="49">
        <f t="shared" si="2"/>
        <v>1075392</v>
      </c>
      <c r="M42" s="49">
        <f t="shared" si="3"/>
        <v>39449271</v>
      </c>
      <c r="N42" s="14">
        <f>'Detail Calculation exclude debt'!P42</f>
        <v>46390</v>
      </c>
      <c r="O42" s="49">
        <f t="shared" si="4"/>
        <v>850</v>
      </c>
      <c r="P42" s="12"/>
      <c r="Q42" s="12"/>
    </row>
    <row r="43" spans="1:17" ht="15" customHeight="1" x14ac:dyDescent="0.2">
      <c r="A43" s="111">
        <v>37</v>
      </c>
      <c r="B43" s="112" t="s">
        <v>201</v>
      </c>
      <c r="C43" s="51">
        <f>Detail!H43+Detail!I43+Detail!P43+Detail!Q43+Detail!X43+Detail!Y43+Detail!AF43+Detail!AG43+Detail!AN43+Detail!AO43+Detail!AV43+Detail!AW43+Detail!BD43+Detail!BE43</f>
        <v>7948602</v>
      </c>
      <c r="D43" s="51">
        <f>Detail!BL43+Detail!BM43+Detail!BT43+Detail!BU43+Detail!CB43+Detail!CC43+Detail!CJ43+Detail!CK43</f>
        <v>0</v>
      </c>
      <c r="E43" s="51">
        <f>Detail!CR43+Detail!CS43</f>
        <v>0</v>
      </c>
      <c r="F43" s="51">
        <f t="shared" si="5"/>
        <v>7948602</v>
      </c>
      <c r="G43" s="51">
        <f>Detail!CZ43+Detail!DA43</f>
        <v>0</v>
      </c>
      <c r="H43" s="51">
        <f>Detail!DH43+Detail!DI43</f>
        <v>0</v>
      </c>
      <c r="I43" s="51">
        <f>Detail!DP43+Detail!DQ43</f>
        <v>242306</v>
      </c>
      <c r="J43" s="53">
        <f>Detail!DX43+Detail!DY43</f>
        <v>0</v>
      </c>
      <c r="K43" s="51">
        <f>Detail!EF43+Detail!EG43</f>
        <v>0</v>
      </c>
      <c r="L43" s="51">
        <f t="shared" si="2"/>
        <v>242306</v>
      </c>
      <c r="M43" s="51">
        <f t="shared" si="3"/>
        <v>7706296</v>
      </c>
      <c r="N43" s="16">
        <f>'Detail Calculation exclude debt'!P43</f>
        <v>18810</v>
      </c>
      <c r="O43" s="51">
        <f t="shared" si="4"/>
        <v>410</v>
      </c>
      <c r="P43" s="12"/>
      <c r="Q43" s="12"/>
    </row>
    <row r="44" spans="1:17" ht="15" customHeight="1" x14ac:dyDescent="0.2">
      <c r="A44" s="111">
        <v>38</v>
      </c>
      <c r="B44" s="112" t="s">
        <v>202</v>
      </c>
      <c r="C44" s="51">
        <f>Detail!H44+Detail!I44+Detail!P44+Detail!Q44+Detail!X44+Detail!Y44+Detail!AF44+Detail!AG44+Detail!AN44+Detail!AO44+Detail!AV44+Detail!AW44+Detail!BD44+Detail!BE44</f>
        <v>0</v>
      </c>
      <c r="D44" s="51">
        <f>Detail!BL44+Detail!BM44+Detail!BT44+Detail!BU44+Detail!CB44+Detail!CC44+Detail!CJ44+Detail!CK44</f>
        <v>0</v>
      </c>
      <c r="E44" s="51">
        <f>Detail!CR44+Detail!CS44</f>
        <v>0</v>
      </c>
      <c r="F44" s="51">
        <f t="shared" si="5"/>
        <v>0</v>
      </c>
      <c r="G44" s="51">
        <f>Detail!CZ44+Detail!DA44</f>
        <v>0</v>
      </c>
      <c r="H44" s="51">
        <f>Detail!DH44+Detail!DI44</f>
        <v>0</v>
      </c>
      <c r="I44" s="51">
        <f>Detail!DP44+Detail!DQ44</f>
        <v>0</v>
      </c>
      <c r="J44" s="53">
        <f>Detail!DX44+Detail!DY44</f>
        <v>0</v>
      </c>
      <c r="K44" s="51">
        <f>Detail!EF44+Detail!EG44</f>
        <v>0</v>
      </c>
      <c r="L44" s="51">
        <f t="shared" si="2"/>
        <v>0</v>
      </c>
      <c r="M44" s="51">
        <f t="shared" si="3"/>
        <v>0</v>
      </c>
      <c r="N44" s="16">
        <f>'Detail Calculation exclude debt'!P44</f>
        <v>3889</v>
      </c>
      <c r="O44" s="51">
        <f t="shared" si="4"/>
        <v>0</v>
      </c>
      <c r="P44" s="12"/>
      <c r="Q44" s="12"/>
    </row>
    <row r="45" spans="1:17" ht="15" customHeight="1" x14ac:dyDescent="0.2">
      <c r="A45" s="111">
        <v>39</v>
      </c>
      <c r="B45" s="112" t="s">
        <v>203</v>
      </c>
      <c r="C45" s="51">
        <f>Detail!H45+Detail!I45+Detail!P45+Detail!Q45+Detail!X45+Detail!Y45+Detail!AF45+Detail!AG45+Detail!AN45+Detail!AO45+Detail!AV45+Detail!AW45+Detail!BD45+Detail!BE45</f>
        <v>0</v>
      </c>
      <c r="D45" s="51">
        <f>Detail!BL45+Detail!BM45+Detail!BT45+Detail!BU45+Detail!CB45+Detail!CC45+Detail!CJ45+Detail!CK45</f>
        <v>0</v>
      </c>
      <c r="E45" s="51">
        <f>Detail!CR45+Detail!CS45</f>
        <v>0</v>
      </c>
      <c r="F45" s="51">
        <f t="shared" si="5"/>
        <v>0</v>
      </c>
      <c r="G45" s="51">
        <f>Detail!CZ45+Detail!DA45</f>
        <v>0</v>
      </c>
      <c r="H45" s="51">
        <f>Detail!DH45+Detail!DI45</f>
        <v>0</v>
      </c>
      <c r="I45" s="51">
        <f>Detail!DP45+Detail!DQ45</f>
        <v>0</v>
      </c>
      <c r="J45" s="53">
        <f>Detail!DX45+Detail!DY45</f>
        <v>0</v>
      </c>
      <c r="K45" s="51">
        <f>Detail!EF45+Detail!EG45</f>
        <v>0</v>
      </c>
      <c r="L45" s="51">
        <f t="shared" si="2"/>
        <v>0</v>
      </c>
      <c r="M45" s="51">
        <f t="shared" si="3"/>
        <v>0</v>
      </c>
      <c r="N45" s="16">
        <f>'Detail Calculation exclude debt'!P45</f>
        <v>2618</v>
      </c>
      <c r="O45" s="51">
        <f t="shared" si="4"/>
        <v>0</v>
      </c>
      <c r="P45" s="12"/>
      <c r="Q45" s="12"/>
    </row>
    <row r="46" spans="1:17" ht="15" customHeight="1" x14ac:dyDescent="0.2">
      <c r="A46" s="113">
        <v>40</v>
      </c>
      <c r="B46" s="114" t="s">
        <v>204</v>
      </c>
      <c r="C46" s="54">
        <f>Detail!H46+Detail!I46+Detail!P46+Detail!Q46+Detail!X46+Detail!Y46+Detail!AF46+Detail!AG46+Detail!AN46+Detail!AO46+Detail!AV46+Detail!AW46+Detail!BD46+Detail!BE46</f>
        <v>8840964</v>
      </c>
      <c r="D46" s="54">
        <f>Detail!BL46+Detail!BM46+Detail!BT46+Detail!BU46+Detail!CB46+Detail!CC46+Detail!CJ46+Detail!CK46</f>
        <v>0</v>
      </c>
      <c r="E46" s="54">
        <f>Detail!CR46+Detail!CS46</f>
        <v>0</v>
      </c>
      <c r="F46" s="54">
        <f t="shared" si="5"/>
        <v>8840964</v>
      </c>
      <c r="G46" s="54">
        <f>Detail!CZ46+Detail!DA46</f>
        <v>0</v>
      </c>
      <c r="H46" s="54">
        <f>Detail!DH46+Detail!DI46</f>
        <v>0</v>
      </c>
      <c r="I46" s="54">
        <f>Detail!DP46+Detail!DQ46</f>
        <v>282626</v>
      </c>
      <c r="J46" s="56">
        <f>Detail!DX46+Detail!DY46</f>
        <v>0</v>
      </c>
      <c r="K46" s="54">
        <f>Detail!EF46+Detail!EG46</f>
        <v>0</v>
      </c>
      <c r="L46" s="54">
        <f t="shared" si="2"/>
        <v>282626</v>
      </c>
      <c r="M46" s="54">
        <f t="shared" si="3"/>
        <v>8558338</v>
      </c>
      <c r="N46" s="17">
        <f>'Detail Calculation exclude debt'!P46</f>
        <v>22025</v>
      </c>
      <c r="O46" s="54">
        <f t="shared" si="4"/>
        <v>389</v>
      </c>
      <c r="P46" s="12"/>
      <c r="Q46" s="12"/>
    </row>
    <row r="47" spans="1:17" ht="15" customHeight="1" x14ac:dyDescent="0.2">
      <c r="A47" s="111">
        <v>41</v>
      </c>
      <c r="B47" s="112" t="s">
        <v>205</v>
      </c>
      <c r="C47" s="49">
        <f>Detail!H47+Detail!I47+Detail!P47+Detail!Q47+Detail!X47+Detail!Y47+Detail!AF47+Detail!AG47+Detail!AN47+Detail!AO47+Detail!AV47+Detail!AW47+Detail!BD47+Detail!BE47</f>
        <v>1301000</v>
      </c>
      <c r="D47" s="49">
        <f>Detail!BL47+Detail!BM47+Detail!BT47+Detail!BU47+Detail!CB47+Detail!CC47+Detail!CJ47+Detail!CK47</f>
        <v>0</v>
      </c>
      <c r="E47" s="49">
        <f>Detail!CR47+Detail!CS47</f>
        <v>0</v>
      </c>
      <c r="F47" s="49">
        <f t="shared" si="5"/>
        <v>1301000</v>
      </c>
      <c r="G47" s="49">
        <f>Detail!CZ47+Detail!DA47</f>
        <v>0</v>
      </c>
      <c r="H47" s="49">
        <f>Detail!DH47+Detail!DI47</f>
        <v>0</v>
      </c>
      <c r="I47" s="49">
        <f>Detail!DP47+Detail!DQ47</f>
        <v>78410</v>
      </c>
      <c r="J47" s="50">
        <f>Detail!DX47+Detail!DY47</f>
        <v>0</v>
      </c>
      <c r="K47" s="49">
        <f>Detail!EF47+Detail!EG47</f>
        <v>0</v>
      </c>
      <c r="L47" s="49">
        <f t="shared" si="2"/>
        <v>78410</v>
      </c>
      <c r="M47" s="49">
        <f t="shared" si="3"/>
        <v>1222590</v>
      </c>
      <c r="N47" s="14">
        <f>'Detail Calculation exclude debt'!P47</f>
        <v>1383</v>
      </c>
      <c r="O47" s="49">
        <f t="shared" si="4"/>
        <v>884</v>
      </c>
      <c r="P47" s="12"/>
      <c r="Q47" s="12"/>
    </row>
    <row r="48" spans="1:17" ht="15" customHeight="1" x14ac:dyDescent="0.2">
      <c r="A48" s="111">
        <v>42</v>
      </c>
      <c r="B48" s="112" t="s">
        <v>206</v>
      </c>
      <c r="C48" s="51">
        <f>Detail!H48+Detail!I48+Detail!P48+Detail!Q48+Detail!X48+Detail!Y48+Detail!AF48+Detail!AG48+Detail!AN48+Detail!AO48+Detail!AV48+Detail!AW48+Detail!BD48+Detail!BE48</f>
        <v>2800000</v>
      </c>
      <c r="D48" s="51">
        <f>Detail!BL48+Detail!BM48+Detail!BT48+Detail!BU48+Detail!CB48+Detail!CC48+Detail!CJ48+Detail!CK48</f>
        <v>0</v>
      </c>
      <c r="E48" s="51">
        <f>Detail!CR48+Detail!CS48</f>
        <v>0</v>
      </c>
      <c r="F48" s="51">
        <f t="shared" si="5"/>
        <v>2800000</v>
      </c>
      <c r="G48" s="51">
        <f>Detail!CZ48+Detail!DA48</f>
        <v>0</v>
      </c>
      <c r="H48" s="51">
        <f>Detail!DH48+Detail!DI48</f>
        <v>0</v>
      </c>
      <c r="I48" s="51">
        <f>Detail!DP48+Detail!DQ48</f>
        <v>0</v>
      </c>
      <c r="J48" s="53">
        <f>Detail!DX48+Detail!DY48</f>
        <v>0</v>
      </c>
      <c r="K48" s="51">
        <f>Detail!EF48+Detail!EG48</f>
        <v>0</v>
      </c>
      <c r="L48" s="51">
        <f t="shared" si="2"/>
        <v>0</v>
      </c>
      <c r="M48" s="51">
        <f t="shared" si="3"/>
        <v>2800000</v>
      </c>
      <c r="N48" s="16">
        <f>'Detail Calculation exclude debt'!P48</f>
        <v>2749</v>
      </c>
      <c r="O48" s="51">
        <f t="shared" si="4"/>
        <v>1019</v>
      </c>
      <c r="P48" s="12"/>
      <c r="Q48" s="12"/>
    </row>
    <row r="49" spans="1:17" ht="15" customHeight="1" x14ac:dyDescent="0.2">
      <c r="A49" s="111">
        <v>43</v>
      </c>
      <c r="B49" s="112" t="s">
        <v>207</v>
      </c>
      <c r="C49" s="51">
        <f>Detail!H49+Detail!I49+Detail!P49+Detail!Q49+Detail!X49+Detail!Y49+Detail!AF49+Detail!AG49+Detail!AN49+Detail!AO49+Detail!AV49+Detail!AW49+Detail!BD49+Detail!BE49</f>
        <v>2151123</v>
      </c>
      <c r="D49" s="51">
        <f>Detail!BL49+Detail!BM49+Detail!BT49+Detail!BU49+Detail!CB49+Detail!CC49+Detail!CJ49+Detail!CK49</f>
        <v>1148541</v>
      </c>
      <c r="E49" s="51">
        <f>Detail!CR49+Detail!CS49</f>
        <v>0</v>
      </c>
      <c r="F49" s="51">
        <f t="shared" si="5"/>
        <v>3299664</v>
      </c>
      <c r="G49" s="51">
        <f>Detail!CZ49+Detail!DA49</f>
        <v>0</v>
      </c>
      <c r="H49" s="51">
        <f>Detail!DH49+Detail!DI49</f>
        <v>0</v>
      </c>
      <c r="I49" s="51">
        <f>Detail!DP49+Detail!DQ49</f>
        <v>78612</v>
      </c>
      <c r="J49" s="53">
        <f>Detail!DX49+Detail!DY49</f>
        <v>0</v>
      </c>
      <c r="K49" s="51">
        <f>Detail!EF49+Detail!EG49</f>
        <v>0</v>
      </c>
      <c r="L49" s="51">
        <f t="shared" si="2"/>
        <v>78612</v>
      </c>
      <c r="M49" s="51">
        <f t="shared" si="3"/>
        <v>3221052</v>
      </c>
      <c r="N49" s="16">
        <f>'Detail Calculation exclude debt'!P49</f>
        <v>4061</v>
      </c>
      <c r="O49" s="51">
        <f t="shared" si="4"/>
        <v>793</v>
      </c>
      <c r="P49" s="12"/>
      <c r="Q49" s="12"/>
    </row>
    <row r="50" spans="1:17" ht="15" customHeight="1" x14ac:dyDescent="0.2">
      <c r="A50" s="111">
        <v>44</v>
      </c>
      <c r="B50" s="112" t="s">
        <v>208</v>
      </c>
      <c r="C50" s="51">
        <f>Detail!H50+Detail!I50+Detail!P50+Detail!Q50+Detail!X50+Detail!Y50+Detail!AF50+Detail!AG50+Detail!AN50+Detail!AO50+Detail!AV50+Detail!AW50+Detail!BD50+Detail!BE50</f>
        <v>0</v>
      </c>
      <c r="D50" s="51">
        <f>Detail!BL50+Detail!BM50+Detail!BT50+Detail!BU50+Detail!CB50+Detail!CC50+Detail!CJ50+Detail!CK50</f>
        <v>0</v>
      </c>
      <c r="E50" s="51">
        <f>Detail!CR50+Detail!CS50</f>
        <v>0</v>
      </c>
      <c r="F50" s="51">
        <f t="shared" si="5"/>
        <v>0</v>
      </c>
      <c r="G50" s="51">
        <f>Detail!CZ50+Detail!DA50</f>
        <v>0</v>
      </c>
      <c r="H50" s="51">
        <f>Detail!DH50+Detail!DI50</f>
        <v>0</v>
      </c>
      <c r="I50" s="51">
        <f>Detail!DP50+Detail!DQ50</f>
        <v>0</v>
      </c>
      <c r="J50" s="53">
        <f>Detail!DX50+Detail!DY50</f>
        <v>0</v>
      </c>
      <c r="K50" s="51">
        <f>Detail!EF50+Detail!EG50</f>
        <v>0</v>
      </c>
      <c r="L50" s="51">
        <f t="shared" si="2"/>
        <v>0</v>
      </c>
      <c r="M50" s="51">
        <f t="shared" si="3"/>
        <v>0</v>
      </c>
      <c r="N50" s="16">
        <f>'Detail Calculation exclude debt'!P50</f>
        <v>7428</v>
      </c>
      <c r="O50" s="51">
        <f t="shared" si="4"/>
        <v>0</v>
      </c>
      <c r="P50" s="12"/>
      <c r="Q50" s="12"/>
    </row>
    <row r="51" spans="1:17" ht="15" customHeight="1" x14ac:dyDescent="0.2">
      <c r="A51" s="113">
        <v>45</v>
      </c>
      <c r="B51" s="114" t="s">
        <v>209</v>
      </c>
      <c r="C51" s="54">
        <f>Detail!H51+Detail!I51+Detail!P51+Detail!Q51+Detail!X51+Detail!Y51+Detail!AF51+Detail!AG51+Detail!AN51+Detail!AO51+Detail!AV51+Detail!AW51+Detail!BD51+Detail!BE51</f>
        <v>14575000</v>
      </c>
      <c r="D51" s="54">
        <f>Detail!BL51+Detail!BM51+Detail!BT51+Detail!BU51+Detail!CB51+Detail!CC51+Detail!CJ51+Detail!CK51</f>
        <v>1065000</v>
      </c>
      <c r="E51" s="54">
        <f>Detail!CR51+Detail!CS51</f>
        <v>0</v>
      </c>
      <c r="F51" s="54">
        <f t="shared" si="5"/>
        <v>15640000</v>
      </c>
      <c r="G51" s="54">
        <f>Detail!CZ51+Detail!DA51</f>
        <v>0</v>
      </c>
      <c r="H51" s="54">
        <f>Detail!DH51+Detail!DI51</f>
        <v>0</v>
      </c>
      <c r="I51" s="54">
        <f>Detail!DP51+Detail!DQ51</f>
        <v>411100</v>
      </c>
      <c r="J51" s="56">
        <f>Detail!DX51+Detail!DY51</f>
        <v>0</v>
      </c>
      <c r="K51" s="54">
        <f>Detail!EF51+Detail!EG51</f>
        <v>0</v>
      </c>
      <c r="L51" s="54">
        <f t="shared" si="2"/>
        <v>411100</v>
      </c>
      <c r="M51" s="54">
        <f t="shared" si="3"/>
        <v>15228900</v>
      </c>
      <c r="N51" s="17">
        <f>'Detail Calculation exclude debt'!P51</f>
        <v>9361</v>
      </c>
      <c r="O51" s="54">
        <f t="shared" si="4"/>
        <v>1627</v>
      </c>
      <c r="P51" s="12"/>
      <c r="Q51" s="12"/>
    </row>
    <row r="52" spans="1:17" ht="15" customHeight="1" x14ac:dyDescent="0.2">
      <c r="A52" s="111">
        <v>46</v>
      </c>
      <c r="B52" s="112" t="s">
        <v>210</v>
      </c>
      <c r="C52" s="49">
        <f>Detail!H52+Detail!I52+Detail!P52+Detail!Q52+Detail!X52+Detail!Y52+Detail!AF52+Detail!AG52+Detail!AN52+Detail!AO52+Detail!AV52+Detail!AW52+Detail!BD52+Detail!BE52</f>
        <v>1112500</v>
      </c>
      <c r="D52" s="49">
        <f>Detail!BL52+Detail!BM52+Detail!BT52+Detail!BU52+Detail!CB52+Detail!CC52+Detail!CJ52+Detail!CK52</f>
        <v>350250</v>
      </c>
      <c r="E52" s="49">
        <f>Detail!CR52+Detail!CS52</f>
        <v>0</v>
      </c>
      <c r="F52" s="49">
        <f t="shared" si="5"/>
        <v>1462750</v>
      </c>
      <c r="G52" s="49">
        <f>Detail!CZ52+Detail!DA52</f>
        <v>0</v>
      </c>
      <c r="H52" s="49">
        <f>Detail!DH52+Detail!DI52</f>
        <v>0</v>
      </c>
      <c r="I52" s="49">
        <f>Detail!DP52+Detail!DQ52</f>
        <v>40000</v>
      </c>
      <c r="J52" s="50">
        <f>Detail!DX52+Detail!DY52</f>
        <v>8000</v>
      </c>
      <c r="K52" s="49">
        <f>Detail!EF52+Detail!EG52</f>
        <v>0</v>
      </c>
      <c r="L52" s="49">
        <f t="shared" si="2"/>
        <v>48000</v>
      </c>
      <c r="M52" s="49">
        <f t="shared" si="3"/>
        <v>1414750</v>
      </c>
      <c r="N52" s="14">
        <f>'Detail Calculation exclude debt'!P52</f>
        <v>1195</v>
      </c>
      <c r="O52" s="49">
        <f t="shared" si="4"/>
        <v>1184</v>
      </c>
      <c r="P52" s="12"/>
      <c r="Q52" s="12"/>
    </row>
    <row r="53" spans="1:17" ht="15" customHeight="1" x14ac:dyDescent="0.2">
      <c r="A53" s="111">
        <v>47</v>
      </c>
      <c r="B53" s="112" t="s">
        <v>211</v>
      </c>
      <c r="C53" s="51">
        <f>Detail!H53+Detail!I53+Detail!P53+Detail!Q53+Detail!X53+Detail!Y53+Detail!AF53+Detail!AG53+Detail!AN53+Detail!AO53+Detail!AV53+Detail!AW53+Detail!BD53+Detail!BE53</f>
        <v>5700000</v>
      </c>
      <c r="D53" s="51">
        <f>Detail!BL53+Detail!BM53+Detail!BT53+Detail!BU53+Detail!CB53+Detail!CC53+Detail!CJ53+Detail!CK53</f>
        <v>0</v>
      </c>
      <c r="E53" s="51">
        <f>Detail!CR53+Detail!CS53</f>
        <v>0</v>
      </c>
      <c r="F53" s="51">
        <f t="shared" si="5"/>
        <v>5700000</v>
      </c>
      <c r="G53" s="51">
        <f>Detail!CZ53+Detail!DA53</f>
        <v>0</v>
      </c>
      <c r="H53" s="51">
        <f>Detail!DH53+Detail!DI53</f>
        <v>0</v>
      </c>
      <c r="I53" s="51">
        <f>Detail!DP53+Detail!DQ53</f>
        <v>0</v>
      </c>
      <c r="J53" s="53">
        <f>Detail!DX53+Detail!DY53</f>
        <v>0</v>
      </c>
      <c r="K53" s="51">
        <f>Detail!EF53+Detail!EG53</f>
        <v>0</v>
      </c>
      <c r="L53" s="51">
        <f t="shared" si="2"/>
        <v>0</v>
      </c>
      <c r="M53" s="51">
        <f t="shared" si="3"/>
        <v>5700000</v>
      </c>
      <c r="N53" s="16">
        <f>'Detail Calculation exclude debt'!P53</f>
        <v>3559</v>
      </c>
      <c r="O53" s="51">
        <f t="shared" si="4"/>
        <v>1602</v>
      </c>
      <c r="P53" s="12"/>
      <c r="Q53" s="12"/>
    </row>
    <row r="54" spans="1:17" ht="15" customHeight="1" x14ac:dyDescent="0.2">
      <c r="A54" s="111">
        <v>48</v>
      </c>
      <c r="B54" s="112" t="s">
        <v>212</v>
      </c>
      <c r="C54" s="51">
        <f>Detail!H54+Detail!I54+Detail!P54+Detail!Q54+Detail!X54+Detail!Y54+Detail!AF54+Detail!AG54+Detail!AN54+Detail!AO54+Detail!AV54+Detail!AW54+Detail!BD54+Detail!BE54</f>
        <v>3886000</v>
      </c>
      <c r="D54" s="51">
        <f>Detail!BL54+Detail!BM54+Detail!BT54+Detail!BU54+Detail!CB54+Detail!CC54+Detail!CJ54+Detail!CK54</f>
        <v>3058380</v>
      </c>
      <c r="E54" s="51">
        <f>Detail!CR54+Detail!CS54</f>
        <v>0</v>
      </c>
      <c r="F54" s="51">
        <f t="shared" si="5"/>
        <v>6944380</v>
      </c>
      <c r="G54" s="51">
        <f>Detail!CZ54+Detail!DA54</f>
        <v>0</v>
      </c>
      <c r="H54" s="51">
        <f>Detail!DH54+Detail!DI54</f>
        <v>0</v>
      </c>
      <c r="I54" s="51">
        <f>Detail!DP54+Detail!DQ54</f>
        <v>0</v>
      </c>
      <c r="J54" s="53">
        <f>Detail!DX54+Detail!DY54</f>
        <v>0</v>
      </c>
      <c r="K54" s="51">
        <f>Detail!EF54+Detail!EG54</f>
        <v>0</v>
      </c>
      <c r="L54" s="51">
        <f t="shared" si="2"/>
        <v>0</v>
      </c>
      <c r="M54" s="51">
        <f t="shared" si="3"/>
        <v>6944380</v>
      </c>
      <c r="N54" s="16">
        <f>'Detail Calculation exclude debt'!P54</f>
        <v>5835</v>
      </c>
      <c r="O54" s="51">
        <f t="shared" si="4"/>
        <v>1190</v>
      </c>
      <c r="P54" s="12"/>
      <c r="Q54" s="12"/>
    </row>
    <row r="55" spans="1:17" ht="15" customHeight="1" x14ac:dyDescent="0.2">
      <c r="A55" s="111">
        <v>49</v>
      </c>
      <c r="B55" s="112" t="s">
        <v>213</v>
      </c>
      <c r="C55" s="51">
        <f>Detail!H55+Detail!I55+Detail!P55+Detail!Q55+Detail!X55+Detail!Y55+Detail!AF55+Detail!AG55+Detail!AN55+Detail!AO55+Detail!AV55+Detail!AW55+Detail!BD55+Detail!BE55</f>
        <v>0</v>
      </c>
      <c r="D55" s="51">
        <f>Detail!BL55+Detail!BM55+Detail!BT55+Detail!BU55+Detail!CB55+Detail!CC55+Detail!CJ55+Detail!CK55</f>
        <v>0</v>
      </c>
      <c r="E55" s="51">
        <f>Detail!CR55+Detail!CS55</f>
        <v>0</v>
      </c>
      <c r="F55" s="51">
        <f t="shared" si="5"/>
        <v>0</v>
      </c>
      <c r="G55" s="51">
        <f>Detail!CZ55+Detail!DA55</f>
        <v>0</v>
      </c>
      <c r="H55" s="51">
        <f>Detail!DH55+Detail!DI55</f>
        <v>0</v>
      </c>
      <c r="I55" s="51">
        <f>Detail!DP55+Detail!DQ55</f>
        <v>0</v>
      </c>
      <c r="J55" s="53">
        <f>Detail!DX55+Detail!DY55</f>
        <v>0</v>
      </c>
      <c r="K55" s="51">
        <f>Detail!EF55+Detail!EG55</f>
        <v>0</v>
      </c>
      <c r="L55" s="51">
        <f t="shared" si="2"/>
        <v>0</v>
      </c>
      <c r="M55" s="51">
        <f t="shared" si="3"/>
        <v>0</v>
      </c>
      <c r="N55" s="16">
        <f>'Detail Calculation exclude debt'!P55</f>
        <v>13314</v>
      </c>
      <c r="O55" s="51">
        <f t="shared" si="4"/>
        <v>0</v>
      </c>
      <c r="P55" s="12"/>
      <c r="Q55" s="12"/>
    </row>
    <row r="56" spans="1:17" ht="15" customHeight="1" x14ac:dyDescent="0.2">
      <c r="A56" s="113">
        <v>50</v>
      </c>
      <c r="B56" s="114" t="s">
        <v>214</v>
      </c>
      <c r="C56" s="54">
        <f>Detail!H56+Detail!I56+Detail!P56+Detail!Q56+Detail!X56+Detail!Y56+Detail!AF56+Detail!AG56+Detail!AN56+Detail!AO56+Detail!AV56+Detail!AW56+Detail!BD56+Detail!BE56</f>
        <v>8131692</v>
      </c>
      <c r="D56" s="54">
        <f>Detail!BL56+Detail!BM56+Detail!BT56+Detail!BU56+Detail!CB56+Detail!CC56+Detail!CJ56+Detail!CK56</f>
        <v>0</v>
      </c>
      <c r="E56" s="54">
        <f>Detail!CR56+Detail!CS56</f>
        <v>0</v>
      </c>
      <c r="F56" s="54">
        <f t="shared" si="5"/>
        <v>8131692</v>
      </c>
      <c r="G56" s="54">
        <f>Detail!CZ56+Detail!DA56</f>
        <v>32411</v>
      </c>
      <c r="H56" s="54">
        <f>Detail!DH56+Detail!DI56</f>
        <v>0</v>
      </c>
      <c r="I56" s="54">
        <f>Detail!DP56+Detail!DQ56</f>
        <v>263728</v>
      </c>
      <c r="J56" s="56">
        <f>Detail!DX56+Detail!DY56</f>
        <v>0</v>
      </c>
      <c r="K56" s="54">
        <f>Detail!EF56+Detail!EG56</f>
        <v>0</v>
      </c>
      <c r="L56" s="54">
        <f t="shared" si="2"/>
        <v>296139</v>
      </c>
      <c r="M56" s="54">
        <f t="shared" si="3"/>
        <v>7835553</v>
      </c>
      <c r="N56" s="17">
        <f>'Detail Calculation exclude debt'!P56</f>
        <v>7557</v>
      </c>
      <c r="O56" s="54">
        <f t="shared" si="4"/>
        <v>1037</v>
      </c>
      <c r="P56" s="12"/>
      <c r="Q56" s="12"/>
    </row>
    <row r="57" spans="1:17" ht="15" customHeight="1" x14ac:dyDescent="0.2">
      <c r="A57" s="111">
        <v>51</v>
      </c>
      <c r="B57" s="112" t="s">
        <v>215</v>
      </c>
      <c r="C57" s="49">
        <f>Detail!H57+Detail!I57+Detail!P57+Detail!Q57+Detail!X57+Detail!Y57+Detail!AF57+Detail!AG57+Detail!AN57+Detail!AO57+Detail!AV57+Detail!AW57+Detail!BD57+Detail!BE57</f>
        <v>3650000</v>
      </c>
      <c r="D57" s="49">
        <f>Detail!BL57+Detail!BM57+Detail!BT57+Detail!BU57+Detail!CB57+Detail!CC57+Detail!CJ57+Detail!CK57</f>
        <v>0</v>
      </c>
      <c r="E57" s="49">
        <f>Detail!CR57+Detail!CS57</f>
        <v>0</v>
      </c>
      <c r="F57" s="49">
        <f t="shared" si="5"/>
        <v>3650000</v>
      </c>
      <c r="G57" s="49">
        <f>Detail!CZ57+Detail!DA57</f>
        <v>0</v>
      </c>
      <c r="H57" s="49">
        <f>Detail!DH57+Detail!DI57</f>
        <v>0</v>
      </c>
      <c r="I57" s="49">
        <f>Detail!DP57+Detail!DQ57</f>
        <v>120000</v>
      </c>
      <c r="J57" s="50">
        <f>Detail!DX57+Detail!DY57</f>
        <v>0</v>
      </c>
      <c r="K57" s="49">
        <f>Detail!EF57+Detail!EG57</f>
        <v>0</v>
      </c>
      <c r="L57" s="49">
        <f t="shared" si="2"/>
        <v>120000</v>
      </c>
      <c r="M57" s="49">
        <f t="shared" si="3"/>
        <v>3530000</v>
      </c>
      <c r="N57" s="14">
        <f>'Detail Calculation exclude debt'!P57</f>
        <v>8268</v>
      </c>
      <c r="O57" s="49">
        <f t="shared" si="4"/>
        <v>427</v>
      </c>
      <c r="P57" s="12"/>
      <c r="Q57" s="12"/>
    </row>
    <row r="58" spans="1:17" ht="15" customHeight="1" x14ac:dyDescent="0.2">
      <c r="A58" s="111">
        <v>52</v>
      </c>
      <c r="B58" s="112" t="s">
        <v>216</v>
      </c>
      <c r="C58" s="51">
        <f>Detail!H58+Detail!I58+Detail!P58+Detail!Q58+Detail!X58+Detail!Y58+Detail!AF58+Detail!AG58+Detail!AN58+Detail!AO58+Detail!AV58+Detail!AW58+Detail!BD58+Detail!BE58</f>
        <v>32686959</v>
      </c>
      <c r="D58" s="51">
        <f>Detail!BL58+Detail!BM58+Detail!BT58+Detail!BU58+Detail!CB58+Detail!CC58+Detail!CJ58+Detail!CK58</f>
        <v>0</v>
      </c>
      <c r="E58" s="51">
        <f>Detail!CR58+Detail!CS58</f>
        <v>0</v>
      </c>
      <c r="F58" s="51">
        <f t="shared" si="5"/>
        <v>32686959</v>
      </c>
      <c r="G58" s="51">
        <f>Detail!CZ58+Detail!DA58</f>
        <v>0</v>
      </c>
      <c r="H58" s="51">
        <f>Detail!DH58+Detail!DI58</f>
        <v>0</v>
      </c>
      <c r="I58" s="51">
        <f>Detail!DP58+Detail!DQ58</f>
        <v>1036422</v>
      </c>
      <c r="J58" s="53">
        <f>Detail!DX58+Detail!DY58</f>
        <v>0</v>
      </c>
      <c r="K58" s="51">
        <f>Detail!EF58+Detail!EG58</f>
        <v>0</v>
      </c>
      <c r="L58" s="51">
        <f t="shared" si="2"/>
        <v>1036422</v>
      </c>
      <c r="M58" s="51">
        <f t="shared" si="3"/>
        <v>31650537</v>
      </c>
      <c r="N58" s="16">
        <f>'Detail Calculation exclude debt'!P58</f>
        <v>37718</v>
      </c>
      <c r="O58" s="51">
        <f t="shared" si="4"/>
        <v>839</v>
      </c>
      <c r="P58" s="12"/>
      <c r="Q58" s="12"/>
    </row>
    <row r="59" spans="1:17" ht="15" customHeight="1" x14ac:dyDescent="0.2">
      <c r="A59" s="111">
        <v>53</v>
      </c>
      <c r="B59" s="112" t="s">
        <v>217</v>
      </c>
      <c r="C59" s="51">
        <f>Detail!H59+Detail!I59+Detail!P59+Detail!Q59+Detail!X59+Detail!Y59+Detail!AF59+Detail!AG59+Detail!AN59+Detail!AO59+Detail!AV59+Detail!AW59+Detail!BD59+Detail!BE59</f>
        <v>413148</v>
      </c>
      <c r="D59" s="51">
        <f>Detail!BL59+Detail!BM59+Detail!BT59+Detail!BU59+Detail!CB59+Detail!CC59+Detail!CJ59+Detail!CK59</f>
        <v>1500000</v>
      </c>
      <c r="E59" s="51">
        <f>Detail!CR59+Detail!CS59</f>
        <v>0</v>
      </c>
      <c r="F59" s="51">
        <f t="shared" si="5"/>
        <v>1913148</v>
      </c>
      <c r="G59" s="51">
        <f>Detail!CZ59+Detail!DA59</f>
        <v>0</v>
      </c>
      <c r="H59" s="51">
        <f>Detail!DH59+Detail!DI59</f>
        <v>0</v>
      </c>
      <c r="I59" s="51">
        <f>Detail!DP59+Detail!DQ59</f>
        <v>16042</v>
      </c>
      <c r="J59" s="53">
        <f>Detail!DX59+Detail!DY59</f>
        <v>9750</v>
      </c>
      <c r="K59" s="51">
        <f>Detail!EF59+Detail!EG59</f>
        <v>0</v>
      </c>
      <c r="L59" s="51">
        <f t="shared" si="2"/>
        <v>25792</v>
      </c>
      <c r="M59" s="51">
        <f t="shared" si="3"/>
        <v>1887356</v>
      </c>
      <c r="N59" s="16">
        <f>'Detail Calculation exclude debt'!P59</f>
        <v>19479</v>
      </c>
      <c r="O59" s="51">
        <f t="shared" si="4"/>
        <v>97</v>
      </c>
      <c r="P59" s="12"/>
      <c r="Q59" s="12"/>
    </row>
    <row r="60" spans="1:17" ht="15" customHeight="1" x14ac:dyDescent="0.2">
      <c r="A60" s="111">
        <v>54</v>
      </c>
      <c r="B60" s="112" t="s">
        <v>218</v>
      </c>
      <c r="C60" s="51">
        <f>Detail!H60+Detail!I60+Detail!P60+Detail!Q60+Detail!X60+Detail!Y60+Detail!AF60+Detail!AG60+Detail!AN60+Detail!AO60+Detail!AV60+Detail!AW60+Detail!BD60+Detail!BE60</f>
        <v>0</v>
      </c>
      <c r="D60" s="51">
        <f>Detail!BL60+Detail!BM60+Detail!BT60+Detail!BU60+Detail!CB60+Detail!CC60+Detail!CJ60+Detail!CK60</f>
        <v>0</v>
      </c>
      <c r="E60" s="51">
        <f>Detail!CR60+Detail!CS60</f>
        <v>0</v>
      </c>
      <c r="F60" s="51">
        <f t="shared" si="5"/>
        <v>0</v>
      </c>
      <c r="G60" s="51">
        <f>Detail!CZ60+Detail!DA60</f>
        <v>0</v>
      </c>
      <c r="H60" s="51">
        <f>Detail!DH60+Detail!DI60</f>
        <v>0</v>
      </c>
      <c r="I60" s="51">
        <f>Detail!DP60+Detail!DQ60</f>
        <v>0</v>
      </c>
      <c r="J60" s="53">
        <f>Detail!DX60+Detail!DY60</f>
        <v>0</v>
      </c>
      <c r="K60" s="51">
        <f>Detail!EF60+Detail!EG60</f>
        <v>0</v>
      </c>
      <c r="L60" s="51">
        <f t="shared" si="2"/>
        <v>0</v>
      </c>
      <c r="M60" s="51">
        <f t="shared" si="3"/>
        <v>0</v>
      </c>
      <c r="N60" s="16">
        <f>'Detail Calculation exclude debt'!P60</f>
        <v>486</v>
      </c>
      <c r="O60" s="51">
        <f t="shared" si="4"/>
        <v>0</v>
      </c>
      <c r="P60" s="12"/>
      <c r="Q60" s="12"/>
    </row>
    <row r="61" spans="1:17" ht="15" customHeight="1" x14ac:dyDescent="0.2">
      <c r="A61" s="113">
        <v>55</v>
      </c>
      <c r="B61" s="114" t="s">
        <v>219</v>
      </c>
      <c r="C61" s="54">
        <f>Detail!H61+Detail!I61+Detail!P61+Detail!Q61+Detail!X61+Detail!Y61+Detail!AF61+Detail!AG61+Detail!AN61+Detail!AO61+Detail!AV61+Detail!AW61+Detail!BD61+Detail!BE61</f>
        <v>0</v>
      </c>
      <c r="D61" s="54">
        <f>Detail!BL61+Detail!BM61+Detail!BT61+Detail!BU61+Detail!CB61+Detail!CC61+Detail!CJ61+Detail!CK61</f>
        <v>0</v>
      </c>
      <c r="E61" s="54">
        <f>Detail!CR61+Detail!CS61</f>
        <v>0</v>
      </c>
      <c r="F61" s="54">
        <f t="shared" si="5"/>
        <v>0</v>
      </c>
      <c r="G61" s="54">
        <f>Detail!CZ61+Detail!DA61</f>
        <v>0</v>
      </c>
      <c r="H61" s="54">
        <f>Detail!DH61+Detail!DI61</f>
        <v>0</v>
      </c>
      <c r="I61" s="54">
        <f>Detail!DP61+Detail!DQ61</f>
        <v>0</v>
      </c>
      <c r="J61" s="56">
        <f>Detail!DX61+Detail!DY61</f>
        <v>0</v>
      </c>
      <c r="K61" s="54">
        <f>Detail!EF61+Detail!EG61</f>
        <v>0</v>
      </c>
      <c r="L61" s="54">
        <f t="shared" si="2"/>
        <v>0</v>
      </c>
      <c r="M61" s="54">
        <f t="shared" si="3"/>
        <v>0</v>
      </c>
      <c r="N61" s="17">
        <f>'Detail Calculation exclude debt'!P61</f>
        <v>16755</v>
      </c>
      <c r="O61" s="54">
        <f t="shared" si="4"/>
        <v>0</v>
      </c>
      <c r="P61" s="12"/>
      <c r="Q61" s="12"/>
    </row>
    <row r="62" spans="1:17" ht="15" customHeight="1" x14ac:dyDescent="0.2">
      <c r="A62" s="111">
        <v>56</v>
      </c>
      <c r="B62" s="112" t="s">
        <v>220</v>
      </c>
      <c r="C62" s="49">
        <f>Detail!H62+Detail!I62+Detail!P62+Detail!Q62+Detail!X62+Detail!Y62+Detail!AF62+Detail!AG62+Detail!AN62+Detail!AO62+Detail!AV62+Detail!AW62+Detail!BD62+Detail!BE62</f>
        <v>2500000</v>
      </c>
      <c r="D62" s="49">
        <f>Detail!BL62+Detail!BM62+Detail!BT62+Detail!BU62+Detail!CB62+Detail!CC62+Detail!CJ62+Detail!CK62</f>
        <v>0</v>
      </c>
      <c r="E62" s="49">
        <f>Detail!CR62+Detail!CS62</f>
        <v>0</v>
      </c>
      <c r="F62" s="49">
        <f t="shared" si="5"/>
        <v>2500000</v>
      </c>
      <c r="G62" s="49">
        <f>Detail!CZ62+Detail!DA62</f>
        <v>0</v>
      </c>
      <c r="H62" s="49">
        <f>Detail!DH62+Detail!DI62</f>
        <v>0</v>
      </c>
      <c r="I62" s="49">
        <f>Detail!DP62+Detail!DQ62</f>
        <v>0</v>
      </c>
      <c r="J62" s="50">
        <f>Detail!DX62+Detail!DY62</f>
        <v>0</v>
      </c>
      <c r="K62" s="49">
        <f>Detail!EF62+Detail!EG62</f>
        <v>0</v>
      </c>
      <c r="L62" s="49">
        <f t="shared" si="2"/>
        <v>0</v>
      </c>
      <c r="M62" s="49">
        <f t="shared" si="3"/>
        <v>2500000</v>
      </c>
      <c r="N62" s="14">
        <f>'Detail Calculation exclude debt'!P62</f>
        <v>2980</v>
      </c>
      <c r="O62" s="49">
        <f t="shared" si="4"/>
        <v>839</v>
      </c>
      <c r="P62" s="12"/>
      <c r="Q62" s="12"/>
    </row>
    <row r="63" spans="1:17" ht="15" customHeight="1" x14ac:dyDescent="0.2">
      <c r="A63" s="111">
        <v>57</v>
      </c>
      <c r="B63" s="112" t="s">
        <v>221</v>
      </c>
      <c r="C63" s="51">
        <f>Detail!H63+Detail!I63+Detail!P63+Detail!Q63+Detail!X63+Detail!Y63+Detail!AF63+Detail!AG63+Detail!AN63+Detail!AO63+Detail!AV63+Detail!AW63+Detail!BD63+Detail!BE63</f>
        <v>0</v>
      </c>
      <c r="D63" s="51">
        <f>Detail!BL63+Detail!BM63+Detail!BT63+Detail!BU63+Detail!CB63+Detail!CC63+Detail!CJ63+Detail!CK63</f>
        <v>0</v>
      </c>
      <c r="E63" s="51">
        <f>Detail!CR63+Detail!CS63</f>
        <v>0</v>
      </c>
      <c r="F63" s="51">
        <f t="shared" si="5"/>
        <v>0</v>
      </c>
      <c r="G63" s="51">
        <f>Detail!CZ63+Detail!DA63</f>
        <v>0</v>
      </c>
      <c r="H63" s="51">
        <f>Detail!DH63+Detail!DI63</f>
        <v>0</v>
      </c>
      <c r="I63" s="51">
        <f>Detail!DP63+Detail!DQ63</f>
        <v>0</v>
      </c>
      <c r="J63" s="53">
        <f>Detail!DX63+Detail!DY63</f>
        <v>0</v>
      </c>
      <c r="K63" s="51">
        <f>Detail!EF63+Detail!EG63</f>
        <v>0</v>
      </c>
      <c r="L63" s="51">
        <f t="shared" si="2"/>
        <v>0</v>
      </c>
      <c r="M63" s="51">
        <f t="shared" si="3"/>
        <v>0</v>
      </c>
      <c r="N63" s="16">
        <f>'Detail Calculation exclude debt'!P63</f>
        <v>9264</v>
      </c>
      <c r="O63" s="51">
        <f t="shared" si="4"/>
        <v>0</v>
      </c>
      <c r="P63" s="12"/>
      <c r="Q63" s="12"/>
    </row>
    <row r="64" spans="1:17" ht="15" customHeight="1" x14ac:dyDescent="0.2">
      <c r="A64" s="111">
        <v>58</v>
      </c>
      <c r="B64" s="112" t="s">
        <v>222</v>
      </c>
      <c r="C64" s="51">
        <f>Detail!H64+Detail!I64+Detail!P64+Detail!Q64+Detail!X64+Detail!Y64+Detail!AF64+Detail!AG64+Detail!AN64+Detail!AO64+Detail!AV64+Detail!AW64+Detail!BD64+Detail!BE64</f>
        <v>3775689</v>
      </c>
      <c r="D64" s="51">
        <f>Detail!BL64+Detail!BM64+Detail!BT64+Detail!BU64+Detail!CB64+Detail!CC64+Detail!CJ64+Detail!CK64</f>
        <v>0</v>
      </c>
      <c r="E64" s="51">
        <f>Detail!CR64+Detail!CS64</f>
        <v>0</v>
      </c>
      <c r="F64" s="51">
        <f t="shared" si="5"/>
        <v>3775689</v>
      </c>
      <c r="G64" s="51">
        <f>Detail!CZ64+Detail!DA64</f>
        <v>0</v>
      </c>
      <c r="H64" s="51">
        <f>Detail!DH64+Detail!DI64</f>
        <v>0</v>
      </c>
      <c r="I64" s="51">
        <f>Detail!DP64+Detail!DQ64</f>
        <v>128555</v>
      </c>
      <c r="J64" s="53">
        <f>Detail!DX64+Detail!DY64</f>
        <v>0</v>
      </c>
      <c r="K64" s="51">
        <f>Detail!EF64+Detail!EG64</f>
        <v>0</v>
      </c>
      <c r="L64" s="51">
        <f t="shared" si="2"/>
        <v>128555</v>
      </c>
      <c r="M64" s="51">
        <f t="shared" si="3"/>
        <v>3647134</v>
      </c>
      <c r="N64" s="16">
        <f>'Detail Calculation exclude debt'!P64</f>
        <v>8079</v>
      </c>
      <c r="O64" s="51">
        <f t="shared" si="4"/>
        <v>451</v>
      </c>
      <c r="P64" s="12"/>
      <c r="Q64" s="12"/>
    </row>
    <row r="65" spans="1:17" ht="15" customHeight="1" x14ac:dyDescent="0.2">
      <c r="A65" s="111">
        <v>59</v>
      </c>
      <c r="B65" s="112" t="s">
        <v>223</v>
      </c>
      <c r="C65" s="51">
        <f>Detail!H65+Detail!I65+Detail!P65+Detail!Q65+Detail!X65+Detail!Y65+Detail!AF65+Detail!AG65+Detail!AN65+Detail!AO65+Detail!AV65+Detail!AW65+Detail!BD65+Detail!BE65</f>
        <v>1088796</v>
      </c>
      <c r="D65" s="51">
        <f>Detail!BL65+Detail!BM65+Detail!BT65+Detail!BU65+Detail!CB65+Detail!CC65+Detail!CJ65+Detail!CK65</f>
        <v>0</v>
      </c>
      <c r="E65" s="51">
        <f>Detail!CR65+Detail!CS65</f>
        <v>0</v>
      </c>
      <c r="F65" s="51">
        <f t="shared" si="5"/>
        <v>1088796</v>
      </c>
      <c r="G65" s="51">
        <f>Detail!CZ65+Detail!DA65</f>
        <v>0</v>
      </c>
      <c r="H65" s="51">
        <f>Detail!DH65+Detail!DI65</f>
        <v>0</v>
      </c>
      <c r="I65" s="51">
        <f>Detail!DP65+Detail!DQ65</f>
        <v>36000</v>
      </c>
      <c r="J65" s="53">
        <f>Detail!DX65+Detail!DY65</f>
        <v>0</v>
      </c>
      <c r="K65" s="51">
        <f>Detail!EF65+Detail!EG65</f>
        <v>0</v>
      </c>
      <c r="L65" s="51">
        <f t="shared" si="2"/>
        <v>36000</v>
      </c>
      <c r="M65" s="51">
        <f t="shared" si="3"/>
        <v>1052796</v>
      </c>
      <c r="N65" s="16">
        <f>'Detail Calculation exclude debt'!P65</f>
        <v>5033</v>
      </c>
      <c r="O65" s="51">
        <f t="shared" si="4"/>
        <v>209</v>
      </c>
      <c r="P65" s="12"/>
      <c r="Q65" s="12"/>
    </row>
    <row r="66" spans="1:17" ht="15" customHeight="1" x14ac:dyDescent="0.2">
      <c r="A66" s="113">
        <v>60</v>
      </c>
      <c r="B66" s="114" t="s">
        <v>224</v>
      </c>
      <c r="C66" s="54">
        <f>Detail!H66+Detail!I66+Detail!P66+Detail!Q66+Detail!X66+Detail!Y66+Detail!AF66+Detail!AG66+Detail!AN66+Detail!AO66+Detail!AV66+Detail!AW66+Detail!BD66+Detail!BE66</f>
        <v>5505740</v>
      </c>
      <c r="D66" s="54">
        <f>Detail!BL66+Detail!BM66+Detail!BT66+Detail!BU66+Detail!CB66+Detail!CC66+Detail!CJ66+Detail!CK66</f>
        <v>0</v>
      </c>
      <c r="E66" s="54">
        <f>Detail!CR66+Detail!CS66</f>
        <v>0</v>
      </c>
      <c r="F66" s="54">
        <f t="shared" si="5"/>
        <v>5505740</v>
      </c>
      <c r="G66" s="54">
        <f>Detail!CZ66+Detail!DA66</f>
        <v>0</v>
      </c>
      <c r="H66" s="54">
        <f>Detail!DH66+Detail!DI66</f>
        <v>0</v>
      </c>
      <c r="I66" s="54">
        <f>Detail!DP66+Detail!DQ66</f>
        <v>197738</v>
      </c>
      <c r="J66" s="56">
        <f>Detail!DX66+Detail!DY66</f>
        <v>0</v>
      </c>
      <c r="K66" s="54">
        <f>Detail!EF66+Detail!EG66</f>
        <v>0</v>
      </c>
      <c r="L66" s="54">
        <f t="shared" si="2"/>
        <v>197738</v>
      </c>
      <c r="M66" s="54">
        <f t="shared" si="3"/>
        <v>5308002</v>
      </c>
      <c r="N66" s="17">
        <f>'Detail Calculation exclude debt'!P66</f>
        <v>5972</v>
      </c>
      <c r="O66" s="54">
        <f t="shared" si="4"/>
        <v>889</v>
      </c>
      <c r="P66" s="12"/>
      <c r="Q66" s="12"/>
    </row>
    <row r="67" spans="1:17" ht="15" customHeight="1" x14ac:dyDescent="0.2">
      <c r="A67" s="111">
        <v>61</v>
      </c>
      <c r="B67" s="112" t="s">
        <v>225</v>
      </c>
      <c r="C67" s="49">
        <f>Detail!H67+Detail!I67+Detail!P67+Detail!Q67+Detail!X67+Detail!Y67+Detail!AF67+Detail!AG67+Detail!AN67+Detail!AO67+Detail!AV67+Detail!AW67+Detail!BD67+Detail!BE67</f>
        <v>7075217</v>
      </c>
      <c r="D67" s="49">
        <f>Detail!BL67+Detail!BM67+Detail!BT67+Detail!BU67+Detail!CB67+Detail!CC67+Detail!CJ67+Detail!CK67</f>
        <v>0</v>
      </c>
      <c r="E67" s="49">
        <f>Detail!CR67+Detail!CS67</f>
        <v>0</v>
      </c>
      <c r="F67" s="49">
        <f t="shared" si="5"/>
        <v>7075217</v>
      </c>
      <c r="G67" s="49">
        <f>Detail!CZ67+Detail!DA67</f>
        <v>0</v>
      </c>
      <c r="H67" s="49">
        <f>Detail!DH67+Detail!DI67</f>
        <v>0</v>
      </c>
      <c r="I67" s="49">
        <f>Detail!DP67+Detail!DQ67</f>
        <v>239302</v>
      </c>
      <c r="J67" s="50">
        <f>Detail!DX67+Detail!DY67</f>
        <v>0</v>
      </c>
      <c r="K67" s="49">
        <f>Detail!EF67+Detail!EG67</f>
        <v>0</v>
      </c>
      <c r="L67" s="49">
        <f t="shared" si="2"/>
        <v>239302</v>
      </c>
      <c r="M67" s="49">
        <f t="shared" si="3"/>
        <v>6835915</v>
      </c>
      <c r="N67" s="14">
        <f>'Detail Calculation exclude debt'!P67</f>
        <v>3636</v>
      </c>
      <c r="O67" s="49">
        <f t="shared" si="4"/>
        <v>1880</v>
      </c>
      <c r="P67" s="12"/>
      <c r="Q67" s="12"/>
    </row>
    <row r="68" spans="1:17" ht="15" customHeight="1" x14ac:dyDescent="0.2">
      <c r="A68" s="111">
        <v>62</v>
      </c>
      <c r="B68" s="112" t="s">
        <v>226</v>
      </c>
      <c r="C68" s="51">
        <f>Detail!H68+Detail!I68+Detail!P68+Detail!Q68+Detail!X68+Detail!Y68+Detail!AF68+Detail!AG68+Detail!AN68+Detail!AO68+Detail!AV68+Detail!AW68+Detail!BD68+Detail!BE68</f>
        <v>0</v>
      </c>
      <c r="D68" s="51">
        <f>Detail!BL68+Detail!BM68+Detail!BT68+Detail!BU68+Detail!CB68+Detail!CC68+Detail!CJ68+Detail!CK68</f>
        <v>0</v>
      </c>
      <c r="E68" s="51">
        <f>Detail!CR68+Detail!CS68</f>
        <v>0</v>
      </c>
      <c r="F68" s="51">
        <f t="shared" si="5"/>
        <v>0</v>
      </c>
      <c r="G68" s="51">
        <f>Detail!CZ68+Detail!DA68</f>
        <v>0</v>
      </c>
      <c r="H68" s="51">
        <f>Detail!DH68+Detail!DI68</f>
        <v>0</v>
      </c>
      <c r="I68" s="51">
        <f>Detail!DP68+Detail!DQ68</f>
        <v>0</v>
      </c>
      <c r="J68" s="53">
        <f>Detail!DX68+Detail!DY68</f>
        <v>0</v>
      </c>
      <c r="K68" s="51">
        <f>Detail!EF68+Detail!EG68</f>
        <v>0</v>
      </c>
      <c r="L68" s="51">
        <f t="shared" si="2"/>
        <v>0</v>
      </c>
      <c r="M68" s="51">
        <f t="shared" si="3"/>
        <v>0</v>
      </c>
      <c r="N68" s="16">
        <f>'Detail Calculation exclude debt'!P68</f>
        <v>1971</v>
      </c>
      <c r="O68" s="51">
        <f t="shared" si="4"/>
        <v>0</v>
      </c>
      <c r="P68" s="12"/>
      <c r="Q68" s="12"/>
    </row>
    <row r="69" spans="1:17" ht="15" customHeight="1" x14ac:dyDescent="0.2">
      <c r="A69" s="111">
        <v>63</v>
      </c>
      <c r="B69" s="112" t="s">
        <v>227</v>
      </c>
      <c r="C69" s="51">
        <f>Detail!H69+Detail!I69+Detail!P69+Detail!Q69+Detail!X69+Detail!Y69+Detail!AF69+Detail!AG69+Detail!AN69+Detail!AO69+Detail!AV69+Detail!AW69+Detail!BD69+Detail!BE69</f>
        <v>0</v>
      </c>
      <c r="D69" s="51">
        <f>Detail!BL69+Detail!BM69+Detail!BT69+Detail!BU69+Detail!CB69+Detail!CC69+Detail!CJ69+Detail!CK69</f>
        <v>0</v>
      </c>
      <c r="E69" s="51">
        <f>Detail!CR69+Detail!CS69</f>
        <v>0</v>
      </c>
      <c r="F69" s="51">
        <f t="shared" si="5"/>
        <v>0</v>
      </c>
      <c r="G69" s="51">
        <f>Detail!CZ69+Detail!DA69</f>
        <v>0</v>
      </c>
      <c r="H69" s="51">
        <f>Detail!DH69+Detail!DI69</f>
        <v>0</v>
      </c>
      <c r="I69" s="51">
        <f>Detail!DP69+Detail!DQ69</f>
        <v>0</v>
      </c>
      <c r="J69" s="53">
        <f>Detail!DX69+Detail!DY69</f>
        <v>0</v>
      </c>
      <c r="K69" s="51">
        <f>Detail!EF69+Detail!EG69</f>
        <v>0</v>
      </c>
      <c r="L69" s="51">
        <f t="shared" si="2"/>
        <v>0</v>
      </c>
      <c r="M69" s="51">
        <f t="shared" si="3"/>
        <v>0</v>
      </c>
      <c r="N69" s="16">
        <f>'Detail Calculation exclude debt'!P69</f>
        <v>2116</v>
      </c>
      <c r="O69" s="51">
        <f t="shared" si="4"/>
        <v>0</v>
      </c>
      <c r="P69" s="12"/>
      <c r="Q69" s="12"/>
    </row>
    <row r="70" spans="1:17" ht="15" customHeight="1" x14ac:dyDescent="0.2">
      <c r="A70" s="111">
        <v>64</v>
      </c>
      <c r="B70" s="112" t="s">
        <v>228</v>
      </c>
      <c r="C70" s="51">
        <f>Detail!H70+Detail!I70+Detail!P70+Detail!Q70+Detail!X70+Detail!Y70+Detail!AF70+Detail!AG70+Detail!AN70+Detail!AO70+Detail!AV70+Detail!AW70+Detail!BD70+Detail!BE70</f>
        <v>1102470</v>
      </c>
      <c r="D70" s="51">
        <f>Detail!BL70+Detail!BM70+Detail!BT70+Detail!BU70+Detail!CB70+Detail!CC70+Detail!CJ70+Detail!CK70</f>
        <v>0</v>
      </c>
      <c r="E70" s="51">
        <f>Detail!CR70+Detail!CS70</f>
        <v>0</v>
      </c>
      <c r="F70" s="51">
        <f t="shared" si="5"/>
        <v>1102470</v>
      </c>
      <c r="G70" s="51">
        <f>Detail!CZ70+Detail!DA70</f>
        <v>0</v>
      </c>
      <c r="H70" s="51">
        <f>Detail!DH70+Detail!DI70</f>
        <v>0</v>
      </c>
      <c r="I70" s="51">
        <f>Detail!DP70+Detail!DQ70</f>
        <v>28552</v>
      </c>
      <c r="J70" s="53">
        <f>Detail!DX70+Detail!DY70</f>
        <v>0</v>
      </c>
      <c r="K70" s="51">
        <f>Detail!EF70+Detail!EG70</f>
        <v>0</v>
      </c>
      <c r="L70" s="51">
        <f t="shared" si="2"/>
        <v>28552</v>
      </c>
      <c r="M70" s="51">
        <f t="shared" si="3"/>
        <v>1073918</v>
      </c>
      <c r="N70" s="16">
        <f>'Detail Calculation exclude debt'!P70</f>
        <v>2093</v>
      </c>
      <c r="O70" s="51">
        <f t="shared" si="4"/>
        <v>513</v>
      </c>
      <c r="P70" s="12"/>
      <c r="Q70" s="12"/>
    </row>
    <row r="71" spans="1:17" ht="15" customHeight="1" x14ac:dyDescent="0.2">
      <c r="A71" s="113">
        <v>65</v>
      </c>
      <c r="B71" s="114" t="s">
        <v>244</v>
      </c>
      <c r="C71" s="54">
        <f>Detail!H71+Detail!I71+Detail!P71+Detail!Q71+Detail!X71+Detail!Y71+Detail!AF71+Detail!AG71+Detail!AN71+Detail!AO71+Detail!AV71+Detail!AW71+Detail!BD71+Detail!BE71</f>
        <v>5400000</v>
      </c>
      <c r="D71" s="54">
        <f>Detail!BL71+Detail!BM71+Detail!BT71+Detail!BU71+Detail!CB71+Detail!CC71+Detail!CJ71+Detail!CK71</f>
        <v>0</v>
      </c>
      <c r="E71" s="54">
        <f>Detail!CR71+Detail!CS71</f>
        <v>0</v>
      </c>
      <c r="F71" s="54">
        <f>SUM(C71:E71)</f>
        <v>5400000</v>
      </c>
      <c r="G71" s="54">
        <f>Detail!CZ71+Detail!DA71</f>
        <v>0</v>
      </c>
      <c r="H71" s="54">
        <f>Detail!DH71+Detail!DI71</f>
        <v>0</v>
      </c>
      <c r="I71" s="54">
        <f>Detail!DP71+Detail!DQ71</f>
        <v>160000</v>
      </c>
      <c r="J71" s="56">
        <f>Detail!DX71+Detail!DY71</f>
        <v>0</v>
      </c>
      <c r="K71" s="54">
        <f>Detail!EF71+Detail!EG71</f>
        <v>0</v>
      </c>
      <c r="L71" s="54">
        <f t="shared" si="2"/>
        <v>160000</v>
      </c>
      <c r="M71" s="54">
        <f t="shared" si="3"/>
        <v>5240000</v>
      </c>
      <c r="N71" s="17">
        <f>'Detail Calculation exclude debt'!P71</f>
        <v>7945</v>
      </c>
      <c r="O71" s="54">
        <f t="shared" si="4"/>
        <v>660</v>
      </c>
      <c r="P71" s="12"/>
      <c r="Q71" s="12"/>
    </row>
    <row r="72" spans="1:17" ht="15" customHeight="1" x14ac:dyDescent="0.2">
      <c r="A72" s="111">
        <v>66</v>
      </c>
      <c r="B72" s="112" t="s">
        <v>245</v>
      </c>
      <c r="C72" s="51">
        <f>Detail!H72+Detail!I72+Detail!P72+Detail!Q72+Detail!X72+Detail!Y72+Detail!AF72+Detail!AG72+Detail!AN72+Detail!AO72+Detail!AV72+Detail!AW72+Detail!BD72+Detail!BE72</f>
        <v>0</v>
      </c>
      <c r="D72" s="51">
        <f>Detail!BL72+Detail!BM72+Detail!BT72+Detail!BU72+Detail!CB72+Detail!CC72+Detail!CJ72+Detail!CK72</f>
        <v>0</v>
      </c>
      <c r="E72" s="51">
        <f>Detail!CR72+Detail!CS72</f>
        <v>0</v>
      </c>
      <c r="F72" s="51">
        <f>SUM(C72:E72)</f>
        <v>0</v>
      </c>
      <c r="G72" s="51">
        <f>Detail!CZ72+Detail!DA72</f>
        <v>0</v>
      </c>
      <c r="H72" s="51">
        <f>Detail!DH72+Detail!DI72</f>
        <v>0</v>
      </c>
      <c r="I72" s="51">
        <f>Detail!DP72+Detail!DQ72</f>
        <v>0</v>
      </c>
      <c r="J72" s="53">
        <f>Detail!DX72+Detail!DY72</f>
        <v>0</v>
      </c>
      <c r="K72" s="51">
        <f>Detail!EF72+Detail!EG72</f>
        <v>0</v>
      </c>
      <c r="L72" s="51">
        <f>SUM(G72:K72)</f>
        <v>0</v>
      </c>
      <c r="M72" s="51">
        <f>F72-L72</f>
        <v>0</v>
      </c>
      <c r="N72" s="16">
        <f>'Detail Calculation exclude debt'!P72</f>
        <v>1904</v>
      </c>
      <c r="O72" s="51">
        <f>ROUND(M72/N72,0)</f>
        <v>0</v>
      </c>
      <c r="P72" s="12"/>
      <c r="Q72" s="12"/>
    </row>
    <row r="73" spans="1:17" ht="15" customHeight="1" x14ac:dyDescent="0.2">
      <c r="A73" s="111">
        <v>67</v>
      </c>
      <c r="B73" s="112" t="s">
        <v>231</v>
      </c>
      <c r="C73" s="51">
        <f>Detail!H73+Detail!I73+Detail!P73+Detail!Q73+Detail!X73+Detail!Y73+Detail!AF73+Detail!AG73+Detail!AN73+Detail!AO73+Detail!AV73+Detail!AW73+Detail!BD73+Detail!BE73</f>
        <v>10150000</v>
      </c>
      <c r="D73" s="51">
        <f>Detail!BL73+Detail!BM73+Detail!BT73+Detail!BU73+Detail!CB73+Detail!CC73+Detail!CJ73+Detail!CK73</f>
        <v>0</v>
      </c>
      <c r="E73" s="51">
        <f>Detail!CR73+Detail!CS73</f>
        <v>0</v>
      </c>
      <c r="F73" s="51">
        <f>SUM(C73:E73)</f>
        <v>10150000</v>
      </c>
      <c r="G73" s="51">
        <f>Detail!CZ73+Detail!DA73</f>
        <v>0</v>
      </c>
      <c r="H73" s="51">
        <f>Detail!DH73+Detail!DI73</f>
        <v>0</v>
      </c>
      <c r="I73" s="51">
        <f>Detail!DP73+Detail!DQ73</f>
        <v>0</v>
      </c>
      <c r="J73" s="53">
        <f>Detail!DX73+Detail!DY73</f>
        <v>0</v>
      </c>
      <c r="K73" s="51">
        <f>Detail!EF73+Detail!EG73</f>
        <v>0</v>
      </c>
      <c r="L73" s="51">
        <f>SUM(G73:K73)</f>
        <v>0</v>
      </c>
      <c r="M73" s="51">
        <f>F73-L73</f>
        <v>10150000</v>
      </c>
      <c r="N73" s="16">
        <f>'Detail Calculation exclude debt'!P73</f>
        <v>5432</v>
      </c>
      <c r="O73" s="51">
        <f>ROUND(M73/N73,0)</f>
        <v>1869</v>
      </c>
      <c r="P73" s="12"/>
      <c r="Q73" s="12"/>
    </row>
    <row r="74" spans="1:17" ht="15" customHeight="1" x14ac:dyDescent="0.2">
      <c r="A74" s="111">
        <v>68</v>
      </c>
      <c r="B74" s="112" t="s">
        <v>246</v>
      </c>
      <c r="C74" s="51">
        <f>Detail!H74+Detail!I74+Detail!P74+Detail!Q74+Detail!X74+Detail!Y74+Detail!AF74+Detail!AG74+Detail!AN74+Detail!AO74+Detail!AV74+Detail!AW74+Detail!BD74+Detail!BE74</f>
        <v>0</v>
      </c>
      <c r="D74" s="51">
        <f>Detail!BL74+Detail!BM74+Detail!BT74+Detail!BU74+Detail!CB74+Detail!CC74+Detail!CJ74+Detail!CK74</f>
        <v>0</v>
      </c>
      <c r="E74" s="51">
        <f>Detail!CR74+Detail!CS74</f>
        <v>0</v>
      </c>
      <c r="F74" s="51">
        <f>SUM(C74:E74)</f>
        <v>0</v>
      </c>
      <c r="G74" s="51">
        <f>Detail!CZ74+Detail!DA74</f>
        <v>0</v>
      </c>
      <c r="H74" s="51">
        <f>Detail!DH74+Detail!DI74</f>
        <v>0</v>
      </c>
      <c r="I74" s="51">
        <f>Detail!DP74+Detail!DQ74</f>
        <v>0</v>
      </c>
      <c r="J74" s="53">
        <f>Detail!DX74+Detail!DY74</f>
        <v>0</v>
      </c>
      <c r="K74" s="51">
        <f>Detail!EF74+Detail!EG74</f>
        <v>0</v>
      </c>
      <c r="L74" s="51">
        <f>SUM(G74:K74)</f>
        <v>0</v>
      </c>
      <c r="M74" s="51">
        <f>F74-L74</f>
        <v>0</v>
      </c>
      <c r="N74" s="16">
        <f>'Detail Calculation exclude debt'!P74</f>
        <v>1815</v>
      </c>
      <c r="O74" s="51">
        <f>ROUND(M74/N74,0)</f>
        <v>0</v>
      </c>
      <c r="P74" s="12"/>
      <c r="Q74" s="12"/>
    </row>
    <row r="75" spans="1:17" ht="15" customHeight="1" x14ac:dyDescent="0.2">
      <c r="A75" s="111">
        <v>69</v>
      </c>
      <c r="B75" s="116" t="s">
        <v>233</v>
      </c>
      <c r="C75" s="54">
        <f>Detail!H75+Detail!I75+Detail!P75+Detail!Q75+Detail!X75+Detail!Y75+Detail!AF75+Detail!AG75+Detail!AN75+Detail!AO75+Detail!AV75+Detail!AW75+Detail!BD75+Detail!BE75</f>
        <v>3800000</v>
      </c>
      <c r="D75" s="54">
        <f>Detail!BL75+Detail!BM75+Detail!BT75+Detail!BU75+Detail!CB75+Detail!CC75+Detail!CJ75+Detail!CK75</f>
        <v>1730000</v>
      </c>
      <c r="E75" s="54">
        <f>Detail!CR75+Detail!CS75</f>
        <v>0</v>
      </c>
      <c r="F75" s="54">
        <f>SUM(C75:E75)</f>
        <v>5530000</v>
      </c>
      <c r="G75" s="54">
        <f>Detail!CZ75+Detail!DA75</f>
        <v>0</v>
      </c>
      <c r="H75" s="54">
        <f>Detail!DH75+Detail!DI75</f>
        <v>0</v>
      </c>
      <c r="I75" s="54">
        <f>Detail!DP75+Detail!DQ75</f>
        <v>110700</v>
      </c>
      <c r="J75" s="56">
        <f>Detail!DX75+Detail!DY75</f>
        <v>17000</v>
      </c>
      <c r="K75" s="54">
        <f>Detail!EF75+Detail!EG75</f>
        <v>0</v>
      </c>
      <c r="L75" s="54">
        <f>SUM(G75:K75)</f>
        <v>127700</v>
      </c>
      <c r="M75" s="54">
        <f>F75-L75</f>
        <v>5402300</v>
      </c>
      <c r="N75" s="17">
        <f>'Detail Calculation exclude debt'!P75</f>
        <v>4714</v>
      </c>
      <c r="O75" s="54">
        <f>ROUND(M75/N75,0)</f>
        <v>1146</v>
      </c>
      <c r="P75" s="12"/>
      <c r="Q75" s="12"/>
    </row>
    <row r="76" spans="1:17" ht="15" customHeight="1" x14ac:dyDescent="0.2">
      <c r="A76" s="117"/>
      <c r="B76" s="118" t="s">
        <v>1</v>
      </c>
      <c r="C76" s="119">
        <f>SUM(C7:C75)</f>
        <v>308464432</v>
      </c>
      <c r="D76" s="119">
        <f t="shared" ref="D76:K76" si="6">SUM(D7:D75)</f>
        <v>125572069</v>
      </c>
      <c r="E76" s="119">
        <f t="shared" si="6"/>
        <v>0</v>
      </c>
      <c r="F76" s="119">
        <f t="shared" si="6"/>
        <v>434036501</v>
      </c>
      <c r="G76" s="119">
        <f>SUM(G7:G75)</f>
        <v>453234</v>
      </c>
      <c r="H76" s="119">
        <f t="shared" si="6"/>
        <v>1064523</v>
      </c>
      <c r="I76" s="119">
        <f t="shared" si="6"/>
        <v>6146795</v>
      </c>
      <c r="J76" s="119">
        <f t="shared" si="6"/>
        <v>950993</v>
      </c>
      <c r="K76" s="119">
        <f t="shared" si="6"/>
        <v>2250</v>
      </c>
      <c r="L76" s="119">
        <f>SUM(L7:L75)</f>
        <v>8617795</v>
      </c>
      <c r="M76" s="119">
        <f>SUM(M7:M75)</f>
        <v>425418706</v>
      </c>
      <c r="N76" s="120">
        <f>SUM(N7:N75)</f>
        <v>681088</v>
      </c>
      <c r="O76" s="119">
        <f>ROUND(M76/N76,0)</f>
        <v>625</v>
      </c>
      <c r="P76" s="12"/>
      <c r="Q76" s="12"/>
    </row>
    <row r="77" spans="1:17" ht="15.6" customHeight="1" x14ac:dyDescent="0.2">
      <c r="C77" s="65" t="str">
        <f>'Detail Calculation exclude debt'!C77</f>
        <v>Source: FY2018-2019 Projected Revenue and Expenditure Data</v>
      </c>
      <c r="D77" s="12"/>
      <c r="E77" s="12"/>
      <c r="F77" s="12"/>
      <c r="G77" s="12"/>
      <c r="H77" s="12"/>
      <c r="I77" s="121"/>
      <c r="J77" s="12"/>
      <c r="K77" s="12"/>
      <c r="L77" s="12"/>
      <c r="M77" s="12"/>
      <c r="N77" s="12"/>
      <c r="O77" s="12"/>
      <c r="P77" s="12"/>
      <c r="Q77" s="12"/>
    </row>
  </sheetData>
  <mergeCells count="2">
    <mergeCell ref="A1:B1"/>
    <mergeCell ref="A2:B2"/>
  </mergeCells>
  <printOptions horizontalCentered="1"/>
  <pageMargins left="0.5" right="0.5" top="0.9" bottom="0.5" header="0.3" footer="0.25"/>
  <pageSetup paperSize="5" scale="75" orientation="portrait" r:id="rId1"/>
  <headerFooter alignWithMargins="0">
    <oddHeader>&amp;C&amp;20FY2019-20 Charter School Funding (Debt Service &amp; Cap. Outlay)
Initial Local Revenue Representation per Pupil</oddHeader>
  </headerFooter>
  <colBreaks count="1" manualBreakCount="1">
    <brk id="9" max="7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H86"/>
  <sheetViews>
    <sheetView zoomScaleNormal="100" zoomScaleSheetLayoutView="100" workbookViewId="0">
      <pane xSplit="2" ySplit="3" topLeftCell="C7" activePane="bottomRight" state="frozen"/>
      <selection activeCell="A3" sqref="A1:EH4"/>
      <selection pane="topRight" activeCell="A3" sqref="A1:EH4"/>
      <selection pane="bottomLeft" activeCell="A3" sqref="A1:EH4"/>
      <selection pane="bottomRight" activeCell="C7" sqref="C7"/>
    </sheetView>
  </sheetViews>
  <sheetFormatPr defaultColWidth="10" defaultRowHeight="12.75" x14ac:dyDescent="0.2"/>
  <cols>
    <col min="1" max="1" width="4.5703125" style="18" bestFit="1" customWidth="1"/>
    <col min="2" max="2" width="17" style="18" bestFit="1" customWidth="1"/>
    <col min="3" max="10" width="14" style="47" customWidth="1"/>
    <col min="11" max="138" width="14" style="18" customWidth="1"/>
    <col min="139" max="16384" width="10" style="18"/>
  </cols>
  <sheetData>
    <row r="1" spans="1:138" hidden="1" x14ac:dyDescent="0.2"/>
    <row r="2" spans="1:138" s="37" customFormat="1" x14ac:dyDescent="0.2">
      <c r="A2" s="66" t="s">
        <v>3</v>
      </c>
      <c r="B2" s="136" t="s">
        <v>6</v>
      </c>
      <c r="C2" s="210" t="s">
        <v>303</v>
      </c>
      <c r="D2" s="211"/>
      <c r="E2" s="211"/>
      <c r="F2" s="211"/>
      <c r="G2" s="211"/>
      <c r="H2" s="211"/>
      <c r="I2" s="211"/>
      <c r="J2" s="212"/>
      <c r="K2" s="222" t="s">
        <v>148</v>
      </c>
      <c r="L2" s="223"/>
      <c r="M2" s="223"/>
      <c r="N2" s="223"/>
      <c r="O2" s="223"/>
      <c r="P2" s="223"/>
      <c r="Q2" s="223"/>
      <c r="R2" s="224"/>
      <c r="S2" s="237" t="s">
        <v>149</v>
      </c>
      <c r="T2" s="238"/>
      <c r="U2" s="238"/>
      <c r="V2" s="238"/>
      <c r="W2" s="238"/>
      <c r="X2" s="238"/>
      <c r="Y2" s="238"/>
      <c r="Z2" s="239"/>
      <c r="AA2" s="225" t="s">
        <v>150</v>
      </c>
      <c r="AB2" s="226"/>
      <c r="AC2" s="226"/>
      <c r="AD2" s="226"/>
      <c r="AE2" s="226"/>
      <c r="AF2" s="226"/>
      <c r="AG2" s="226"/>
      <c r="AH2" s="227"/>
      <c r="AI2" s="228" t="s">
        <v>151</v>
      </c>
      <c r="AJ2" s="229"/>
      <c r="AK2" s="229"/>
      <c r="AL2" s="229"/>
      <c r="AM2" s="229"/>
      <c r="AN2" s="229"/>
      <c r="AO2" s="229"/>
      <c r="AP2" s="230"/>
      <c r="AQ2" s="231" t="s">
        <v>152</v>
      </c>
      <c r="AR2" s="232"/>
      <c r="AS2" s="232"/>
      <c r="AT2" s="232"/>
      <c r="AU2" s="232"/>
      <c r="AV2" s="232"/>
      <c r="AW2" s="232"/>
      <c r="AX2" s="233"/>
      <c r="AY2" s="234" t="s">
        <v>269</v>
      </c>
      <c r="AZ2" s="235"/>
      <c r="BA2" s="235"/>
      <c r="BB2" s="235"/>
      <c r="BC2" s="235"/>
      <c r="BD2" s="235"/>
      <c r="BE2" s="235"/>
      <c r="BF2" s="236"/>
      <c r="BG2" s="213" t="s">
        <v>153</v>
      </c>
      <c r="BH2" s="214"/>
      <c r="BI2" s="214"/>
      <c r="BJ2" s="214"/>
      <c r="BK2" s="214"/>
      <c r="BL2" s="214"/>
      <c r="BM2" s="214"/>
      <c r="BN2" s="215"/>
      <c r="BO2" s="216" t="s">
        <v>154</v>
      </c>
      <c r="BP2" s="217"/>
      <c r="BQ2" s="217"/>
      <c r="BR2" s="217"/>
      <c r="BS2" s="217"/>
      <c r="BT2" s="217"/>
      <c r="BU2" s="217"/>
      <c r="BV2" s="218"/>
      <c r="BW2" s="219" t="s">
        <v>155</v>
      </c>
      <c r="BX2" s="220"/>
      <c r="BY2" s="220"/>
      <c r="BZ2" s="220"/>
      <c r="CA2" s="220"/>
      <c r="CB2" s="220"/>
      <c r="CC2" s="220"/>
      <c r="CD2" s="221"/>
      <c r="CE2" s="246" t="s">
        <v>270</v>
      </c>
      <c r="CF2" s="247"/>
      <c r="CG2" s="247"/>
      <c r="CH2" s="247"/>
      <c r="CI2" s="247"/>
      <c r="CJ2" s="247"/>
      <c r="CK2" s="247"/>
      <c r="CL2" s="248"/>
      <c r="CM2" s="249" t="s">
        <v>156</v>
      </c>
      <c r="CN2" s="250"/>
      <c r="CO2" s="250"/>
      <c r="CP2" s="250"/>
      <c r="CQ2" s="250"/>
      <c r="CR2" s="250"/>
      <c r="CS2" s="250"/>
      <c r="CT2" s="251"/>
      <c r="CU2" s="210" t="s">
        <v>157</v>
      </c>
      <c r="CV2" s="211"/>
      <c r="CW2" s="211"/>
      <c r="CX2" s="211"/>
      <c r="CY2" s="211"/>
      <c r="CZ2" s="211"/>
      <c r="DA2" s="211"/>
      <c r="DB2" s="212"/>
      <c r="DC2" s="252" t="s">
        <v>158</v>
      </c>
      <c r="DD2" s="253"/>
      <c r="DE2" s="253"/>
      <c r="DF2" s="253"/>
      <c r="DG2" s="253"/>
      <c r="DH2" s="253"/>
      <c r="DI2" s="253"/>
      <c r="DJ2" s="254"/>
      <c r="DK2" s="240" t="s">
        <v>159</v>
      </c>
      <c r="DL2" s="241"/>
      <c r="DM2" s="241"/>
      <c r="DN2" s="241"/>
      <c r="DO2" s="241"/>
      <c r="DP2" s="241"/>
      <c r="DQ2" s="241"/>
      <c r="DR2" s="242"/>
      <c r="DS2" s="243" t="s">
        <v>160</v>
      </c>
      <c r="DT2" s="244"/>
      <c r="DU2" s="244"/>
      <c r="DV2" s="244"/>
      <c r="DW2" s="244"/>
      <c r="DX2" s="244"/>
      <c r="DY2" s="244"/>
      <c r="DZ2" s="245"/>
      <c r="EA2" s="237" t="s">
        <v>304</v>
      </c>
      <c r="EB2" s="238"/>
      <c r="EC2" s="238"/>
      <c r="ED2" s="238"/>
      <c r="EE2" s="238"/>
      <c r="EF2" s="238"/>
      <c r="EG2" s="238"/>
      <c r="EH2" s="239"/>
    </row>
    <row r="3" spans="1:138" s="40" customFormat="1" ht="25.5" x14ac:dyDescent="0.2">
      <c r="A3" s="66"/>
      <c r="B3" s="136"/>
      <c r="C3" s="48" t="s">
        <v>248</v>
      </c>
      <c r="D3" s="48" t="s">
        <v>249</v>
      </c>
      <c r="E3" s="48" t="s">
        <v>250</v>
      </c>
      <c r="F3" s="48" t="s">
        <v>251</v>
      </c>
      <c r="G3" s="67" t="s">
        <v>252</v>
      </c>
      <c r="H3" s="48" t="s">
        <v>253</v>
      </c>
      <c r="I3" s="48" t="s">
        <v>254</v>
      </c>
      <c r="J3" s="67" t="s">
        <v>255</v>
      </c>
      <c r="K3" s="38" t="s">
        <v>248</v>
      </c>
      <c r="L3" s="39" t="s">
        <v>249</v>
      </c>
      <c r="M3" s="39" t="s">
        <v>250</v>
      </c>
      <c r="N3" s="39" t="s">
        <v>251</v>
      </c>
      <c r="O3" s="68" t="s">
        <v>252</v>
      </c>
      <c r="P3" s="39" t="s">
        <v>253</v>
      </c>
      <c r="Q3" s="39" t="s">
        <v>254</v>
      </c>
      <c r="R3" s="68" t="s">
        <v>255</v>
      </c>
      <c r="S3" s="38" t="s">
        <v>248</v>
      </c>
      <c r="T3" s="39" t="s">
        <v>249</v>
      </c>
      <c r="U3" s="39" t="s">
        <v>250</v>
      </c>
      <c r="V3" s="39" t="s">
        <v>251</v>
      </c>
      <c r="W3" s="68" t="s">
        <v>252</v>
      </c>
      <c r="X3" s="39" t="s">
        <v>253</v>
      </c>
      <c r="Y3" s="39" t="s">
        <v>254</v>
      </c>
      <c r="Z3" s="68" t="s">
        <v>255</v>
      </c>
      <c r="AA3" s="38" t="s">
        <v>248</v>
      </c>
      <c r="AB3" s="39" t="s">
        <v>249</v>
      </c>
      <c r="AC3" s="39" t="s">
        <v>250</v>
      </c>
      <c r="AD3" s="39" t="s">
        <v>251</v>
      </c>
      <c r="AE3" s="68" t="s">
        <v>252</v>
      </c>
      <c r="AF3" s="39" t="s">
        <v>253</v>
      </c>
      <c r="AG3" s="39" t="s">
        <v>254</v>
      </c>
      <c r="AH3" s="68" t="s">
        <v>255</v>
      </c>
      <c r="AI3" s="38" t="s">
        <v>248</v>
      </c>
      <c r="AJ3" s="39" t="s">
        <v>249</v>
      </c>
      <c r="AK3" s="39" t="s">
        <v>250</v>
      </c>
      <c r="AL3" s="39" t="s">
        <v>251</v>
      </c>
      <c r="AM3" s="68" t="s">
        <v>252</v>
      </c>
      <c r="AN3" s="39" t="s">
        <v>253</v>
      </c>
      <c r="AO3" s="39" t="s">
        <v>254</v>
      </c>
      <c r="AP3" s="68" t="s">
        <v>255</v>
      </c>
      <c r="AQ3" s="38" t="s">
        <v>248</v>
      </c>
      <c r="AR3" s="39" t="s">
        <v>249</v>
      </c>
      <c r="AS3" s="39" t="s">
        <v>250</v>
      </c>
      <c r="AT3" s="39" t="s">
        <v>251</v>
      </c>
      <c r="AU3" s="68" t="s">
        <v>252</v>
      </c>
      <c r="AV3" s="39" t="s">
        <v>253</v>
      </c>
      <c r="AW3" s="39" t="s">
        <v>254</v>
      </c>
      <c r="AX3" s="68" t="s">
        <v>255</v>
      </c>
      <c r="AY3" s="38" t="s">
        <v>248</v>
      </c>
      <c r="AZ3" s="39" t="s">
        <v>249</v>
      </c>
      <c r="BA3" s="39" t="s">
        <v>250</v>
      </c>
      <c r="BB3" s="39" t="s">
        <v>251</v>
      </c>
      <c r="BC3" s="68" t="s">
        <v>252</v>
      </c>
      <c r="BD3" s="39" t="s">
        <v>253</v>
      </c>
      <c r="BE3" s="39" t="s">
        <v>254</v>
      </c>
      <c r="BF3" s="68" t="s">
        <v>255</v>
      </c>
      <c r="BG3" s="38" t="s">
        <v>248</v>
      </c>
      <c r="BH3" s="39" t="s">
        <v>249</v>
      </c>
      <c r="BI3" s="39" t="s">
        <v>250</v>
      </c>
      <c r="BJ3" s="39" t="s">
        <v>251</v>
      </c>
      <c r="BK3" s="68" t="s">
        <v>252</v>
      </c>
      <c r="BL3" s="39" t="s">
        <v>253</v>
      </c>
      <c r="BM3" s="39" t="s">
        <v>254</v>
      </c>
      <c r="BN3" s="68" t="s">
        <v>255</v>
      </c>
      <c r="BO3" s="38" t="s">
        <v>248</v>
      </c>
      <c r="BP3" s="39" t="s">
        <v>249</v>
      </c>
      <c r="BQ3" s="39" t="s">
        <v>250</v>
      </c>
      <c r="BR3" s="39" t="s">
        <v>251</v>
      </c>
      <c r="BS3" s="68" t="s">
        <v>252</v>
      </c>
      <c r="BT3" s="39" t="s">
        <v>253</v>
      </c>
      <c r="BU3" s="39" t="s">
        <v>254</v>
      </c>
      <c r="BV3" s="68" t="s">
        <v>255</v>
      </c>
      <c r="BW3" s="38" t="s">
        <v>248</v>
      </c>
      <c r="BX3" s="39" t="s">
        <v>249</v>
      </c>
      <c r="BY3" s="39" t="s">
        <v>250</v>
      </c>
      <c r="BZ3" s="39" t="s">
        <v>251</v>
      </c>
      <c r="CA3" s="68" t="s">
        <v>252</v>
      </c>
      <c r="CB3" s="39" t="s">
        <v>253</v>
      </c>
      <c r="CC3" s="39" t="s">
        <v>254</v>
      </c>
      <c r="CD3" s="68" t="s">
        <v>255</v>
      </c>
      <c r="CE3" s="38" t="s">
        <v>248</v>
      </c>
      <c r="CF3" s="39" t="s">
        <v>249</v>
      </c>
      <c r="CG3" s="39" t="s">
        <v>250</v>
      </c>
      <c r="CH3" s="39" t="s">
        <v>251</v>
      </c>
      <c r="CI3" s="68" t="s">
        <v>252</v>
      </c>
      <c r="CJ3" s="39" t="s">
        <v>253</v>
      </c>
      <c r="CK3" s="39" t="s">
        <v>254</v>
      </c>
      <c r="CL3" s="68" t="s">
        <v>255</v>
      </c>
      <c r="CM3" s="38" t="s">
        <v>248</v>
      </c>
      <c r="CN3" s="39" t="s">
        <v>249</v>
      </c>
      <c r="CO3" s="39" t="s">
        <v>250</v>
      </c>
      <c r="CP3" s="39" t="s">
        <v>251</v>
      </c>
      <c r="CQ3" s="68" t="s">
        <v>252</v>
      </c>
      <c r="CR3" s="39" t="s">
        <v>253</v>
      </c>
      <c r="CS3" s="39" t="s">
        <v>254</v>
      </c>
      <c r="CT3" s="68" t="s">
        <v>255</v>
      </c>
      <c r="CU3" s="38" t="s">
        <v>248</v>
      </c>
      <c r="CV3" s="39" t="s">
        <v>249</v>
      </c>
      <c r="CW3" s="39" t="s">
        <v>250</v>
      </c>
      <c r="CX3" s="39" t="s">
        <v>251</v>
      </c>
      <c r="CY3" s="68" t="s">
        <v>252</v>
      </c>
      <c r="CZ3" s="39" t="s">
        <v>253</v>
      </c>
      <c r="DA3" s="39" t="s">
        <v>254</v>
      </c>
      <c r="DB3" s="68" t="s">
        <v>255</v>
      </c>
      <c r="DC3" s="38" t="s">
        <v>248</v>
      </c>
      <c r="DD3" s="39" t="s">
        <v>249</v>
      </c>
      <c r="DE3" s="39" t="s">
        <v>250</v>
      </c>
      <c r="DF3" s="39" t="s">
        <v>251</v>
      </c>
      <c r="DG3" s="68" t="s">
        <v>252</v>
      </c>
      <c r="DH3" s="39" t="s">
        <v>253</v>
      </c>
      <c r="DI3" s="39" t="s">
        <v>254</v>
      </c>
      <c r="DJ3" s="68" t="s">
        <v>255</v>
      </c>
      <c r="DK3" s="38" t="s">
        <v>248</v>
      </c>
      <c r="DL3" s="39" t="s">
        <v>249</v>
      </c>
      <c r="DM3" s="39" t="s">
        <v>250</v>
      </c>
      <c r="DN3" s="39" t="s">
        <v>251</v>
      </c>
      <c r="DO3" s="68" t="s">
        <v>252</v>
      </c>
      <c r="DP3" s="39" t="s">
        <v>253</v>
      </c>
      <c r="DQ3" s="39" t="s">
        <v>254</v>
      </c>
      <c r="DR3" s="68" t="s">
        <v>255</v>
      </c>
      <c r="DS3" s="38" t="s">
        <v>248</v>
      </c>
      <c r="DT3" s="39" t="s">
        <v>249</v>
      </c>
      <c r="DU3" s="39" t="s">
        <v>250</v>
      </c>
      <c r="DV3" s="39" t="s">
        <v>251</v>
      </c>
      <c r="DW3" s="68" t="s">
        <v>252</v>
      </c>
      <c r="DX3" s="39" t="s">
        <v>253</v>
      </c>
      <c r="DY3" s="39" t="s">
        <v>254</v>
      </c>
      <c r="DZ3" s="68" t="s">
        <v>255</v>
      </c>
      <c r="EA3" s="38" t="s">
        <v>248</v>
      </c>
      <c r="EB3" s="39" t="s">
        <v>249</v>
      </c>
      <c r="EC3" s="39" t="s">
        <v>250</v>
      </c>
      <c r="ED3" s="39" t="s">
        <v>251</v>
      </c>
      <c r="EE3" s="68" t="s">
        <v>252</v>
      </c>
      <c r="EF3" s="39" t="s">
        <v>253</v>
      </c>
      <c r="EG3" s="39" t="s">
        <v>254</v>
      </c>
      <c r="EH3" s="68" t="s">
        <v>255</v>
      </c>
    </row>
    <row r="4" spans="1:138" s="40" customFormat="1" hidden="1" x14ac:dyDescent="0.2">
      <c r="A4" s="77"/>
      <c r="B4" s="137"/>
      <c r="C4" s="78"/>
      <c r="D4" s="78"/>
      <c r="E4" s="78"/>
      <c r="F4" s="78"/>
      <c r="G4" s="79"/>
      <c r="H4" s="78"/>
      <c r="I4" s="78"/>
      <c r="J4" s="79"/>
      <c r="K4" s="80"/>
      <c r="L4" s="80"/>
      <c r="M4" s="80"/>
      <c r="N4" s="80"/>
      <c r="O4" s="81"/>
      <c r="P4" s="80"/>
      <c r="Q4" s="80"/>
      <c r="R4" s="81"/>
      <c r="S4" s="80"/>
      <c r="T4" s="80"/>
      <c r="U4" s="80"/>
      <c r="V4" s="80"/>
      <c r="W4" s="81"/>
      <c r="X4" s="80"/>
      <c r="Y4" s="80"/>
      <c r="Z4" s="81"/>
      <c r="AA4" s="80"/>
      <c r="AB4" s="80"/>
      <c r="AC4" s="80"/>
      <c r="AD4" s="80"/>
      <c r="AE4" s="81"/>
      <c r="AF4" s="80"/>
      <c r="AG4" s="80"/>
      <c r="AH4" s="81"/>
      <c r="AI4" s="80"/>
      <c r="AJ4" s="80"/>
      <c r="AK4" s="80"/>
      <c r="AL4" s="80"/>
      <c r="AM4" s="81"/>
      <c r="AN4" s="80"/>
      <c r="AO4" s="80"/>
      <c r="AP4" s="81"/>
      <c r="AQ4" s="80"/>
      <c r="AR4" s="80"/>
      <c r="AS4" s="80"/>
      <c r="AT4" s="80"/>
      <c r="AU4" s="81"/>
      <c r="AV4" s="80"/>
      <c r="AW4" s="80"/>
      <c r="AX4" s="81"/>
      <c r="AY4" s="80"/>
      <c r="AZ4" s="80"/>
      <c r="BA4" s="80"/>
      <c r="BB4" s="80"/>
      <c r="BC4" s="81"/>
      <c r="BD4" s="80"/>
      <c r="BE4" s="80"/>
      <c r="BF4" s="81"/>
      <c r="BG4" s="80"/>
      <c r="BH4" s="80"/>
      <c r="BI4" s="80"/>
      <c r="BJ4" s="80"/>
      <c r="BK4" s="81"/>
      <c r="BL4" s="80"/>
      <c r="BM4" s="80"/>
      <c r="BN4" s="81"/>
      <c r="BO4" s="80"/>
      <c r="BP4" s="80"/>
      <c r="BQ4" s="80"/>
      <c r="BR4" s="80"/>
      <c r="BS4" s="81"/>
      <c r="BT4" s="80"/>
      <c r="BU4" s="80"/>
      <c r="BV4" s="81"/>
      <c r="BW4" s="80"/>
      <c r="BX4" s="80"/>
      <c r="BY4" s="80"/>
      <c r="BZ4" s="80"/>
      <c r="CA4" s="81"/>
      <c r="CB4" s="80"/>
      <c r="CC4" s="80"/>
      <c r="CD4" s="81"/>
      <c r="CE4" s="80"/>
      <c r="CF4" s="80"/>
      <c r="CG4" s="80"/>
      <c r="CH4" s="80"/>
      <c r="CI4" s="81"/>
      <c r="CJ4" s="80"/>
      <c r="CK4" s="80"/>
      <c r="CL4" s="81"/>
      <c r="CM4" s="80"/>
      <c r="CN4" s="80"/>
      <c r="CO4" s="80"/>
      <c r="CP4" s="80"/>
      <c r="CQ4" s="81"/>
      <c r="CR4" s="80"/>
      <c r="CS4" s="80"/>
      <c r="CT4" s="81"/>
      <c r="CU4" s="80"/>
      <c r="CV4" s="80"/>
      <c r="CW4" s="80"/>
      <c r="CX4" s="80"/>
      <c r="CY4" s="81"/>
      <c r="CZ4" s="80"/>
      <c r="DA4" s="80"/>
      <c r="DB4" s="81"/>
      <c r="DC4" s="80"/>
      <c r="DD4" s="80"/>
      <c r="DE4" s="80"/>
      <c r="DF4" s="80"/>
      <c r="DG4" s="81"/>
      <c r="DH4" s="80"/>
      <c r="DI4" s="80"/>
      <c r="DJ4" s="81"/>
      <c r="DK4" s="80"/>
      <c r="DL4" s="80"/>
      <c r="DM4" s="80"/>
      <c r="DN4" s="80"/>
      <c r="DO4" s="81"/>
      <c r="DP4" s="80"/>
      <c r="DQ4" s="80"/>
      <c r="DR4" s="81"/>
      <c r="DS4" s="80"/>
      <c r="DT4" s="80"/>
      <c r="DU4" s="80"/>
      <c r="DV4" s="80"/>
      <c r="DW4" s="81"/>
      <c r="DX4" s="80"/>
      <c r="DY4" s="80"/>
      <c r="DZ4" s="81"/>
      <c r="EA4" s="80"/>
      <c r="EB4" s="80"/>
      <c r="EC4" s="80"/>
      <c r="ED4" s="80"/>
      <c r="EE4" s="81"/>
      <c r="EF4" s="80"/>
      <c r="EG4" s="80"/>
      <c r="EH4" s="81"/>
    </row>
    <row r="5" spans="1:138" s="40" customFormat="1" hidden="1" x14ac:dyDescent="0.2">
      <c r="A5" s="77"/>
      <c r="B5" s="137"/>
      <c r="C5" s="78"/>
      <c r="D5" s="78"/>
      <c r="E5" s="78"/>
      <c r="F5" s="78"/>
      <c r="G5" s="79"/>
      <c r="H5" s="78"/>
      <c r="I5" s="78"/>
      <c r="J5" s="79"/>
      <c r="K5" s="80"/>
      <c r="L5" s="80"/>
      <c r="M5" s="80"/>
      <c r="N5" s="80"/>
      <c r="O5" s="81"/>
      <c r="P5" s="80"/>
      <c r="Q5" s="80"/>
      <c r="R5" s="81"/>
      <c r="S5" s="80"/>
      <c r="T5" s="80"/>
      <c r="U5" s="80"/>
      <c r="V5" s="80"/>
      <c r="W5" s="81"/>
      <c r="X5" s="80"/>
      <c r="Y5" s="80"/>
      <c r="Z5" s="81"/>
      <c r="AA5" s="80"/>
      <c r="AB5" s="80"/>
      <c r="AC5" s="80"/>
      <c r="AD5" s="80"/>
      <c r="AE5" s="81"/>
      <c r="AF5" s="80"/>
      <c r="AG5" s="80"/>
      <c r="AH5" s="81"/>
      <c r="AI5" s="80"/>
      <c r="AJ5" s="80"/>
      <c r="AK5" s="80"/>
      <c r="AL5" s="80"/>
      <c r="AM5" s="81"/>
      <c r="AN5" s="80"/>
      <c r="AO5" s="80"/>
      <c r="AP5" s="81"/>
      <c r="AQ5" s="80"/>
      <c r="AR5" s="80"/>
      <c r="AS5" s="80"/>
      <c r="AT5" s="80"/>
      <c r="AU5" s="81"/>
      <c r="AV5" s="80"/>
      <c r="AW5" s="80"/>
      <c r="AX5" s="81"/>
      <c r="AY5" s="80"/>
      <c r="AZ5" s="80"/>
      <c r="BA5" s="80"/>
      <c r="BB5" s="80"/>
      <c r="BC5" s="81"/>
      <c r="BD5" s="80"/>
      <c r="BE5" s="80"/>
      <c r="BF5" s="81"/>
      <c r="BG5" s="80"/>
      <c r="BH5" s="80"/>
      <c r="BI5" s="80"/>
      <c r="BJ5" s="80"/>
      <c r="BK5" s="81"/>
      <c r="BL5" s="80"/>
      <c r="BM5" s="80"/>
      <c r="BN5" s="81"/>
      <c r="BO5" s="80"/>
      <c r="BP5" s="80"/>
      <c r="BQ5" s="80"/>
      <c r="BR5" s="80"/>
      <c r="BS5" s="81"/>
      <c r="BT5" s="80"/>
      <c r="BU5" s="80"/>
      <c r="BV5" s="81"/>
      <c r="BW5" s="80"/>
      <c r="BX5" s="80"/>
      <c r="BY5" s="80"/>
      <c r="BZ5" s="80"/>
      <c r="CA5" s="81"/>
      <c r="CB5" s="80"/>
      <c r="CC5" s="80"/>
      <c r="CD5" s="81"/>
      <c r="CE5" s="80"/>
      <c r="CF5" s="80"/>
      <c r="CG5" s="80"/>
      <c r="CH5" s="80"/>
      <c r="CI5" s="81"/>
      <c r="CJ5" s="80"/>
      <c r="CK5" s="80"/>
      <c r="CL5" s="81"/>
      <c r="CM5" s="80"/>
      <c r="CN5" s="80"/>
      <c r="CO5" s="80"/>
      <c r="CP5" s="80"/>
      <c r="CQ5" s="81"/>
      <c r="CR5" s="80"/>
      <c r="CS5" s="80"/>
      <c r="CT5" s="81"/>
      <c r="CU5" s="80"/>
      <c r="CV5" s="80"/>
      <c r="CW5" s="80"/>
      <c r="CX5" s="80"/>
      <c r="CY5" s="81"/>
      <c r="CZ5" s="80"/>
      <c r="DA5" s="80"/>
      <c r="DB5" s="81"/>
      <c r="DC5" s="80"/>
      <c r="DD5" s="80"/>
      <c r="DE5" s="80"/>
      <c r="DF5" s="80"/>
      <c r="DG5" s="81"/>
      <c r="DH5" s="80"/>
      <c r="DI5" s="80"/>
      <c r="DJ5" s="81"/>
      <c r="DK5" s="80"/>
      <c r="DL5" s="80"/>
      <c r="DM5" s="80"/>
      <c r="DN5" s="80"/>
      <c r="DO5" s="81"/>
      <c r="DP5" s="80"/>
      <c r="DQ5" s="80"/>
      <c r="DR5" s="81"/>
      <c r="DS5" s="80"/>
      <c r="DT5" s="80"/>
      <c r="DU5" s="80"/>
      <c r="DV5" s="80"/>
      <c r="DW5" s="81"/>
      <c r="DX5" s="80"/>
      <c r="DY5" s="80"/>
      <c r="DZ5" s="81"/>
      <c r="EA5" s="80"/>
      <c r="EB5" s="80"/>
      <c r="EC5" s="80"/>
      <c r="ED5" s="80"/>
      <c r="EE5" s="81"/>
      <c r="EF5" s="80"/>
      <c r="EG5" s="80"/>
      <c r="EH5" s="81"/>
    </row>
    <row r="6" spans="1:138" s="40" customFormat="1" hidden="1" x14ac:dyDescent="0.2">
      <c r="A6" s="77"/>
      <c r="B6" s="137"/>
      <c r="C6" s="78"/>
      <c r="D6" s="78"/>
      <c r="E6" s="78"/>
      <c r="F6" s="78"/>
      <c r="G6" s="79"/>
      <c r="H6" s="78"/>
      <c r="I6" s="78"/>
      <c r="J6" s="79"/>
      <c r="K6" s="80"/>
      <c r="L6" s="80"/>
      <c r="M6" s="80"/>
      <c r="N6" s="80"/>
      <c r="O6" s="81"/>
      <c r="P6" s="80"/>
      <c r="Q6" s="80"/>
      <c r="R6" s="81"/>
      <c r="S6" s="80"/>
      <c r="T6" s="80"/>
      <c r="U6" s="80"/>
      <c r="V6" s="80"/>
      <c r="W6" s="81"/>
      <c r="X6" s="80"/>
      <c r="Y6" s="80"/>
      <c r="Z6" s="81"/>
      <c r="AA6" s="80"/>
      <c r="AB6" s="80"/>
      <c r="AC6" s="80"/>
      <c r="AD6" s="80"/>
      <c r="AE6" s="81"/>
      <c r="AF6" s="80"/>
      <c r="AG6" s="80"/>
      <c r="AH6" s="81"/>
      <c r="AI6" s="80"/>
      <c r="AJ6" s="80"/>
      <c r="AK6" s="80"/>
      <c r="AL6" s="80"/>
      <c r="AM6" s="81"/>
      <c r="AN6" s="80"/>
      <c r="AO6" s="80"/>
      <c r="AP6" s="81"/>
      <c r="AQ6" s="80"/>
      <c r="AR6" s="80"/>
      <c r="AS6" s="80"/>
      <c r="AT6" s="80"/>
      <c r="AU6" s="81"/>
      <c r="AV6" s="80"/>
      <c r="AW6" s="80"/>
      <c r="AX6" s="81"/>
      <c r="AY6" s="80"/>
      <c r="AZ6" s="80"/>
      <c r="BA6" s="80"/>
      <c r="BB6" s="80"/>
      <c r="BC6" s="81"/>
      <c r="BD6" s="80"/>
      <c r="BE6" s="80"/>
      <c r="BF6" s="81"/>
      <c r="BG6" s="80"/>
      <c r="BH6" s="80"/>
      <c r="BI6" s="80"/>
      <c r="BJ6" s="80"/>
      <c r="BK6" s="81"/>
      <c r="BL6" s="80"/>
      <c r="BM6" s="80"/>
      <c r="BN6" s="81"/>
      <c r="BO6" s="80"/>
      <c r="BP6" s="80"/>
      <c r="BQ6" s="80"/>
      <c r="BR6" s="80"/>
      <c r="BS6" s="81"/>
      <c r="BT6" s="80"/>
      <c r="BU6" s="80"/>
      <c r="BV6" s="81"/>
      <c r="BW6" s="80"/>
      <c r="BX6" s="80"/>
      <c r="BY6" s="80"/>
      <c r="BZ6" s="80"/>
      <c r="CA6" s="81"/>
      <c r="CB6" s="80"/>
      <c r="CC6" s="80"/>
      <c r="CD6" s="81"/>
      <c r="CE6" s="80"/>
      <c r="CF6" s="80"/>
      <c r="CG6" s="80"/>
      <c r="CH6" s="80"/>
      <c r="CI6" s="81"/>
      <c r="CJ6" s="80"/>
      <c r="CK6" s="80"/>
      <c r="CL6" s="81"/>
      <c r="CM6" s="80"/>
      <c r="CN6" s="80"/>
      <c r="CO6" s="80"/>
      <c r="CP6" s="80"/>
      <c r="CQ6" s="81"/>
      <c r="CR6" s="80"/>
      <c r="CS6" s="80"/>
      <c r="CT6" s="81"/>
      <c r="CU6" s="80"/>
      <c r="CV6" s="80"/>
      <c r="CW6" s="80"/>
      <c r="CX6" s="80"/>
      <c r="CY6" s="81"/>
      <c r="CZ6" s="80"/>
      <c r="DA6" s="80"/>
      <c r="DB6" s="81"/>
      <c r="DC6" s="80"/>
      <c r="DD6" s="80"/>
      <c r="DE6" s="80"/>
      <c r="DF6" s="80"/>
      <c r="DG6" s="81"/>
      <c r="DH6" s="80"/>
      <c r="DI6" s="80"/>
      <c r="DJ6" s="81"/>
      <c r="DK6" s="80"/>
      <c r="DL6" s="80"/>
      <c r="DM6" s="80"/>
      <c r="DN6" s="80"/>
      <c r="DO6" s="81"/>
      <c r="DP6" s="80"/>
      <c r="DQ6" s="80"/>
      <c r="DR6" s="81"/>
      <c r="DS6" s="80"/>
      <c r="DT6" s="80"/>
      <c r="DU6" s="80"/>
      <c r="DV6" s="80"/>
      <c r="DW6" s="81"/>
      <c r="DX6" s="80"/>
      <c r="DY6" s="80"/>
      <c r="DZ6" s="81"/>
      <c r="EA6" s="80"/>
      <c r="EB6" s="80"/>
      <c r="EC6" s="80"/>
      <c r="ED6" s="80"/>
      <c r="EE6" s="81"/>
      <c r="EF6" s="80"/>
      <c r="EG6" s="80"/>
      <c r="EH6" s="81"/>
    </row>
    <row r="7" spans="1:138" s="13" customFormat="1" x14ac:dyDescent="0.2">
      <c r="A7" s="41">
        <v>1</v>
      </c>
      <c r="B7" s="138" t="s">
        <v>234</v>
      </c>
      <c r="C7" s="82">
        <v>2000000</v>
      </c>
      <c r="D7" s="82">
        <v>0</v>
      </c>
      <c r="E7" s="82">
        <v>0</v>
      </c>
      <c r="F7" s="82">
        <v>0</v>
      </c>
      <c r="G7" s="83">
        <f t="shared" ref="G7:G70" si="0">SUM(C7:F7)</f>
        <v>2000000</v>
      </c>
      <c r="H7" s="84">
        <v>0</v>
      </c>
      <c r="I7" s="84">
        <v>0</v>
      </c>
      <c r="J7" s="85">
        <f t="shared" ref="J7:J70" si="1">SUM(G7:I7)</f>
        <v>2000000</v>
      </c>
      <c r="K7" s="82">
        <v>9421500</v>
      </c>
      <c r="L7" s="82">
        <v>0</v>
      </c>
      <c r="M7" s="82">
        <v>0</v>
      </c>
      <c r="N7" s="82">
        <v>0</v>
      </c>
      <c r="O7" s="83">
        <f t="shared" ref="O7:O70" si="2">SUM(K7:N7)</f>
        <v>9421500</v>
      </c>
      <c r="P7" s="84">
        <v>0</v>
      </c>
      <c r="Q7" s="84">
        <v>0</v>
      </c>
      <c r="R7" s="85">
        <f t="shared" ref="R7:R70" si="3">SUM(O7:Q7)</f>
        <v>9421500</v>
      </c>
      <c r="S7" s="82">
        <v>0</v>
      </c>
      <c r="T7" s="82">
        <v>0</v>
      </c>
      <c r="U7" s="82">
        <v>0</v>
      </c>
      <c r="V7" s="82">
        <v>0</v>
      </c>
      <c r="W7" s="83">
        <f t="shared" ref="W7:W70" si="4">SUM(S7:V7)</f>
        <v>0</v>
      </c>
      <c r="X7" s="84">
        <v>0</v>
      </c>
      <c r="Y7" s="84">
        <v>0</v>
      </c>
      <c r="Z7" s="85">
        <f t="shared" ref="Z7:Z70" si="5">SUM(W7:Y7)</f>
        <v>0</v>
      </c>
      <c r="AA7" s="82">
        <v>293305</v>
      </c>
      <c r="AB7" s="82">
        <v>0</v>
      </c>
      <c r="AC7" s="82">
        <v>0</v>
      </c>
      <c r="AD7" s="82">
        <v>0</v>
      </c>
      <c r="AE7" s="83">
        <f t="shared" ref="AE7:AE70" si="6">SUM(AA7:AD7)</f>
        <v>293305</v>
      </c>
      <c r="AF7" s="84">
        <v>0</v>
      </c>
      <c r="AG7" s="84">
        <v>0</v>
      </c>
      <c r="AH7" s="85">
        <f t="shared" ref="AH7:AH70" si="7">SUM(AE7:AG7)</f>
        <v>293305</v>
      </c>
      <c r="AI7" s="82">
        <v>0</v>
      </c>
      <c r="AJ7" s="82">
        <v>0</v>
      </c>
      <c r="AK7" s="82">
        <v>0</v>
      </c>
      <c r="AL7" s="82">
        <v>0</v>
      </c>
      <c r="AM7" s="83">
        <f t="shared" ref="AM7:AM70" si="8">SUM(AI7:AL7)</f>
        <v>0</v>
      </c>
      <c r="AN7" s="84">
        <v>0</v>
      </c>
      <c r="AO7" s="84">
        <v>0</v>
      </c>
      <c r="AP7" s="85">
        <f t="shared" ref="AP7:AP70" si="9">SUM(AM7:AO7)</f>
        <v>0</v>
      </c>
      <c r="AQ7" s="82">
        <v>13920</v>
      </c>
      <c r="AR7" s="82">
        <v>0</v>
      </c>
      <c r="AS7" s="82">
        <v>0</v>
      </c>
      <c r="AT7" s="82">
        <v>0</v>
      </c>
      <c r="AU7" s="83">
        <f t="shared" ref="AU7:AU70" si="10">SUM(AQ7:AT7)</f>
        <v>13920</v>
      </c>
      <c r="AV7" s="84">
        <v>0</v>
      </c>
      <c r="AW7" s="84">
        <v>0</v>
      </c>
      <c r="AX7" s="85">
        <f t="shared" ref="AX7:AX70" si="11">SUM(AU7:AW7)</f>
        <v>13920</v>
      </c>
      <c r="AY7" s="82">
        <v>0</v>
      </c>
      <c r="AZ7" s="82">
        <v>0</v>
      </c>
      <c r="BA7" s="82">
        <v>0</v>
      </c>
      <c r="BB7" s="82">
        <v>0</v>
      </c>
      <c r="BC7" s="83">
        <f t="shared" ref="BC7:BC70" si="12">SUM(AY7:BB7)</f>
        <v>0</v>
      </c>
      <c r="BD7" s="84">
        <v>0</v>
      </c>
      <c r="BE7" s="84">
        <v>0</v>
      </c>
      <c r="BF7" s="85">
        <f t="shared" ref="BF7:BF70" si="13">SUM(BC7:BE7)</f>
        <v>0</v>
      </c>
      <c r="BG7" s="82">
        <v>12700000</v>
      </c>
      <c r="BH7" s="82">
        <v>0</v>
      </c>
      <c r="BI7" s="82">
        <v>0</v>
      </c>
      <c r="BJ7" s="82">
        <v>0</v>
      </c>
      <c r="BK7" s="83">
        <f t="shared" ref="BK7:BK70" si="14">SUM(BG7:BJ7)</f>
        <v>12700000</v>
      </c>
      <c r="BL7" s="84">
        <v>0</v>
      </c>
      <c r="BM7" s="84">
        <v>0</v>
      </c>
      <c r="BN7" s="85">
        <f t="shared" ref="BN7:BN70" si="15">SUM(BK7:BM7)</f>
        <v>12700000</v>
      </c>
      <c r="BO7" s="82">
        <v>0</v>
      </c>
      <c r="BP7" s="82">
        <v>0</v>
      </c>
      <c r="BQ7" s="82">
        <v>0</v>
      </c>
      <c r="BR7" s="82">
        <v>0</v>
      </c>
      <c r="BS7" s="83">
        <f t="shared" ref="BS7:BS70" si="16">SUM(BO7:BR7)</f>
        <v>0</v>
      </c>
      <c r="BT7" s="84">
        <v>0</v>
      </c>
      <c r="BU7" s="84">
        <v>0</v>
      </c>
      <c r="BV7" s="85">
        <f t="shared" ref="BV7:BV70" si="17">SUM(BS7:BU7)</f>
        <v>0</v>
      </c>
      <c r="BW7" s="82">
        <v>128000</v>
      </c>
      <c r="BX7" s="82">
        <v>0</v>
      </c>
      <c r="BY7" s="82">
        <v>0</v>
      </c>
      <c r="BZ7" s="82">
        <v>0</v>
      </c>
      <c r="CA7" s="83">
        <f t="shared" ref="CA7:CA70" si="18">SUM(BW7:BZ7)</f>
        <v>128000</v>
      </c>
      <c r="CB7" s="84">
        <v>0</v>
      </c>
      <c r="CC7" s="84">
        <v>0</v>
      </c>
      <c r="CD7" s="85">
        <f t="shared" ref="CD7:CD70" si="19">SUM(CA7:CC7)</f>
        <v>128000</v>
      </c>
      <c r="CE7" s="82">
        <v>0</v>
      </c>
      <c r="CF7" s="82">
        <v>0</v>
      </c>
      <c r="CG7" s="82">
        <v>0</v>
      </c>
      <c r="CH7" s="82">
        <v>0</v>
      </c>
      <c r="CI7" s="83">
        <f t="shared" ref="CI7:CI70" si="20">SUM(CE7:CH7)</f>
        <v>0</v>
      </c>
      <c r="CJ7" s="84">
        <v>0</v>
      </c>
      <c r="CK7" s="84">
        <v>0</v>
      </c>
      <c r="CL7" s="85">
        <f t="shared" ref="CL7:CL70" si="21">SUM(CI7:CK7)</f>
        <v>0</v>
      </c>
      <c r="CM7" s="82">
        <v>465000</v>
      </c>
      <c r="CN7" s="82">
        <v>0</v>
      </c>
      <c r="CO7" s="82">
        <v>0</v>
      </c>
      <c r="CP7" s="82">
        <v>0</v>
      </c>
      <c r="CQ7" s="83">
        <f t="shared" ref="CQ7:CQ70" si="22">SUM(CM7:CP7)</f>
        <v>465000</v>
      </c>
      <c r="CR7" s="84">
        <v>0</v>
      </c>
      <c r="CS7" s="84">
        <v>0</v>
      </c>
      <c r="CT7" s="85">
        <f t="shared" ref="CT7:CT70" si="23">SUM(CQ7:CS7)</f>
        <v>465000</v>
      </c>
      <c r="CU7" s="82">
        <v>0</v>
      </c>
      <c r="CV7" s="82">
        <v>0</v>
      </c>
      <c r="CW7" s="82">
        <v>0</v>
      </c>
      <c r="CX7" s="82">
        <v>0</v>
      </c>
      <c r="CY7" s="83">
        <f t="shared" ref="CY7:CY70" si="24">SUM(CU7:CX7)</f>
        <v>0</v>
      </c>
      <c r="CZ7" s="84">
        <v>0</v>
      </c>
      <c r="DA7" s="84">
        <v>0</v>
      </c>
      <c r="DB7" s="85">
        <f t="shared" ref="DB7:DB70" si="25">SUM(CY7:DA7)</f>
        <v>0</v>
      </c>
      <c r="DC7" s="82">
        <v>0</v>
      </c>
      <c r="DD7" s="82">
        <v>0</v>
      </c>
      <c r="DE7" s="82">
        <v>0</v>
      </c>
      <c r="DF7" s="82">
        <v>0</v>
      </c>
      <c r="DG7" s="83">
        <f t="shared" ref="DG7:DG70" si="26">SUM(DC7:DF7)</f>
        <v>0</v>
      </c>
      <c r="DH7" s="84">
        <v>0</v>
      </c>
      <c r="DI7" s="84">
        <v>0</v>
      </c>
      <c r="DJ7" s="85">
        <f t="shared" ref="DJ7:DJ70" si="27">SUM(DG7:DI7)</f>
        <v>0</v>
      </c>
      <c r="DK7" s="82">
        <v>107485</v>
      </c>
      <c r="DL7" s="82">
        <v>0</v>
      </c>
      <c r="DM7" s="82">
        <v>0</v>
      </c>
      <c r="DN7" s="82">
        <v>0</v>
      </c>
      <c r="DO7" s="83">
        <f t="shared" ref="DO7:DO70" si="28">SUM(DK7:DN7)</f>
        <v>107485</v>
      </c>
      <c r="DP7" s="84">
        <v>0</v>
      </c>
      <c r="DQ7" s="84">
        <v>0</v>
      </c>
      <c r="DR7" s="85">
        <f t="shared" ref="DR7:DR70" si="29">SUM(DO7:DQ7)</f>
        <v>107485</v>
      </c>
      <c r="DS7" s="82">
        <v>191500</v>
      </c>
      <c r="DT7" s="82">
        <v>0</v>
      </c>
      <c r="DU7" s="82">
        <v>0</v>
      </c>
      <c r="DV7" s="82">
        <v>0</v>
      </c>
      <c r="DW7" s="83">
        <f t="shared" ref="DW7:DW70" si="30">SUM(DS7:DV7)</f>
        <v>191500</v>
      </c>
      <c r="DX7" s="84">
        <v>0</v>
      </c>
      <c r="DY7" s="84">
        <v>0</v>
      </c>
      <c r="DZ7" s="85">
        <f t="shared" ref="DZ7:DZ70" si="31">SUM(DW7:DY7)</f>
        <v>191500</v>
      </c>
      <c r="EA7" s="82">
        <v>875</v>
      </c>
      <c r="EB7" s="82">
        <v>0</v>
      </c>
      <c r="EC7" s="82">
        <v>0</v>
      </c>
      <c r="ED7" s="82">
        <v>0</v>
      </c>
      <c r="EE7" s="83">
        <f t="shared" ref="EE7:EE70" si="32">SUM(EA7:ED7)</f>
        <v>875</v>
      </c>
      <c r="EF7" s="84">
        <v>0</v>
      </c>
      <c r="EG7" s="84">
        <v>0</v>
      </c>
      <c r="EH7" s="85">
        <f t="shared" ref="EH7:EH70" si="33">SUM(EE7:EG7)</f>
        <v>875</v>
      </c>
    </row>
    <row r="8" spans="1:138" s="13" customFormat="1" x14ac:dyDescent="0.2">
      <c r="A8" s="42">
        <v>2</v>
      </c>
      <c r="B8" s="139" t="s">
        <v>170</v>
      </c>
      <c r="C8" s="86">
        <v>472900</v>
      </c>
      <c r="D8" s="86">
        <v>0</v>
      </c>
      <c r="E8" s="86">
        <v>0</v>
      </c>
      <c r="F8" s="86">
        <v>0</v>
      </c>
      <c r="G8" s="87">
        <f t="shared" si="0"/>
        <v>472900</v>
      </c>
      <c r="H8" s="88">
        <v>0</v>
      </c>
      <c r="I8" s="88">
        <v>0</v>
      </c>
      <c r="J8" s="89">
        <f t="shared" si="1"/>
        <v>472900</v>
      </c>
      <c r="K8" s="86">
        <v>569022</v>
      </c>
      <c r="L8" s="86">
        <v>0</v>
      </c>
      <c r="M8" s="86">
        <v>0</v>
      </c>
      <c r="N8" s="86">
        <v>2287750</v>
      </c>
      <c r="O8" s="87">
        <f t="shared" si="2"/>
        <v>2856772</v>
      </c>
      <c r="P8" s="88">
        <v>0</v>
      </c>
      <c r="Q8" s="88">
        <v>0</v>
      </c>
      <c r="R8" s="89">
        <f t="shared" si="3"/>
        <v>2856772</v>
      </c>
      <c r="S8" s="86">
        <v>0</v>
      </c>
      <c r="T8" s="86">
        <v>0</v>
      </c>
      <c r="U8" s="86">
        <v>0</v>
      </c>
      <c r="V8" s="86">
        <v>0</v>
      </c>
      <c r="W8" s="87">
        <f t="shared" si="4"/>
        <v>0</v>
      </c>
      <c r="X8" s="88">
        <v>1667160</v>
      </c>
      <c r="Y8" s="88">
        <v>0</v>
      </c>
      <c r="Z8" s="89">
        <f t="shared" si="5"/>
        <v>1667160</v>
      </c>
      <c r="AA8" s="86">
        <v>145000</v>
      </c>
      <c r="AB8" s="86">
        <v>0</v>
      </c>
      <c r="AC8" s="86">
        <v>0</v>
      </c>
      <c r="AD8" s="86">
        <v>0</v>
      </c>
      <c r="AE8" s="87">
        <f t="shared" si="6"/>
        <v>145000</v>
      </c>
      <c r="AF8" s="88">
        <v>0</v>
      </c>
      <c r="AG8" s="88">
        <v>0</v>
      </c>
      <c r="AH8" s="89">
        <f t="shared" si="7"/>
        <v>145000</v>
      </c>
      <c r="AI8" s="86">
        <v>0</v>
      </c>
      <c r="AJ8" s="86">
        <v>0</v>
      </c>
      <c r="AK8" s="86">
        <v>0</v>
      </c>
      <c r="AL8" s="86">
        <v>0</v>
      </c>
      <c r="AM8" s="87">
        <f t="shared" si="8"/>
        <v>0</v>
      </c>
      <c r="AN8" s="88">
        <v>0</v>
      </c>
      <c r="AO8" s="88">
        <v>0</v>
      </c>
      <c r="AP8" s="89">
        <f t="shared" si="9"/>
        <v>0</v>
      </c>
      <c r="AQ8" s="86">
        <v>450</v>
      </c>
      <c r="AR8" s="86">
        <v>0</v>
      </c>
      <c r="AS8" s="86">
        <v>0</v>
      </c>
      <c r="AT8" s="86">
        <v>925</v>
      </c>
      <c r="AU8" s="87">
        <f t="shared" si="10"/>
        <v>1375</v>
      </c>
      <c r="AV8" s="88">
        <v>800</v>
      </c>
      <c r="AW8" s="88">
        <v>0</v>
      </c>
      <c r="AX8" s="89">
        <f t="shared" si="11"/>
        <v>2175</v>
      </c>
      <c r="AY8" s="86">
        <v>0</v>
      </c>
      <c r="AZ8" s="86">
        <v>0</v>
      </c>
      <c r="BA8" s="86">
        <v>0</v>
      </c>
      <c r="BB8" s="86">
        <v>0</v>
      </c>
      <c r="BC8" s="87">
        <f t="shared" si="12"/>
        <v>0</v>
      </c>
      <c r="BD8" s="88">
        <v>0</v>
      </c>
      <c r="BE8" s="88">
        <v>0</v>
      </c>
      <c r="BF8" s="89">
        <f t="shared" si="13"/>
        <v>0</v>
      </c>
      <c r="BG8" s="86">
        <v>6900000</v>
      </c>
      <c r="BH8" s="86">
        <v>0</v>
      </c>
      <c r="BI8" s="86">
        <v>0</v>
      </c>
      <c r="BJ8" s="86">
        <v>0</v>
      </c>
      <c r="BK8" s="87">
        <f t="shared" si="14"/>
        <v>6900000</v>
      </c>
      <c r="BL8" s="88">
        <v>0</v>
      </c>
      <c r="BM8" s="88">
        <v>0</v>
      </c>
      <c r="BN8" s="89">
        <f t="shared" si="15"/>
        <v>6900000</v>
      </c>
      <c r="BO8" s="86">
        <v>0</v>
      </c>
      <c r="BP8" s="86">
        <v>0</v>
      </c>
      <c r="BQ8" s="86">
        <v>0</v>
      </c>
      <c r="BR8" s="86">
        <v>0</v>
      </c>
      <c r="BS8" s="87">
        <f t="shared" si="16"/>
        <v>0</v>
      </c>
      <c r="BT8" s="88">
        <v>0</v>
      </c>
      <c r="BU8" s="88">
        <v>0</v>
      </c>
      <c r="BV8" s="89">
        <f t="shared" si="17"/>
        <v>0</v>
      </c>
      <c r="BW8" s="86">
        <v>0</v>
      </c>
      <c r="BX8" s="86">
        <v>0</v>
      </c>
      <c r="BY8" s="86">
        <v>0</v>
      </c>
      <c r="BZ8" s="86">
        <v>0</v>
      </c>
      <c r="CA8" s="87">
        <f t="shared" si="18"/>
        <v>0</v>
      </c>
      <c r="CB8" s="88">
        <v>0</v>
      </c>
      <c r="CC8" s="88">
        <v>0</v>
      </c>
      <c r="CD8" s="89">
        <f t="shared" si="19"/>
        <v>0</v>
      </c>
      <c r="CE8" s="86">
        <v>0</v>
      </c>
      <c r="CF8" s="86">
        <v>0</v>
      </c>
      <c r="CG8" s="86">
        <v>0</v>
      </c>
      <c r="CH8" s="86">
        <v>0</v>
      </c>
      <c r="CI8" s="87">
        <f t="shared" si="20"/>
        <v>0</v>
      </c>
      <c r="CJ8" s="88">
        <v>0</v>
      </c>
      <c r="CK8" s="88">
        <v>0</v>
      </c>
      <c r="CL8" s="89">
        <f t="shared" si="21"/>
        <v>0</v>
      </c>
      <c r="CM8" s="86">
        <v>1440</v>
      </c>
      <c r="CN8" s="86">
        <v>0</v>
      </c>
      <c r="CO8" s="86">
        <v>0</v>
      </c>
      <c r="CP8" s="86">
        <v>0</v>
      </c>
      <c r="CQ8" s="87">
        <f t="shared" si="22"/>
        <v>1440</v>
      </c>
      <c r="CR8" s="88">
        <v>0</v>
      </c>
      <c r="CS8" s="88">
        <v>0</v>
      </c>
      <c r="CT8" s="89">
        <f t="shared" si="23"/>
        <v>1440</v>
      </c>
      <c r="CU8" s="86">
        <v>0</v>
      </c>
      <c r="CV8" s="86">
        <v>0</v>
      </c>
      <c r="CW8" s="86">
        <v>0</v>
      </c>
      <c r="CX8" s="86">
        <v>0</v>
      </c>
      <c r="CY8" s="87">
        <f t="shared" si="24"/>
        <v>0</v>
      </c>
      <c r="CZ8" s="88">
        <v>0</v>
      </c>
      <c r="DA8" s="88">
        <v>0</v>
      </c>
      <c r="DB8" s="89">
        <f t="shared" si="25"/>
        <v>0</v>
      </c>
      <c r="DC8" s="86">
        <v>0</v>
      </c>
      <c r="DD8" s="86">
        <v>0</v>
      </c>
      <c r="DE8" s="86">
        <v>0</v>
      </c>
      <c r="DF8" s="86">
        <v>0</v>
      </c>
      <c r="DG8" s="87">
        <f t="shared" si="26"/>
        <v>0</v>
      </c>
      <c r="DH8" s="88">
        <v>0</v>
      </c>
      <c r="DI8" s="88">
        <v>0</v>
      </c>
      <c r="DJ8" s="89">
        <f t="shared" si="27"/>
        <v>0</v>
      </c>
      <c r="DK8" s="86">
        <v>34650</v>
      </c>
      <c r="DL8" s="86">
        <v>0</v>
      </c>
      <c r="DM8" s="86">
        <v>0</v>
      </c>
      <c r="DN8" s="86">
        <v>76260</v>
      </c>
      <c r="DO8" s="87">
        <f t="shared" si="28"/>
        <v>110910</v>
      </c>
      <c r="DP8" s="88">
        <v>55600</v>
      </c>
      <c r="DQ8" s="88">
        <v>0</v>
      </c>
      <c r="DR8" s="89">
        <f t="shared" si="29"/>
        <v>166510</v>
      </c>
      <c r="DS8" s="86">
        <v>0</v>
      </c>
      <c r="DT8" s="86">
        <v>0</v>
      </c>
      <c r="DU8" s="86">
        <v>0</v>
      </c>
      <c r="DV8" s="86">
        <v>0</v>
      </c>
      <c r="DW8" s="87">
        <f t="shared" si="30"/>
        <v>0</v>
      </c>
      <c r="DX8" s="88">
        <v>0</v>
      </c>
      <c r="DY8" s="88">
        <v>0</v>
      </c>
      <c r="DZ8" s="89">
        <f t="shared" si="31"/>
        <v>0</v>
      </c>
      <c r="EA8" s="86">
        <v>20000</v>
      </c>
      <c r="EB8" s="86">
        <v>0</v>
      </c>
      <c r="EC8" s="86">
        <v>0</v>
      </c>
      <c r="ED8" s="86">
        <v>0</v>
      </c>
      <c r="EE8" s="87">
        <f t="shared" si="32"/>
        <v>20000</v>
      </c>
      <c r="EF8" s="88">
        <v>0</v>
      </c>
      <c r="EG8" s="88">
        <v>2250</v>
      </c>
      <c r="EH8" s="89">
        <f t="shared" si="33"/>
        <v>22250</v>
      </c>
    </row>
    <row r="9" spans="1:138" s="13" customFormat="1" x14ac:dyDescent="0.2">
      <c r="A9" s="42">
        <v>3</v>
      </c>
      <c r="B9" s="139" t="s">
        <v>171</v>
      </c>
      <c r="C9" s="86">
        <v>4654607</v>
      </c>
      <c r="D9" s="86">
        <v>0</v>
      </c>
      <c r="E9" s="86">
        <v>0</v>
      </c>
      <c r="F9" s="86">
        <v>0</v>
      </c>
      <c r="G9" s="87">
        <f t="shared" si="0"/>
        <v>4654607</v>
      </c>
      <c r="H9" s="88">
        <v>0</v>
      </c>
      <c r="I9" s="88">
        <v>0</v>
      </c>
      <c r="J9" s="89">
        <f t="shared" si="1"/>
        <v>4654607</v>
      </c>
      <c r="K9" s="86">
        <v>55878964</v>
      </c>
      <c r="L9" s="86">
        <v>0</v>
      </c>
      <c r="M9" s="86">
        <v>0</v>
      </c>
      <c r="N9" s="86">
        <v>0</v>
      </c>
      <c r="O9" s="87">
        <f t="shared" si="2"/>
        <v>55878964</v>
      </c>
      <c r="P9" s="88">
        <v>0</v>
      </c>
      <c r="Q9" s="88">
        <v>0</v>
      </c>
      <c r="R9" s="89">
        <f t="shared" si="3"/>
        <v>55878964</v>
      </c>
      <c r="S9" s="86">
        <v>0</v>
      </c>
      <c r="T9" s="86">
        <v>0</v>
      </c>
      <c r="U9" s="86">
        <v>0</v>
      </c>
      <c r="V9" s="86">
        <v>0</v>
      </c>
      <c r="W9" s="87">
        <f t="shared" si="4"/>
        <v>0</v>
      </c>
      <c r="X9" s="88">
        <v>19660931</v>
      </c>
      <c r="Y9" s="88">
        <v>0</v>
      </c>
      <c r="Z9" s="89">
        <f t="shared" si="5"/>
        <v>19660931</v>
      </c>
      <c r="AA9" s="86">
        <v>0</v>
      </c>
      <c r="AB9" s="86">
        <v>0</v>
      </c>
      <c r="AC9" s="86">
        <v>0</v>
      </c>
      <c r="AD9" s="86">
        <v>0</v>
      </c>
      <c r="AE9" s="87">
        <f t="shared" si="6"/>
        <v>0</v>
      </c>
      <c r="AF9" s="88">
        <v>0</v>
      </c>
      <c r="AG9" s="88">
        <v>0</v>
      </c>
      <c r="AH9" s="89">
        <f t="shared" si="7"/>
        <v>0</v>
      </c>
      <c r="AI9" s="86">
        <v>0</v>
      </c>
      <c r="AJ9" s="86">
        <v>0</v>
      </c>
      <c r="AK9" s="86">
        <v>0</v>
      </c>
      <c r="AL9" s="86">
        <v>0</v>
      </c>
      <c r="AM9" s="87">
        <f t="shared" si="8"/>
        <v>0</v>
      </c>
      <c r="AN9" s="88">
        <v>0</v>
      </c>
      <c r="AO9" s="88">
        <v>0</v>
      </c>
      <c r="AP9" s="89">
        <f t="shared" si="9"/>
        <v>0</v>
      </c>
      <c r="AQ9" s="86">
        <v>0</v>
      </c>
      <c r="AR9" s="86">
        <v>0</v>
      </c>
      <c r="AS9" s="86">
        <v>0</v>
      </c>
      <c r="AT9" s="86">
        <v>0</v>
      </c>
      <c r="AU9" s="87">
        <f t="shared" si="10"/>
        <v>0</v>
      </c>
      <c r="AV9" s="88">
        <v>0</v>
      </c>
      <c r="AW9" s="88">
        <v>0</v>
      </c>
      <c r="AX9" s="89">
        <f t="shared" si="11"/>
        <v>0</v>
      </c>
      <c r="AY9" s="86">
        <v>0</v>
      </c>
      <c r="AZ9" s="86">
        <v>0</v>
      </c>
      <c r="BA9" s="86">
        <v>0</v>
      </c>
      <c r="BB9" s="86">
        <v>0</v>
      </c>
      <c r="BC9" s="87">
        <f t="shared" si="12"/>
        <v>0</v>
      </c>
      <c r="BD9" s="88">
        <v>0</v>
      </c>
      <c r="BE9" s="88">
        <v>0</v>
      </c>
      <c r="BF9" s="89">
        <f t="shared" si="13"/>
        <v>0</v>
      </c>
      <c r="BG9" s="86">
        <v>66559104</v>
      </c>
      <c r="BH9" s="86">
        <v>0</v>
      </c>
      <c r="BI9" s="86">
        <v>0</v>
      </c>
      <c r="BJ9" s="86">
        <v>0</v>
      </c>
      <c r="BK9" s="87">
        <f t="shared" si="14"/>
        <v>66559104</v>
      </c>
      <c r="BL9" s="88">
        <v>0</v>
      </c>
      <c r="BM9" s="88">
        <v>0</v>
      </c>
      <c r="BN9" s="89">
        <f t="shared" si="15"/>
        <v>66559104</v>
      </c>
      <c r="BO9" s="86">
        <v>1658779</v>
      </c>
      <c r="BP9" s="86">
        <v>0</v>
      </c>
      <c r="BQ9" s="86">
        <v>0</v>
      </c>
      <c r="BR9" s="86">
        <v>0</v>
      </c>
      <c r="BS9" s="87">
        <f t="shared" si="16"/>
        <v>1658779</v>
      </c>
      <c r="BT9" s="88">
        <v>0</v>
      </c>
      <c r="BU9" s="88">
        <v>0</v>
      </c>
      <c r="BV9" s="89">
        <f t="shared" si="17"/>
        <v>1658779</v>
      </c>
      <c r="BW9" s="86">
        <v>19828</v>
      </c>
      <c r="BX9" s="86">
        <v>0</v>
      </c>
      <c r="BY9" s="86">
        <v>0</v>
      </c>
      <c r="BZ9" s="86">
        <v>0</v>
      </c>
      <c r="CA9" s="87">
        <f t="shared" si="18"/>
        <v>19828</v>
      </c>
      <c r="CB9" s="88">
        <v>0</v>
      </c>
      <c r="CC9" s="88">
        <v>0</v>
      </c>
      <c r="CD9" s="89">
        <f t="shared" si="19"/>
        <v>19828</v>
      </c>
      <c r="CE9" s="86">
        <v>0</v>
      </c>
      <c r="CF9" s="86">
        <v>0</v>
      </c>
      <c r="CG9" s="86">
        <v>0</v>
      </c>
      <c r="CH9" s="86">
        <v>0</v>
      </c>
      <c r="CI9" s="87">
        <f t="shared" si="20"/>
        <v>0</v>
      </c>
      <c r="CJ9" s="88">
        <v>0</v>
      </c>
      <c r="CK9" s="88">
        <v>0</v>
      </c>
      <c r="CL9" s="89">
        <f t="shared" si="21"/>
        <v>0</v>
      </c>
      <c r="CM9" s="86">
        <v>0</v>
      </c>
      <c r="CN9" s="86">
        <v>0</v>
      </c>
      <c r="CO9" s="86">
        <v>0</v>
      </c>
      <c r="CP9" s="86">
        <v>0</v>
      </c>
      <c r="CQ9" s="87">
        <f t="shared" si="22"/>
        <v>0</v>
      </c>
      <c r="CR9" s="88">
        <v>0</v>
      </c>
      <c r="CS9" s="88">
        <v>0</v>
      </c>
      <c r="CT9" s="89">
        <f t="shared" si="23"/>
        <v>0</v>
      </c>
      <c r="CU9" s="86">
        <v>0</v>
      </c>
      <c r="CV9" s="86">
        <v>0</v>
      </c>
      <c r="CW9" s="86">
        <v>0</v>
      </c>
      <c r="CX9" s="86">
        <v>0</v>
      </c>
      <c r="CY9" s="87">
        <f t="shared" si="24"/>
        <v>0</v>
      </c>
      <c r="CZ9" s="88">
        <v>0</v>
      </c>
      <c r="DA9" s="88">
        <v>0</v>
      </c>
      <c r="DB9" s="89">
        <f t="shared" si="25"/>
        <v>0</v>
      </c>
      <c r="DC9" s="86">
        <v>0</v>
      </c>
      <c r="DD9" s="86">
        <v>0</v>
      </c>
      <c r="DE9" s="86">
        <v>0</v>
      </c>
      <c r="DF9" s="86">
        <v>0</v>
      </c>
      <c r="DG9" s="87">
        <f t="shared" si="26"/>
        <v>0</v>
      </c>
      <c r="DH9" s="88">
        <v>0</v>
      </c>
      <c r="DI9" s="88">
        <v>0</v>
      </c>
      <c r="DJ9" s="89">
        <f t="shared" si="27"/>
        <v>0</v>
      </c>
      <c r="DK9" s="86">
        <v>2023324</v>
      </c>
      <c r="DL9" s="86">
        <v>0</v>
      </c>
      <c r="DM9" s="86">
        <v>0</v>
      </c>
      <c r="DN9" s="86">
        <v>0</v>
      </c>
      <c r="DO9" s="87">
        <f t="shared" si="28"/>
        <v>2023324</v>
      </c>
      <c r="DP9" s="88">
        <v>0</v>
      </c>
      <c r="DQ9" s="88">
        <v>0</v>
      </c>
      <c r="DR9" s="89">
        <f t="shared" si="29"/>
        <v>2023324</v>
      </c>
      <c r="DS9" s="86">
        <v>586514</v>
      </c>
      <c r="DT9" s="86">
        <v>0</v>
      </c>
      <c r="DU9" s="86">
        <v>0</v>
      </c>
      <c r="DV9" s="86">
        <v>0</v>
      </c>
      <c r="DW9" s="87">
        <f t="shared" si="30"/>
        <v>586514</v>
      </c>
      <c r="DX9" s="88">
        <v>0</v>
      </c>
      <c r="DY9" s="88">
        <v>0</v>
      </c>
      <c r="DZ9" s="89">
        <f t="shared" si="31"/>
        <v>586514</v>
      </c>
      <c r="EA9" s="86">
        <v>20000</v>
      </c>
      <c r="EB9" s="86">
        <v>0</v>
      </c>
      <c r="EC9" s="86">
        <v>0</v>
      </c>
      <c r="ED9" s="86">
        <v>0</v>
      </c>
      <c r="EE9" s="87">
        <f t="shared" si="32"/>
        <v>20000</v>
      </c>
      <c r="EF9" s="88">
        <v>0</v>
      </c>
      <c r="EG9" s="88">
        <v>0</v>
      </c>
      <c r="EH9" s="89">
        <f t="shared" si="33"/>
        <v>20000</v>
      </c>
    </row>
    <row r="10" spans="1:138" s="13" customFormat="1" x14ac:dyDescent="0.2">
      <c r="A10" s="42">
        <v>4</v>
      </c>
      <c r="B10" s="139" t="s">
        <v>172</v>
      </c>
      <c r="C10" s="86">
        <v>1103207</v>
      </c>
      <c r="D10" s="86">
        <v>0</v>
      </c>
      <c r="E10" s="86">
        <v>0</v>
      </c>
      <c r="F10" s="86">
        <v>0</v>
      </c>
      <c r="G10" s="87">
        <f t="shared" si="0"/>
        <v>1103207</v>
      </c>
      <c r="H10" s="88">
        <v>0</v>
      </c>
      <c r="I10" s="88">
        <v>0</v>
      </c>
      <c r="J10" s="89">
        <f t="shared" si="1"/>
        <v>1103207</v>
      </c>
      <c r="K10" s="86">
        <v>6808162</v>
      </c>
      <c r="L10" s="86">
        <v>0</v>
      </c>
      <c r="M10" s="86">
        <v>0</v>
      </c>
      <c r="N10" s="86">
        <v>0</v>
      </c>
      <c r="O10" s="87">
        <f t="shared" si="2"/>
        <v>6808162</v>
      </c>
      <c r="P10" s="88">
        <v>0</v>
      </c>
      <c r="Q10" s="88">
        <v>0</v>
      </c>
      <c r="R10" s="89">
        <f t="shared" si="3"/>
        <v>6808162</v>
      </c>
      <c r="S10" s="86">
        <v>0</v>
      </c>
      <c r="T10" s="86">
        <v>0</v>
      </c>
      <c r="U10" s="86">
        <v>0</v>
      </c>
      <c r="V10" s="86">
        <v>0</v>
      </c>
      <c r="W10" s="87">
        <f t="shared" si="4"/>
        <v>0</v>
      </c>
      <c r="X10" s="88">
        <v>0</v>
      </c>
      <c r="Y10" s="88">
        <v>0</v>
      </c>
      <c r="Z10" s="89">
        <f t="shared" si="5"/>
        <v>0</v>
      </c>
      <c r="AA10" s="86">
        <v>165000</v>
      </c>
      <c r="AB10" s="86">
        <v>0</v>
      </c>
      <c r="AC10" s="86">
        <v>0</v>
      </c>
      <c r="AD10" s="86">
        <v>0</v>
      </c>
      <c r="AE10" s="87">
        <f t="shared" si="6"/>
        <v>165000</v>
      </c>
      <c r="AF10" s="88">
        <v>0</v>
      </c>
      <c r="AG10" s="88">
        <v>0</v>
      </c>
      <c r="AH10" s="89">
        <f t="shared" si="7"/>
        <v>165000</v>
      </c>
      <c r="AI10" s="86">
        <v>0</v>
      </c>
      <c r="AJ10" s="86">
        <v>0</v>
      </c>
      <c r="AK10" s="86">
        <v>0</v>
      </c>
      <c r="AL10" s="86">
        <v>0</v>
      </c>
      <c r="AM10" s="87">
        <f t="shared" si="8"/>
        <v>0</v>
      </c>
      <c r="AN10" s="88">
        <v>0</v>
      </c>
      <c r="AO10" s="88">
        <v>0</v>
      </c>
      <c r="AP10" s="89">
        <f t="shared" si="9"/>
        <v>0</v>
      </c>
      <c r="AQ10" s="86">
        <v>0</v>
      </c>
      <c r="AR10" s="86">
        <v>0</v>
      </c>
      <c r="AS10" s="86">
        <v>0</v>
      </c>
      <c r="AT10" s="86">
        <v>0</v>
      </c>
      <c r="AU10" s="87">
        <f t="shared" si="10"/>
        <v>0</v>
      </c>
      <c r="AV10" s="88">
        <v>0</v>
      </c>
      <c r="AW10" s="88">
        <v>0</v>
      </c>
      <c r="AX10" s="89">
        <f t="shared" si="11"/>
        <v>0</v>
      </c>
      <c r="AY10" s="86">
        <v>0</v>
      </c>
      <c r="AZ10" s="86">
        <v>0</v>
      </c>
      <c r="BA10" s="86">
        <v>0</v>
      </c>
      <c r="BB10" s="86">
        <v>0</v>
      </c>
      <c r="BC10" s="87">
        <f t="shared" si="12"/>
        <v>0</v>
      </c>
      <c r="BD10" s="88">
        <v>0</v>
      </c>
      <c r="BE10" s="88">
        <v>0</v>
      </c>
      <c r="BF10" s="89">
        <f t="shared" si="13"/>
        <v>0</v>
      </c>
      <c r="BG10" s="86">
        <v>5156293</v>
      </c>
      <c r="BH10" s="86">
        <v>0</v>
      </c>
      <c r="BI10" s="86">
        <v>0</v>
      </c>
      <c r="BJ10" s="86">
        <v>0</v>
      </c>
      <c r="BK10" s="87">
        <f t="shared" si="14"/>
        <v>5156293</v>
      </c>
      <c r="BL10" s="88">
        <v>0</v>
      </c>
      <c r="BM10" s="88">
        <v>0</v>
      </c>
      <c r="BN10" s="89">
        <f t="shared" si="15"/>
        <v>5156293</v>
      </c>
      <c r="BO10" s="86">
        <v>0</v>
      </c>
      <c r="BP10" s="86">
        <v>0</v>
      </c>
      <c r="BQ10" s="86">
        <v>0</v>
      </c>
      <c r="BR10" s="86">
        <v>0</v>
      </c>
      <c r="BS10" s="87">
        <f t="shared" si="16"/>
        <v>0</v>
      </c>
      <c r="BT10" s="88">
        <v>0</v>
      </c>
      <c r="BU10" s="88">
        <v>0</v>
      </c>
      <c r="BV10" s="89">
        <f t="shared" si="17"/>
        <v>0</v>
      </c>
      <c r="BW10" s="86">
        <v>0</v>
      </c>
      <c r="BX10" s="86">
        <v>0</v>
      </c>
      <c r="BY10" s="86">
        <v>0</v>
      </c>
      <c r="BZ10" s="86">
        <v>0</v>
      </c>
      <c r="CA10" s="87">
        <f t="shared" si="18"/>
        <v>0</v>
      </c>
      <c r="CB10" s="88">
        <v>0</v>
      </c>
      <c r="CC10" s="88">
        <v>0</v>
      </c>
      <c r="CD10" s="89">
        <f t="shared" si="19"/>
        <v>0</v>
      </c>
      <c r="CE10" s="86">
        <v>0</v>
      </c>
      <c r="CF10" s="86">
        <v>0</v>
      </c>
      <c r="CG10" s="86">
        <v>0</v>
      </c>
      <c r="CH10" s="86">
        <v>0</v>
      </c>
      <c r="CI10" s="87">
        <f t="shared" si="20"/>
        <v>0</v>
      </c>
      <c r="CJ10" s="88">
        <v>0</v>
      </c>
      <c r="CK10" s="88">
        <v>0</v>
      </c>
      <c r="CL10" s="89">
        <f t="shared" si="21"/>
        <v>0</v>
      </c>
      <c r="CM10" s="86">
        <v>4500</v>
      </c>
      <c r="CN10" s="86">
        <v>0</v>
      </c>
      <c r="CO10" s="86">
        <v>0</v>
      </c>
      <c r="CP10" s="86">
        <v>0</v>
      </c>
      <c r="CQ10" s="87">
        <f t="shared" si="22"/>
        <v>4500</v>
      </c>
      <c r="CR10" s="88">
        <v>0</v>
      </c>
      <c r="CS10" s="88">
        <v>0</v>
      </c>
      <c r="CT10" s="89">
        <f t="shared" si="23"/>
        <v>4500</v>
      </c>
      <c r="CU10" s="86">
        <v>24234</v>
      </c>
      <c r="CV10" s="86">
        <v>0</v>
      </c>
      <c r="CW10" s="86">
        <v>0</v>
      </c>
      <c r="CX10" s="86">
        <v>0</v>
      </c>
      <c r="CY10" s="87">
        <f t="shared" si="24"/>
        <v>24234</v>
      </c>
      <c r="CZ10" s="88">
        <v>0</v>
      </c>
      <c r="DA10" s="88">
        <v>0</v>
      </c>
      <c r="DB10" s="89">
        <f t="shared" si="25"/>
        <v>24234</v>
      </c>
      <c r="DC10" s="86">
        <v>0</v>
      </c>
      <c r="DD10" s="86">
        <v>0</v>
      </c>
      <c r="DE10" s="86">
        <v>0</v>
      </c>
      <c r="DF10" s="86">
        <v>0</v>
      </c>
      <c r="DG10" s="87">
        <f t="shared" si="26"/>
        <v>0</v>
      </c>
      <c r="DH10" s="88">
        <v>0</v>
      </c>
      <c r="DI10" s="88">
        <v>0</v>
      </c>
      <c r="DJ10" s="89">
        <f t="shared" si="27"/>
        <v>0</v>
      </c>
      <c r="DK10" s="86">
        <v>230229</v>
      </c>
      <c r="DL10" s="86">
        <v>0</v>
      </c>
      <c r="DM10" s="86">
        <v>0</v>
      </c>
      <c r="DN10" s="86">
        <v>0</v>
      </c>
      <c r="DO10" s="87">
        <f t="shared" si="28"/>
        <v>230229</v>
      </c>
      <c r="DP10" s="88">
        <v>0</v>
      </c>
      <c r="DQ10" s="88">
        <v>0</v>
      </c>
      <c r="DR10" s="89">
        <f t="shared" si="29"/>
        <v>230229</v>
      </c>
      <c r="DS10" s="86">
        <v>0</v>
      </c>
      <c r="DT10" s="86">
        <v>0</v>
      </c>
      <c r="DU10" s="86">
        <v>0</v>
      </c>
      <c r="DV10" s="86">
        <v>0</v>
      </c>
      <c r="DW10" s="87">
        <f t="shared" si="30"/>
        <v>0</v>
      </c>
      <c r="DX10" s="88">
        <v>0</v>
      </c>
      <c r="DY10" s="88">
        <v>0</v>
      </c>
      <c r="DZ10" s="89">
        <f t="shared" si="31"/>
        <v>0</v>
      </c>
      <c r="EA10" s="86">
        <v>9571</v>
      </c>
      <c r="EB10" s="86">
        <v>0</v>
      </c>
      <c r="EC10" s="86">
        <v>0</v>
      </c>
      <c r="ED10" s="86">
        <v>0</v>
      </c>
      <c r="EE10" s="87">
        <f t="shared" si="32"/>
        <v>9571</v>
      </c>
      <c r="EF10" s="88">
        <v>0</v>
      </c>
      <c r="EG10" s="88">
        <v>0</v>
      </c>
      <c r="EH10" s="89">
        <f t="shared" si="33"/>
        <v>9571</v>
      </c>
    </row>
    <row r="11" spans="1:138" s="13" customFormat="1" x14ac:dyDescent="0.2">
      <c r="A11" s="43">
        <v>5</v>
      </c>
      <c r="B11" s="140" t="s">
        <v>173</v>
      </c>
      <c r="C11" s="90">
        <v>525757</v>
      </c>
      <c r="D11" s="90">
        <v>0</v>
      </c>
      <c r="E11" s="90">
        <v>0</v>
      </c>
      <c r="F11" s="90">
        <v>0</v>
      </c>
      <c r="G11" s="91">
        <f t="shared" si="0"/>
        <v>525757</v>
      </c>
      <c r="H11" s="92">
        <v>0</v>
      </c>
      <c r="I11" s="92">
        <v>0</v>
      </c>
      <c r="J11" s="93">
        <f t="shared" si="1"/>
        <v>525757</v>
      </c>
      <c r="K11" s="90">
        <v>2178524</v>
      </c>
      <c r="L11" s="90">
        <v>0</v>
      </c>
      <c r="M11" s="90">
        <v>0</v>
      </c>
      <c r="N11" s="90">
        <v>695473</v>
      </c>
      <c r="O11" s="91">
        <f t="shared" si="2"/>
        <v>2873997</v>
      </c>
      <c r="P11" s="92">
        <v>0</v>
      </c>
      <c r="Q11" s="92">
        <v>0</v>
      </c>
      <c r="R11" s="93">
        <f t="shared" si="3"/>
        <v>2873997</v>
      </c>
      <c r="S11" s="90">
        <v>0</v>
      </c>
      <c r="T11" s="90">
        <v>0</v>
      </c>
      <c r="U11" s="90">
        <v>0</v>
      </c>
      <c r="V11" s="90">
        <v>0</v>
      </c>
      <c r="W11" s="91">
        <f t="shared" si="4"/>
        <v>0</v>
      </c>
      <c r="X11" s="92">
        <v>0</v>
      </c>
      <c r="Y11" s="92">
        <v>0</v>
      </c>
      <c r="Z11" s="93">
        <f t="shared" si="5"/>
        <v>0</v>
      </c>
      <c r="AA11" s="90">
        <v>105139</v>
      </c>
      <c r="AB11" s="90">
        <v>0</v>
      </c>
      <c r="AC11" s="90">
        <v>0</v>
      </c>
      <c r="AD11" s="90">
        <v>0</v>
      </c>
      <c r="AE11" s="91">
        <f t="shared" si="6"/>
        <v>105139</v>
      </c>
      <c r="AF11" s="92">
        <v>0</v>
      </c>
      <c r="AG11" s="92">
        <v>0</v>
      </c>
      <c r="AH11" s="93">
        <f t="shared" si="7"/>
        <v>105139</v>
      </c>
      <c r="AI11" s="90">
        <v>0</v>
      </c>
      <c r="AJ11" s="90">
        <v>0</v>
      </c>
      <c r="AK11" s="90">
        <v>0</v>
      </c>
      <c r="AL11" s="90">
        <v>0</v>
      </c>
      <c r="AM11" s="91">
        <f t="shared" si="8"/>
        <v>0</v>
      </c>
      <c r="AN11" s="92">
        <v>0</v>
      </c>
      <c r="AO11" s="92">
        <v>0</v>
      </c>
      <c r="AP11" s="93">
        <f t="shared" si="9"/>
        <v>0</v>
      </c>
      <c r="AQ11" s="90">
        <v>0</v>
      </c>
      <c r="AR11" s="90">
        <v>0</v>
      </c>
      <c r="AS11" s="90">
        <v>0</v>
      </c>
      <c r="AT11" s="90">
        <v>0</v>
      </c>
      <c r="AU11" s="91">
        <f t="shared" si="10"/>
        <v>0</v>
      </c>
      <c r="AV11" s="92">
        <v>0</v>
      </c>
      <c r="AW11" s="92">
        <v>0</v>
      </c>
      <c r="AX11" s="93">
        <f t="shared" si="11"/>
        <v>0</v>
      </c>
      <c r="AY11" s="90">
        <v>0</v>
      </c>
      <c r="AZ11" s="90">
        <v>0</v>
      </c>
      <c r="BA11" s="90">
        <v>0</v>
      </c>
      <c r="BB11" s="90">
        <v>0</v>
      </c>
      <c r="BC11" s="91">
        <f t="shared" si="12"/>
        <v>0</v>
      </c>
      <c r="BD11" s="92">
        <v>0</v>
      </c>
      <c r="BE11" s="92">
        <v>0</v>
      </c>
      <c r="BF11" s="93">
        <f t="shared" si="13"/>
        <v>0</v>
      </c>
      <c r="BG11" s="90">
        <v>5444676</v>
      </c>
      <c r="BH11" s="90">
        <v>0</v>
      </c>
      <c r="BI11" s="90">
        <v>0</v>
      </c>
      <c r="BJ11" s="90">
        <v>2290644</v>
      </c>
      <c r="BK11" s="91">
        <f t="shared" si="14"/>
        <v>7735320</v>
      </c>
      <c r="BL11" s="92">
        <v>0</v>
      </c>
      <c r="BM11" s="92">
        <v>0</v>
      </c>
      <c r="BN11" s="93">
        <f t="shared" si="15"/>
        <v>7735320</v>
      </c>
      <c r="BO11" s="90">
        <v>0</v>
      </c>
      <c r="BP11" s="90">
        <v>0</v>
      </c>
      <c r="BQ11" s="90">
        <v>0</v>
      </c>
      <c r="BR11" s="90">
        <v>0</v>
      </c>
      <c r="BS11" s="91">
        <f t="shared" si="16"/>
        <v>0</v>
      </c>
      <c r="BT11" s="92">
        <v>0</v>
      </c>
      <c r="BU11" s="92">
        <v>0</v>
      </c>
      <c r="BV11" s="93">
        <f t="shared" si="17"/>
        <v>0</v>
      </c>
      <c r="BW11" s="90">
        <v>0</v>
      </c>
      <c r="BX11" s="90">
        <v>0</v>
      </c>
      <c r="BY11" s="90">
        <v>0</v>
      </c>
      <c r="BZ11" s="90">
        <v>0</v>
      </c>
      <c r="CA11" s="91">
        <f t="shared" si="18"/>
        <v>0</v>
      </c>
      <c r="CB11" s="92">
        <v>0</v>
      </c>
      <c r="CC11" s="92">
        <v>0</v>
      </c>
      <c r="CD11" s="93">
        <f t="shared" si="19"/>
        <v>0</v>
      </c>
      <c r="CE11" s="90">
        <v>0</v>
      </c>
      <c r="CF11" s="90">
        <v>0</v>
      </c>
      <c r="CG11" s="90">
        <v>0</v>
      </c>
      <c r="CH11" s="90">
        <v>0</v>
      </c>
      <c r="CI11" s="91">
        <f t="shared" si="20"/>
        <v>0</v>
      </c>
      <c r="CJ11" s="92">
        <v>0</v>
      </c>
      <c r="CK11" s="92">
        <v>0</v>
      </c>
      <c r="CL11" s="93">
        <f t="shared" si="21"/>
        <v>0</v>
      </c>
      <c r="CM11" s="90">
        <v>192166</v>
      </c>
      <c r="CN11" s="90">
        <v>0</v>
      </c>
      <c r="CO11" s="90">
        <v>0</v>
      </c>
      <c r="CP11" s="90">
        <v>0</v>
      </c>
      <c r="CQ11" s="91">
        <f t="shared" si="22"/>
        <v>192166</v>
      </c>
      <c r="CR11" s="92">
        <v>0</v>
      </c>
      <c r="CS11" s="92">
        <v>0</v>
      </c>
      <c r="CT11" s="93">
        <f t="shared" si="23"/>
        <v>192166</v>
      </c>
      <c r="CU11" s="90">
        <v>0</v>
      </c>
      <c r="CV11" s="90">
        <v>0</v>
      </c>
      <c r="CW11" s="90">
        <v>0</v>
      </c>
      <c r="CX11" s="90">
        <v>0</v>
      </c>
      <c r="CY11" s="91">
        <f t="shared" si="24"/>
        <v>0</v>
      </c>
      <c r="CZ11" s="92">
        <v>0</v>
      </c>
      <c r="DA11" s="92">
        <v>0</v>
      </c>
      <c r="DB11" s="93">
        <f t="shared" si="25"/>
        <v>0</v>
      </c>
      <c r="DC11" s="90">
        <v>0</v>
      </c>
      <c r="DD11" s="90">
        <v>0</v>
      </c>
      <c r="DE11" s="90">
        <v>0</v>
      </c>
      <c r="DF11" s="90">
        <v>0</v>
      </c>
      <c r="DG11" s="91">
        <f t="shared" si="26"/>
        <v>0</v>
      </c>
      <c r="DH11" s="92">
        <v>0</v>
      </c>
      <c r="DI11" s="92">
        <v>0</v>
      </c>
      <c r="DJ11" s="93">
        <f t="shared" si="27"/>
        <v>0</v>
      </c>
      <c r="DK11" s="90">
        <v>16000</v>
      </c>
      <c r="DL11" s="90">
        <v>0</v>
      </c>
      <c r="DM11" s="90">
        <v>0</v>
      </c>
      <c r="DN11" s="90">
        <v>0</v>
      </c>
      <c r="DO11" s="91">
        <f t="shared" si="28"/>
        <v>16000</v>
      </c>
      <c r="DP11" s="92">
        <v>0</v>
      </c>
      <c r="DQ11" s="92">
        <v>0</v>
      </c>
      <c r="DR11" s="93">
        <f t="shared" si="29"/>
        <v>16000</v>
      </c>
      <c r="DS11" s="90">
        <v>20000</v>
      </c>
      <c r="DT11" s="90">
        <v>0</v>
      </c>
      <c r="DU11" s="90">
        <v>0</v>
      </c>
      <c r="DV11" s="90">
        <v>0</v>
      </c>
      <c r="DW11" s="91">
        <f t="shared" si="30"/>
        <v>20000</v>
      </c>
      <c r="DX11" s="92">
        <v>0</v>
      </c>
      <c r="DY11" s="92">
        <v>0</v>
      </c>
      <c r="DZ11" s="93">
        <f t="shared" si="31"/>
        <v>20000</v>
      </c>
      <c r="EA11" s="90">
        <v>0</v>
      </c>
      <c r="EB11" s="90">
        <v>0</v>
      </c>
      <c r="EC11" s="90">
        <v>0</v>
      </c>
      <c r="ED11" s="90">
        <v>0</v>
      </c>
      <c r="EE11" s="91">
        <f t="shared" si="32"/>
        <v>0</v>
      </c>
      <c r="EF11" s="92">
        <v>0</v>
      </c>
      <c r="EG11" s="92">
        <v>0</v>
      </c>
      <c r="EH11" s="93">
        <f t="shared" si="33"/>
        <v>0</v>
      </c>
    </row>
    <row r="12" spans="1:138" s="13" customFormat="1" x14ac:dyDescent="0.2">
      <c r="A12" s="41">
        <v>6</v>
      </c>
      <c r="B12" s="138" t="s">
        <v>174</v>
      </c>
      <c r="C12" s="82">
        <v>1289815</v>
      </c>
      <c r="D12" s="82">
        <v>0</v>
      </c>
      <c r="E12" s="82">
        <v>0</v>
      </c>
      <c r="F12" s="82">
        <v>0</v>
      </c>
      <c r="G12" s="83">
        <f t="shared" si="0"/>
        <v>1289815</v>
      </c>
      <c r="H12" s="82">
        <v>0</v>
      </c>
      <c r="I12" s="82">
        <v>0</v>
      </c>
      <c r="J12" s="85">
        <f t="shared" si="1"/>
        <v>1289815</v>
      </c>
      <c r="K12" s="82">
        <v>8002889</v>
      </c>
      <c r="L12" s="82">
        <v>0</v>
      </c>
      <c r="M12" s="82">
        <v>0</v>
      </c>
      <c r="N12" s="82">
        <v>0</v>
      </c>
      <c r="O12" s="83">
        <f t="shared" si="2"/>
        <v>8002889</v>
      </c>
      <c r="P12" s="82">
        <v>0</v>
      </c>
      <c r="Q12" s="82">
        <v>0</v>
      </c>
      <c r="R12" s="85">
        <f t="shared" si="3"/>
        <v>8002889</v>
      </c>
      <c r="S12" s="82">
        <v>0</v>
      </c>
      <c r="T12" s="82">
        <v>0</v>
      </c>
      <c r="U12" s="82">
        <v>0</v>
      </c>
      <c r="V12" s="82">
        <v>0</v>
      </c>
      <c r="W12" s="83">
        <f t="shared" si="4"/>
        <v>0</v>
      </c>
      <c r="X12" s="82">
        <v>4314519</v>
      </c>
      <c r="Y12" s="82">
        <v>0</v>
      </c>
      <c r="Z12" s="85">
        <f t="shared" si="5"/>
        <v>4314519</v>
      </c>
      <c r="AA12" s="82">
        <v>472121</v>
      </c>
      <c r="AB12" s="82">
        <v>0</v>
      </c>
      <c r="AC12" s="82">
        <v>0</v>
      </c>
      <c r="AD12" s="82">
        <v>0</v>
      </c>
      <c r="AE12" s="83">
        <f t="shared" si="6"/>
        <v>472121</v>
      </c>
      <c r="AF12" s="82">
        <v>0</v>
      </c>
      <c r="AG12" s="82">
        <v>0</v>
      </c>
      <c r="AH12" s="85">
        <f t="shared" si="7"/>
        <v>472121</v>
      </c>
      <c r="AI12" s="82">
        <v>0</v>
      </c>
      <c r="AJ12" s="82">
        <v>0</v>
      </c>
      <c r="AK12" s="82">
        <v>0</v>
      </c>
      <c r="AL12" s="82">
        <v>0</v>
      </c>
      <c r="AM12" s="83">
        <f t="shared" si="8"/>
        <v>0</v>
      </c>
      <c r="AN12" s="82">
        <v>0</v>
      </c>
      <c r="AO12" s="82">
        <v>0</v>
      </c>
      <c r="AP12" s="85">
        <f t="shared" si="9"/>
        <v>0</v>
      </c>
      <c r="AQ12" s="82">
        <v>0</v>
      </c>
      <c r="AR12" s="82">
        <v>0</v>
      </c>
      <c r="AS12" s="82">
        <v>0</v>
      </c>
      <c r="AT12" s="82">
        <v>0</v>
      </c>
      <c r="AU12" s="83">
        <f t="shared" si="10"/>
        <v>0</v>
      </c>
      <c r="AV12" s="82">
        <v>0</v>
      </c>
      <c r="AW12" s="82">
        <v>0</v>
      </c>
      <c r="AX12" s="85">
        <f t="shared" si="11"/>
        <v>0</v>
      </c>
      <c r="AY12" s="82">
        <v>0</v>
      </c>
      <c r="AZ12" s="82">
        <v>0</v>
      </c>
      <c r="BA12" s="82">
        <v>0</v>
      </c>
      <c r="BB12" s="82">
        <v>0</v>
      </c>
      <c r="BC12" s="83">
        <f t="shared" si="12"/>
        <v>0</v>
      </c>
      <c r="BD12" s="82">
        <v>0</v>
      </c>
      <c r="BE12" s="82">
        <v>0</v>
      </c>
      <c r="BF12" s="85">
        <f t="shared" si="13"/>
        <v>0</v>
      </c>
      <c r="BG12" s="82">
        <v>10564085</v>
      </c>
      <c r="BH12" s="82">
        <v>0</v>
      </c>
      <c r="BI12" s="82">
        <v>0</v>
      </c>
      <c r="BJ12" s="82">
        <v>0</v>
      </c>
      <c r="BK12" s="83">
        <f t="shared" si="14"/>
        <v>10564085</v>
      </c>
      <c r="BL12" s="82">
        <v>0</v>
      </c>
      <c r="BM12" s="82">
        <v>0</v>
      </c>
      <c r="BN12" s="85">
        <f t="shared" si="15"/>
        <v>10564085</v>
      </c>
      <c r="BO12" s="82">
        <v>0</v>
      </c>
      <c r="BP12" s="82">
        <v>0</v>
      </c>
      <c r="BQ12" s="82">
        <v>0</v>
      </c>
      <c r="BR12" s="82">
        <v>0</v>
      </c>
      <c r="BS12" s="83">
        <f t="shared" si="16"/>
        <v>0</v>
      </c>
      <c r="BT12" s="82">
        <v>0</v>
      </c>
      <c r="BU12" s="82">
        <v>0</v>
      </c>
      <c r="BV12" s="85">
        <f t="shared" si="17"/>
        <v>0</v>
      </c>
      <c r="BW12" s="82">
        <v>0</v>
      </c>
      <c r="BX12" s="82">
        <v>0</v>
      </c>
      <c r="BY12" s="82">
        <v>0</v>
      </c>
      <c r="BZ12" s="82">
        <v>0</v>
      </c>
      <c r="CA12" s="83">
        <f t="shared" si="18"/>
        <v>0</v>
      </c>
      <c r="CB12" s="82">
        <v>0</v>
      </c>
      <c r="CC12" s="82">
        <v>0</v>
      </c>
      <c r="CD12" s="85">
        <f t="shared" si="19"/>
        <v>0</v>
      </c>
      <c r="CE12" s="82">
        <v>0</v>
      </c>
      <c r="CF12" s="82">
        <v>0</v>
      </c>
      <c r="CG12" s="82">
        <v>0</v>
      </c>
      <c r="CH12" s="82">
        <v>0</v>
      </c>
      <c r="CI12" s="83">
        <f t="shared" si="20"/>
        <v>0</v>
      </c>
      <c r="CJ12" s="82">
        <v>0</v>
      </c>
      <c r="CK12" s="82">
        <v>0</v>
      </c>
      <c r="CL12" s="85">
        <f t="shared" si="21"/>
        <v>0</v>
      </c>
      <c r="CM12" s="82">
        <v>13</v>
      </c>
      <c r="CN12" s="82">
        <v>0</v>
      </c>
      <c r="CO12" s="82">
        <v>0</v>
      </c>
      <c r="CP12" s="82">
        <v>0</v>
      </c>
      <c r="CQ12" s="83">
        <f t="shared" si="22"/>
        <v>13</v>
      </c>
      <c r="CR12" s="82">
        <v>0</v>
      </c>
      <c r="CS12" s="82">
        <v>0</v>
      </c>
      <c r="CT12" s="85">
        <f t="shared" si="23"/>
        <v>13</v>
      </c>
      <c r="CU12" s="82">
        <v>0</v>
      </c>
      <c r="CV12" s="82">
        <v>0</v>
      </c>
      <c r="CW12" s="82">
        <v>0</v>
      </c>
      <c r="CX12" s="82">
        <v>0</v>
      </c>
      <c r="CY12" s="83">
        <f t="shared" si="24"/>
        <v>0</v>
      </c>
      <c r="CZ12" s="82">
        <v>0</v>
      </c>
      <c r="DA12" s="82">
        <v>0</v>
      </c>
      <c r="DB12" s="85">
        <f t="shared" si="25"/>
        <v>0</v>
      </c>
      <c r="DC12" s="82">
        <v>0</v>
      </c>
      <c r="DD12" s="82">
        <v>0</v>
      </c>
      <c r="DE12" s="82">
        <v>0</v>
      </c>
      <c r="DF12" s="82">
        <v>0</v>
      </c>
      <c r="DG12" s="83">
        <f t="shared" si="26"/>
        <v>0</v>
      </c>
      <c r="DH12" s="82">
        <v>0</v>
      </c>
      <c r="DI12" s="82">
        <v>0</v>
      </c>
      <c r="DJ12" s="85">
        <f t="shared" si="27"/>
        <v>0</v>
      </c>
      <c r="DK12" s="82">
        <v>0</v>
      </c>
      <c r="DL12" s="82">
        <v>0</v>
      </c>
      <c r="DM12" s="82">
        <v>0</v>
      </c>
      <c r="DN12" s="82">
        <v>0</v>
      </c>
      <c r="DO12" s="83">
        <f t="shared" si="28"/>
        <v>0</v>
      </c>
      <c r="DP12" s="82">
        <v>0</v>
      </c>
      <c r="DQ12" s="82">
        <v>0</v>
      </c>
      <c r="DR12" s="85">
        <f t="shared" si="29"/>
        <v>0</v>
      </c>
      <c r="DS12" s="82">
        <v>197548</v>
      </c>
      <c r="DT12" s="82">
        <v>0</v>
      </c>
      <c r="DU12" s="82">
        <v>0</v>
      </c>
      <c r="DV12" s="82">
        <v>0</v>
      </c>
      <c r="DW12" s="83">
        <f t="shared" si="30"/>
        <v>197548</v>
      </c>
      <c r="DX12" s="82">
        <v>0</v>
      </c>
      <c r="DY12" s="82">
        <v>0</v>
      </c>
      <c r="DZ12" s="85">
        <f t="shared" si="31"/>
        <v>197548</v>
      </c>
      <c r="EA12" s="82">
        <v>0</v>
      </c>
      <c r="EB12" s="82">
        <v>0</v>
      </c>
      <c r="EC12" s="82">
        <v>0</v>
      </c>
      <c r="ED12" s="82">
        <v>0</v>
      </c>
      <c r="EE12" s="83">
        <f t="shared" si="32"/>
        <v>0</v>
      </c>
      <c r="EF12" s="82">
        <v>0</v>
      </c>
      <c r="EG12" s="82">
        <v>0</v>
      </c>
      <c r="EH12" s="85">
        <f t="shared" si="33"/>
        <v>0</v>
      </c>
    </row>
    <row r="13" spans="1:138" s="13" customFormat="1" x14ac:dyDescent="0.2">
      <c r="A13" s="42">
        <v>7</v>
      </c>
      <c r="B13" s="139" t="s">
        <v>175</v>
      </c>
      <c r="C13" s="86">
        <v>2049175</v>
      </c>
      <c r="D13" s="86">
        <v>0</v>
      </c>
      <c r="E13" s="86">
        <v>0</v>
      </c>
      <c r="F13" s="86">
        <v>0</v>
      </c>
      <c r="G13" s="87">
        <f t="shared" si="0"/>
        <v>2049175</v>
      </c>
      <c r="H13" s="86">
        <v>0</v>
      </c>
      <c r="I13" s="86">
        <v>0</v>
      </c>
      <c r="J13" s="89">
        <f t="shared" si="1"/>
        <v>2049175</v>
      </c>
      <c r="K13" s="86">
        <v>2714811</v>
      </c>
      <c r="L13" s="86">
        <v>0</v>
      </c>
      <c r="M13" s="86">
        <v>0</v>
      </c>
      <c r="N13" s="86">
        <v>15776500</v>
      </c>
      <c r="O13" s="87">
        <f t="shared" si="2"/>
        <v>18491311</v>
      </c>
      <c r="P13" s="86">
        <v>0</v>
      </c>
      <c r="Q13" s="86">
        <v>0</v>
      </c>
      <c r="R13" s="89">
        <f t="shared" si="3"/>
        <v>18491311</v>
      </c>
      <c r="S13" s="86">
        <v>0</v>
      </c>
      <c r="T13" s="86">
        <v>0</v>
      </c>
      <c r="U13" s="86">
        <v>0</v>
      </c>
      <c r="V13" s="86">
        <v>0</v>
      </c>
      <c r="W13" s="87">
        <f t="shared" si="4"/>
        <v>0</v>
      </c>
      <c r="X13" s="86">
        <v>2281680</v>
      </c>
      <c r="Y13" s="86">
        <v>0</v>
      </c>
      <c r="Z13" s="89">
        <f t="shared" si="5"/>
        <v>2281680</v>
      </c>
      <c r="AA13" s="86">
        <v>406000</v>
      </c>
      <c r="AB13" s="86">
        <v>0</v>
      </c>
      <c r="AC13" s="86">
        <v>0</v>
      </c>
      <c r="AD13" s="86">
        <v>0</v>
      </c>
      <c r="AE13" s="87">
        <f t="shared" si="6"/>
        <v>406000</v>
      </c>
      <c r="AF13" s="86">
        <v>0</v>
      </c>
      <c r="AG13" s="86">
        <v>0</v>
      </c>
      <c r="AH13" s="89">
        <f t="shared" si="7"/>
        <v>406000</v>
      </c>
      <c r="AI13" s="86">
        <v>0</v>
      </c>
      <c r="AJ13" s="86">
        <v>0</v>
      </c>
      <c r="AK13" s="86">
        <v>0</v>
      </c>
      <c r="AL13" s="86">
        <v>0</v>
      </c>
      <c r="AM13" s="87">
        <f t="shared" si="8"/>
        <v>0</v>
      </c>
      <c r="AN13" s="86">
        <v>0</v>
      </c>
      <c r="AO13" s="86">
        <v>0</v>
      </c>
      <c r="AP13" s="89">
        <f t="shared" si="9"/>
        <v>0</v>
      </c>
      <c r="AQ13" s="86">
        <v>0</v>
      </c>
      <c r="AR13" s="86">
        <v>0</v>
      </c>
      <c r="AS13" s="86">
        <v>0</v>
      </c>
      <c r="AT13" s="86">
        <v>0</v>
      </c>
      <c r="AU13" s="87">
        <f t="shared" si="10"/>
        <v>0</v>
      </c>
      <c r="AV13" s="86">
        <v>0</v>
      </c>
      <c r="AW13" s="86">
        <v>0</v>
      </c>
      <c r="AX13" s="89">
        <f t="shared" si="11"/>
        <v>0</v>
      </c>
      <c r="AY13" s="86">
        <v>0</v>
      </c>
      <c r="AZ13" s="86">
        <v>0</v>
      </c>
      <c r="BA13" s="86">
        <v>0</v>
      </c>
      <c r="BB13" s="86">
        <v>0</v>
      </c>
      <c r="BC13" s="87">
        <f t="shared" si="12"/>
        <v>0</v>
      </c>
      <c r="BD13" s="86">
        <v>0</v>
      </c>
      <c r="BE13" s="86">
        <v>0</v>
      </c>
      <c r="BF13" s="89">
        <f t="shared" si="13"/>
        <v>0</v>
      </c>
      <c r="BG13" s="86">
        <v>1800000</v>
      </c>
      <c r="BH13" s="86">
        <v>0</v>
      </c>
      <c r="BI13" s="86">
        <v>0</v>
      </c>
      <c r="BJ13" s="86">
        <v>1800000</v>
      </c>
      <c r="BK13" s="87">
        <f t="shared" si="14"/>
        <v>3600000</v>
      </c>
      <c r="BL13" s="86">
        <v>0</v>
      </c>
      <c r="BM13" s="86">
        <v>0</v>
      </c>
      <c r="BN13" s="89">
        <f t="shared" si="15"/>
        <v>3600000</v>
      </c>
      <c r="BO13" s="86">
        <v>0</v>
      </c>
      <c r="BP13" s="86">
        <v>0</v>
      </c>
      <c r="BQ13" s="86">
        <v>0</v>
      </c>
      <c r="BR13" s="86">
        <v>0</v>
      </c>
      <c r="BS13" s="87">
        <f t="shared" si="16"/>
        <v>0</v>
      </c>
      <c r="BT13" s="86">
        <v>0</v>
      </c>
      <c r="BU13" s="86">
        <v>0</v>
      </c>
      <c r="BV13" s="89">
        <f t="shared" si="17"/>
        <v>0</v>
      </c>
      <c r="BW13" s="86">
        <v>0</v>
      </c>
      <c r="BX13" s="86">
        <v>0</v>
      </c>
      <c r="BY13" s="86">
        <v>0</v>
      </c>
      <c r="BZ13" s="86">
        <v>0</v>
      </c>
      <c r="CA13" s="87">
        <f t="shared" si="18"/>
        <v>0</v>
      </c>
      <c r="CB13" s="86">
        <v>0</v>
      </c>
      <c r="CC13" s="86">
        <v>0</v>
      </c>
      <c r="CD13" s="89">
        <f t="shared" si="19"/>
        <v>0</v>
      </c>
      <c r="CE13" s="86">
        <v>0</v>
      </c>
      <c r="CF13" s="86">
        <v>0</v>
      </c>
      <c r="CG13" s="86">
        <v>0</v>
      </c>
      <c r="CH13" s="86">
        <v>0</v>
      </c>
      <c r="CI13" s="87">
        <f t="shared" si="20"/>
        <v>0</v>
      </c>
      <c r="CJ13" s="86">
        <v>0</v>
      </c>
      <c r="CK13" s="86">
        <v>0</v>
      </c>
      <c r="CL13" s="89">
        <f t="shared" si="21"/>
        <v>0</v>
      </c>
      <c r="CM13" s="86">
        <v>0</v>
      </c>
      <c r="CN13" s="86">
        <v>0</v>
      </c>
      <c r="CO13" s="86">
        <v>0</v>
      </c>
      <c r="CP13" s="86">
        <v>0</v>
      </c>
      <c r="CQ13" s="87">
        <f t="shared" si="22"/>
        <v>0</v>
      </c>
      <c r="CR13" s="86">
        <v>0</v>
      </c>
      <c r="CS13" s="86">
        <v>0</v>
      </c>
      <c r="CT13" s="89">
        <f t="shared" si="23"/>
        <v>0</v>
      </c>
      <c r="CU13" s="86">
        <v>0</v>
      </c>
      <c r="CV13" s="86">
        <v>0</v>
      </c>
      <c r="CW13" s="86">
        <v>0</v>
      </c>
      <c r="CX13" s="86">
        <v>0</v>
      </c>
      <c r="CY13" s="87">
        <f t="shared" si="24"/>
        <v>0</v>
      </c>
      <c r="CZ13" s="86">
        <v>0</v>
      </c>
      <c r="DA13" s="86">
        <v>0</v>
      </c>
      <c r="DB13" s="89">
        <f t="shared" si="25"/>
        <v>0</v>
      </c>
      <c r="DC13" s="86">
        <v>0</v>
      </c>
      <c r="DD13" s="86">
        <v>0</v>
      </c>
      <c r="DE13" s="86">
        <v>0</v>
      </c>
      <c r="DF13" s="86">
        <v>0</v>
      </c>
      <c r="DG13" s="87">
        <f t="shared" si="26"/>
        <v>0</v>
      </c>
      <c r="DH13" s="86">
        <v>0</v>
      </c>
      <c r="DI13" s="86">
        <v>0</v>
      </c>
      <c r="DJ13" s="89">
        <f t="shared" si="27"/>
        <v>0</v>
      </c>
      <c r="DK13" s="86">
        <v>146748</v>
      </c>
      <c r="DL13" s="86">
        <v>0</v>
      </c>
      <c r="DM13" s="86">
        <v>0</v>
      </c>
      <c r="DN13" s="86">
        <v>485973</v>
      </c>
      <c r="DO13" s="87">
        <f t="shared" si="28"/>
        <v>632721</v>
      </c>
      <c r="DP13" s="86">
        <v>71690</v>
      </c>
      <c r="DQ13" s="86">
        <v>0</v>
      </c>
      <c r="DR13" s="89">
        <f t="shared" si="29"/>
        <v>704411</v>
      </c>
      <c r="DS13" s="86">
        <v>28000</v>
      </c>
      <c r="DT13" s="86">
        <v>0</v>
      </c>
      <c r="DU13" s="86">
        <v>0</v>
      </c>
      <c r="DV13" s="86">
        <v>28000</v>
      </c>
      <c r="DW13" s="87">
        <f t="shared" si="30"/>
        <v>56000</v>
      </c>
      <c r="DX13" s="86">
        <v>0</v>
      </c>
      <c r="DY13" s="86">
        <v>0</v>
      </c>
      <c r="DZ13" s="89">
        <f t="shared" si="31"/>
        <v>56000</v>
      </c>
      <c r="EA13" s="86">
        <v>0</v>
      </c>
      <c r="EB13" s="86">
        <v>0</v>
      </c>
      <c r="EC13" s="86">
        <v>0</v>
      </c>
      <c r="ED13" s="86">
        <v>0</v>
      </c>
      <c r="EE13" s="87">
        <f t="shared" si="32"/>
        <v>0</v>
      </c>
      <c r="EF13" s="86">
        <v>0</v>
      </c>
      <c r="EG13" s="86">
        <v>0</v>
      </c>
      <c r="EH13" s="89">
        <f t="shared" si="33"/>
        <v>0</v>
      </c>
    </row>
    <row r="14" spans="1:138" s="13" customFormat="1" x14ac:dyDescent="0.2">
      <c r="A14" s="42">
        <v>8</v>
      </c>
      <c r="B14" s="139" t="s">
        <v>176</v>
      </c>
      <c r="C14" s="86">
        <v>3219568</v>
      </c>
      <c r="D14" s="86">
        <v>0</v>
      </c>
      <c r="E14" s="86">
        <v>0</v>
      </c>
      <c r="F14" s="86">
        <v>0</v>
      </c>
      <c r="G14" s="87">
        <f t="shared" si="0"/>
        <v>3219568</v>
      </c>
      <c r="H14" s="86">
        <v>0</v>
      </c>
      <c r="I14" s="86">
        <v>0</v>
      </c>
      <c r="J14" s="89">
        <f t="shared" si="1"/>
        <v>3219568</v>
      </c>
      <c r="K14" s="86">
        <v>9742203</v>
      </c>
      <c r="L14" s="86">
        <v>0</v>
      </c>
      <c r="M14" s="86">
        <v>0</v>
      </c>
      <c r="N14" s="86">
        <v>34244614</v>
      </c>
      <c r="O14" s="87">
        <f t="shared" si="2"/>
        <v>43986817</v>
      </c>
      <c r="P14" s="86">
        <v>0</v>
      </c>
      <c r="Q14" s="86">
        <v>0</v>
      </c>
      <c r="R14" s="89">
        <f t="shared" si="3"/>
        <v>43986817</v>
      </c>
      <c r="S14" s="86">
        <v>0</v>
      </c>
      <c r="T14" s="86">
        <v>0</v>
      </c>
      <c r="U14" s="86">
        <v>0</v>
      </c>
      <c r="V14" s="86">
        <v>0</v>
      </c>
      <c r="W14" s="87">
        <f t="shared" si="4"/>
        <v>0</v>
      </c>
      <c r="X14" s="86">
        <v>12857484</v>
      </c>
      <c r="Y14" s="86">
        <v>0</v>
      </c>
      <c r="Z14" s="89">
        <f t="shared" si="5"/>
        <v>12857484</v>
      </c>
      <c r="AA14" s="86">
        <v>1115350</v>
      </c>
      <c r="AB14" s="86">
        <v>0</v>
      </c>
      <c r="AC14" s="86">
        <v>0</v>
      </c>
      <c r="AD14" s="86">
        <v>0</v>
      </c>
      <c r="AE14" s="87">
        <f t="shared" si="6"/>
        <v>1115350</v>
      </c>
      <c r="AF14" s="86">
        <v>0</v>
      </c>
      <c r="AG14" s="86">
        <v>0</v>
      </c>
      <c r="AH14" s="89">
        <f t="shared" si="7"/>
        <v>1115350</v>
      </c>
      <c r="AI14" s="86">
        <v>0</v>
      </c>
      <c r="AJ14" s="86">
        <v>0</v>
      </c>
      <c r="AK14" s="86">
        <v>0</v>
      </c>
      <c r="AL14" s="86">
        <v>0</v>
      </c>
      <c r="AM14" s="87">
        <f t="shared" si="8"/>
        <v>0</v>
      </c>
      <c r="AN14" s="86">
        <v>0</v>
      </c>
      <c r="AO14" s="86">
        <v>0</v>
      </c>
      <c r="AP14" s="89">
        <f t="shared" si="9"/>
        <v>0</v>
      </c>
      <c r="AQ14" s="86">
        <v>0</v>
      </c>
      <c r="AR14" s="86">
        <v>0</v>
      </c>
      <c r="AS14" s="86">
        <v>0</v>
      </c>
      <c r="AT14" s="86">
        <v>0</v>
      </c>
      <c r="AU14" s="87">
        <f t="shared" si="10"/>
        <v>0</v>
      </c>
      <c r="AV14" s="86">
        <v>0</v>
      </c>
      <c r="AW14" s="86">
        <v>0</v>
      </c>
      <c r="AX14" s="89">
        <f t="shared" si="11"/>
        <v>0</v>
      </c>
      <c r="AY14" s="86">
        <v>0</v>
      </c>
      <c r="AZ14" s="86">
        <v>0</v>
      </c>
      <c r="BA14" s="86">
        <v>0</v>
      </c>
      <c r="BB14" s="86">
        <v>0</v>
      </c>
      <c r="BC14" s="87">
        <f t="shared" si="12"/>
        <v>0</v>
      </c>
      <c r="BD14" s="86">
        <v>0</v>
      </c>
      <c r="BE14" s="86">
        <v>0</v>
      </c>
      <c r="BF14" s="89">
        <f t="shared" si="13"/>
        <v>0</v>
      </c>
      <c r="BG14" s="86">
        <v>0</v>
      </c>
      <c r="BH14" s="86">
        <v>0</v>
      </c>
      <c r="BI14" s="86">
        <v>0</v>
      </c>
      <c r="BJ14" s="86">
        <v>46720298</v>
      </c>
      <c r="BK14" s="87">
        <f t="shared" si="14"/>
        <v>46720298</v>
      </c>
      <c r="BL14" s="86">
        <v>0</v>
      </c>
      <c r="BM14" s="86">
        <v>0</v>
      </c>
      <c r="BN14" s="89">
        <f t="shared" si="15"/>
        <v>46720298</v>
      </c>
      <c r="BO14" s="86">
        <v>0</v>
      </c>
      <c r="BP14" s="86">
        <v>0</v>
      </c>
      <c r="BQ14" s="86">
        <v>0</v>
      </c>
      <c r="BR14" s="86">
        <v>313947</v>
      </c>
      <c r="BS14" s="87">
        <f t="shared" si="16"/>
        <v>313947</v>
      </c>
      <c r="BT14" s="86">
        <v>0</v>
      </c>
      <c r="BU14" s="86">
        <v>0</v>
      </c>
      <c r="BV14" s="89">
        <f t="shared" si="17"/>
        <v>313947</v>
      </c>
      <c r="BW14" s="86">
        <v>0</v>
      </c>
      <c r="BX14" s="86">
        <v>0</v>
      </c>
      <c r="BY14" s="86">
        <v>0</v>
      </c>
      <c r="BZ14" s="86">
        <v>0</v>
      </c>
      <c r="CA14" s="87">
        <f t="shared" si="18"/>
        <v>0</v>
      </c>
      <c r="CB14" s="86">
        <v>0</v>
      </c>
      <c r="CC14" s="86">
        <v>0</v>
      </c>
      <c r="CD14" s="89">
        <f t="shared" si="19"/>
        <v>0</v>
      </c>
      <c r="CE14" s="86">
        <v>0</v>
      </c>
      <c r="CF14" s="86">
        <v>0</v>
      </c>
      <c r="CG14" s="86">
        <v>0</v>
      </c>
      <c r="CH14" s="86">
        <v>0</v>
      </c>
      <c r="CI14" s="87">
        <f t="shared" si="20"/>
        <v>0</v>
      </c>
      <c r="CJ14" s="86">
        <v>0</v>
      </c>
      <c r="CK14" s="86">
        <v>0</v>
      </c>
      <c r="CL14" s="89">
        <f t="shared" si="21"/>
        <v>0</v>
      </c>
      <c r="CM14" s="86">
        <v>11050</v>
      </c>
      <c r="CN14" s="86">
        <v>0</v>
      </c>
      <c r="CO14" s="86">
        <v>0</v>
      </c>
      <c r="CP14" s="86">
        <v>0</v>
      </c>
      <c r="CQ14" s="87">
        <f t="shared" si="22"/>
        <v>11050</v>
      </c>
      <c r="CR14" s="86">
        <v>0</v>
      </c>
      <c r="CS14" s="86">
        <v>0</v>
      </c>
      <c r="CT14" s="89">
        <f t="shared" si="23"/>
        <v>11050</v>
      </c>
      <c r="CU14" s="86">
        <v>0</v>
      </c>
      <c r="CV14" s="86">
        <v>0</v>
      </c>
      <c r="CW14" s="86">
        <v>0</v>
      </c>
      <c r="CX14" s="86">
        <v>0</v>
      </c>
      <c r="CY14" s="87">
        <f t="shared" si="24"/>
        <v>0</v>
      </c>
      <c r="CZ14" s="86">
        <v>0</v>
      </c>
      <c r="DA14" s="86">
        <v>0</v>
      </c>
      <c r="DB14" s="89">
        <f t="shared" si="25"/>
        <v>0</v>
      </c>
      <c r="DC14" s="86">
        <v>0</v>
      </c>
      <c r="DD14" s="86">
        <v>0</v>
      </c>
      <c r="DE14" s="86">
        <v>0</v>
      </c>
      <c r="DF14" s="86">
        <v>0</v>
      </c>
      <c r="DG14" s="87">
        <f t="shared" si="26"/>
        <v>0</v>
      </c>
      <c r="DH14" s="86">
        <v>0</v>
      </c>
      <c r="DI14" s="86">
        <v>0</v>
      </c>
      <c r="DJ14" s="89">
        <f t="shared" si="27"/>
        <v>0</v>
      </c>
      <c r="DK14" s="86">
        <v>420000</v>
      </c>
      <c r="DL14" s="86">
        <v>0</v>
      </c>
      <c r="DM14" s="86">
        <v>0</v>
      </c>
      <c r="DN14" s="86">
        <v>1126800</v>
      </c>
      <c r="DO14" s="87">
        <f t="shared" si="28"/>
        <v>1546800</v>
      </c>
      <c r="DP14" s="86">
        <v>415000</v>
      </c>
      <c r="DQ14" s="86">
        <v>0</v>
      </c>
      <c r="DR14" s="89">
        <f t="shared" si="29"/>
        <v>1961800</v>
      </c>
      <c r="DS14" s="86">
        <v>0</v>
      </c>
      <c r="DT14" s="86">
        <v>0</v>
      </c>
      <c r="DU14" s="86">
        <v>0</v>
      </c>
      <c r="DV14" s="86">
        <v>450000</v>
      </c>
      <c r="DW14" s="87">
        <f t="shared" si="30"/>
        <v>450000</v>
      </c>
      <c r="DX14" s="86">
        <v>0</v>
      </c>
      <c r="DY14" s="86">
        <v>0</v>
      </c>
      <c r="DZ14" s="89">
        <f t="shared" si="31"/>
        <v>450000</v>
      </c>
      <c r="EA14" s="86">
        <v>0</v>
      </c>
      <c r="EB14" s="86">
        <v>0</v>
      </c>
      <c r="EC14" s="86">
        <v>0</v>
      </c>
      <c r="ED14" s="86">
        <v>0</v>
      </c>
      <c r="EE14" s="87">
        <f t="shared" si="32"/>
        <v>0</v>
      </c>
      <c r="EF14" s="86">
        <v>0</v>
      </c>
      <c r="EG14" s="86">
        <v>0</v>
      </c>
      <c r="EH14" s="89">
        <f t="shared" si="33"/>
        <v>0</v>
      </c>
    </row>
    <row r="15" spans="1:138" s="13" customFormat="1" x14ac:dyDescent="0.2">
      <c r="A15" s="42">
        <v>9</v>
      </c>
      <c r="B15" s="139" t="s">
        <v>167</v>
      </c>
      <c r="C15" s="86">
        <v>13506150</v>
      </c>
      <c r="D15" s="86">
        <v>0</v>
      </c>
      <c r="E15" s="86">
        <v>0</v>
      </c>
      <c r="F15" s="86">
        <v>0</v>
      </c>
      <c r="G15" s="87">
        <f t="shared" si="0"/>
        <v>13506150</v>
      </c>
      <c r="H15" s="86">
        <v>0</v>
      </c>
      <c r="I15" s="86">
        <v>0</v>
      </c>
      <c r="J15" s="89">
        <f t="shared" si="1"/>
        <v>13506150</v>
      </c>
      <c r="K15" s="86">
        <v>86351705</v>
      </c>
      <c r="L15" s="86">
        <v>0</v>
      </c>
      <c r="M15" s="86">
        <v>0</v>
      </c>
      <c r="N15" s="86">
        <v>0</v>
      </c>
      <c r="O15" s="87">
        <f t="shared" si="2"/>
        <v>86351705</v>
      </c>
      <c r="P15" s="86">
        <v>0</v>
      </c>
      <c r="Q15" s="86">
        <v>20800000</v>
      </c>
      <c r="R15" s="89">
        <f t="shared" si="3"/>
        <v>107151705</v>
      </c>
      <c r="S15" s="86">
        <v>0</v>
      </c>
      <c r="T15" s="86">
        <v>0</v>
      </c>
      <c r="U15" s="86">
        <v>0</v>
      </c>
      <c r="V15" s="86">
        <v>0</v>
      </c>
      <c r="W15" s="87">
        <f t="shared" si="4"/>
        <v>0</v>
      </c>
      <c r="X15" s="86">
        <v>8890000</v>
      </c>
      <c r="Y15" s="86">
        <v>0</v>
      </c>
      <c r="Z15" s="89">
        <f t="shared" si="5"/>
        <v>8890000</v>
      </c>
      <c r="AA15" s="86">
        <v>79000000</v>
      </c>
      <c r="AB15" s="86">
        <v>0</v>
      </c>
      <c r="AC15" s="86">
        <v>0</v>
      </c>
      <c r="AD15" s="86">
        <v>0</v>
      </c>
      <c r="AE15" s="87">
        <f t="shared" si="6"/>
        <v>79000000</v>
      </c>
      <c r="AF15" s="86">
        <v>0</v>
      </c>
      <c r="AG15" s="86">
        <v>0</v>
      </c>
      <c r="AH15" s="89">
        <f t="shared" si="7"/>
        <v>79000000</v>
      </c>
      <c r="AI15" s="86">
        <v>0</v>
      </c>
      <c r="AJ15" s="86">
        <v>0</v>
      </c>
      <c r="AK15" s="86">
        <v>0</v>
      </c>
      <c r="AL15" s="86">
        <v>0</v>
      </c>
      <c r="AM15" s="87">
        <f t="shared" si="8"/>
        <v>0</v>
      </c>
      <c r="AN15" s="86">
        <v>0</v>
      </c>
      <c r="AO15" s="86">
        <v>0</v>
      </c>
      <c r="AP15" s="89">
        <f t="shared" si="9"/>
        <v>0</v>
      </c>
      <c r="AQ15" s="86">
        <v>0</v>
      </c>
      <c r="AR15" s="86">
        <v>0</v>
      </c>
      <c r="AS15" s="86">
        <v>0</v>
      </c>
      <c r="AT15" s="86">
        <v>0</v>
      </c>
      <c r="AU15" s="87">
        <f t="shared" si="10"/>
        <v>0</v>
      </c>
      <c r="AV15" s="86">
        <v>0</v>
      </c>
      <c r="AW15" s="86">
        <v>0</v>
      </c>
      <c r="AX15" s="89">
        <f t="shared" si="11"/>
        <v>0</v>
      </c>
      <c r="AY15" s="86">
        <v>0</v>
      </c>
      <c r="AZ15" s="86">
        <v>0</v>
      </c>
      <c r="BA15" s="86">
        <v>0</v>
      </c>
      <c r="BB15" s="86">
        <v>0</v>
      </c>
      <c r="BC15" s="87">
        <f t="shared" si="12"/>
        <v>0</v>
      </c>
      <c r="BD15" s="86">
        <v>0</v>
      </c>
      <c r="BE15" s="86">
        <v>0</v>
      </c>
      <c r="BF15" s="89">
        <f t="shared" si="13"/>
        <v>0</v>
      </c>
      <c r="BG15" s="86">
        <v>0</v>
      </c>
      <c r="BH15" s="86">
        <v>0</v>
      </c>
      <c r="BI15" s="86">
        <v>0</v>
      </c>
      <c r="BJ15" s="86">
        <v>0</v>
      </c>
      <c r="BK15" s="87">
        <f t="shared" si="14"/>
        <v>0</v>
      </c>
      <c r="BL15" s="86">
        <v>0</v>
      </c>
      <c r="BM15" s="86">
        <v>0</v>
      </c>
      <c r="BN15" s="89">
        <f t="shared" si="15"/>
        <v>0</v>
      </c>
      <c r="BO15" s="86">
        <v>0</v>
      </c>
      <c r="BP15" s="86">
        <v>0</v>
      </c>
      <c r="BQ15" s="86">
        <v>0</v>
      </c>
      <c r="BR15" s="86">
        <v>0</v>
      </c>
      <c r="BS15" s="87">
        <f t="shared" si="16"/>
        <v>0</v>
      </c>
      <c r="BT15" s="86">
        <v>0</v>
      </c>
      <c r="BU15" s="86">
        <v>0</v>
      </c>
      <c r="BV15" s="89">
        <f t="shared" si="17"/>
        <v>0</v>
      </c>
      <c r="BW15" s="86">
        <v>0</v>
      </c>
      <c r="BX15" s="86">
        <v>0</v>
      </c>
      <c r="BY15" s="86">
        <v>0</v>
      </c>
      <c r="BZ15" s="86">
        <v>0</v>
      </c>
      <c r="CA15" s="87">
        <f t="shared" si="18"/>
        <v>0</v>
      </c>
      <c r="CB15" s="86">
        <v>0</v>
      </c>
      <c r="CC15" s="86">
        <v>0</v>
      </c>
      <c r="CD15" s="89">
        <f t="shared" si="19"/>
        <v>0</v>
      </c>
      <c r="CE15" s="86">
        <v>0</v>
      </c>
      <c r="CF15" s="86">
        <v>0</v>
      </c>
      <c r="CG15" s="86">
        <v>0</v>
      </c>
      <c r="CH15" s="86">
        <v>0</v>
      </c>
      <c r="CI15" s="87">
        <f t="shared" si="20"/>
        <v>0</v>
      </c>
      <c r="CJ15" s="86">
        <v>0</v>
      </c>
      <c r="CK15" s="86">
        <v>0</v>
      </c>
      <c r="CL15" s="89">
        <f t="shared" si="21"/>
        <v>0</v>
      </c>
      <c r="CM15" s="86">
        <v>0</v>
      </c>
      <c r="CN15" s="86">
        <v>0</v>
      </c>
      <c r="CO15" s="86">
        <v>0</v>
      </c>
      <c r="CP15" s="86">
        <v>0</v>
      </c>
      <c r="CQ15" s="87">
        <f t="shared" si="22"/>
        <v>0</v>
      </c>
      <c r="CR15" s="86">
        <v>0</v>
      </c>
      <c r="CS15" s="86">
        <v>0</v>
      </c>
      <c r="CT15" s="89">
        <f t="shared" si="23"/>
        <v>0</v>
      </c>
      <c r="CU15" s="86">
        <v>0</v>
      </c>
      <c r="CV15" s="86">
        <v>0</v>
      </c>
      <c r="CW15" s="86">
        <v>0</v>
      </c>
      <c r="CX15" s="86">
        <v>0</v>
      </c>
      <c r="CY15" s="87">
        <f t="shared" si="24"/>
        <v>0</v>
      </c>
      <c r="CZ15" s="86">
        <v>0</v>
      </c>
      <c r="DA15" s="86">
        <v>0</v>
      </c>
      <c r="DB15" s="89">
        <f t="shared" si="25"/>
        <v>0</v>
      </c>
      <c r="DC15" s="86">
        <v>3016700</v>
      </c>
      <c r="DD15" s="86">
        <v>0</v>
      </c>
      <c r="DE15" s="86">
        <v>0</v>
      </c>
      <c r="DF15" s="86">
        <v>0</v>
      </c>
      <c r="DG15" s="87">
        <f t="shared" si="26"/>
        <v>3016700</v>
      </c>
      <c r="DH15" s="86">
        <v>300000</v>
      </c>
      <c r="DI15" s="86">
        <v>405000</v>
      </c>
      <c r="DJ15" s="89">
        <f t="shared" si="27"/>
        <v>3721700</v>
      </c>
      <c r="DK15" s="86">
        <v>0</v>
      </c>
      <c r="DL15" s="86">
        <v>0</v>
      </c>
      <c r="DM15" s="86">
        <v>0</v>
      </c>
      <c r="DN15" s="86">
        <v>0</v>
      </c>
      <c r="DO15" s="87">
        <f t="shared" si="28"/>
        <v>0</v>
      </c>
      <c r="DP15" s="86">
        <v>0</v>
      </c>
      <c r="DQ15" s="86">
        <v>0</v>
      </c>
      <c r="DR15" s="89">
        <f t="shared" si="29"/>
        <v>0</v>
      </c>
      <c r="DS15" s="86">
        <v>294145</v>
      </c>
      <c r="DT15" s="86">
        <v>0</v>
      </c>
      <c r="DU15" s="86">
        <v>0</v>
      </c>
      <c r="DV15" s="86">
        <v>0</v>
      </c>
      <c r="DW15" s="87">
        <f t="shared" si="30"/>
        <v>294145</v>
      </c>
      <c r="DX15" s="86">
        <v>0</v>
      </c>
      <c r="DY15" s="86">
        <v>0</v>
      </c>
      <c r="DZ15" s="89">
        <f t="shared" si="31"/>
        <v>294145</v>
      </c>
      <c r="EA15" s="86">
        <v>150000</v>
      </c>
      <c r="EB15" s="86">
        <v>0</v>
      </c>
      <c r="EC15" s="86">
        <v>0</v>
      </c>
      <c r="ED15" s="86">
        <v>0</v>
      </c>
      <c r="EE15" s="87">
        <f t="shared" si="32"/>
        <v>150000</v>
      </c>
      <c r="EF15" s="86">
        <v>0</v>
      </c>
      <c r="EG15" s="86">
        <v>0</v>
      </c>
      <c r="EH15" s="89">
        <f t="shared" si="33"/>
        <v>150000</v>
      </c>
    </row>
    <row r="16" spans="1:138" s="13" customFormat="1" x14ac:dyDescent="0.2">
      <c r="A16" s="43">
        <v>10</v>
      </c>
      <c r="B16" s="140" t="s">
        <v>177</v>
      </c>
      <c r="C16" s="90">
        <v>11240000</v>
      </c>
      <c r="D16" s="90">
        <v>0</v>
      </c>
      <c r="E16" s="90">
        <v>0</v>
      </c>
      <c r="F16" s="90">
        <v>0</v>
      </c>
      <c r="G16" s="91">
        <f t="shared" si="0"/>
        <v>11240000</v>
      </c>
      <c r="H16" s="90">
        <v>0</v>
      </c>
      <c r="I16" s="90">
        <v>0</v>
      </c>
      <c r="J16" s="93">
        <f t="shared" si="1"/>
        <v>11240000</v>
      </c>
      <c r="K16" s="90">
        <v>26500000</v>
      </c>
      <c r="L16" s="90">
        <v>0</v>
      </c>
      <c r="M16" s="90">
        <v>0</v>
      </c>
      <c r="N16" s="90">
        <v>271000</v>
      </c>
      <c r="O16" s="91">
        <f t="shared" si="2"/>
        <v>26771000</v>
      </c>
      <c r="P16" s="90">
        <v>0</v>
      </c>
      <c r="Q16" s="90">
        <v>0</v>
      </c>
      <c r="R16" s="93">
        <f t="shared" si="3"/>
        <v>26771000</v>
      </c>
      <c r="S16" s="90">
        <v>0</v>
      </c>
      <c r="T16" s="90">
        <v>0</v>
      </c>
      <c r="U16" s="90">
        <v>0</v>
      </c>
      <c r="V16" s="90">
        <v>0</v>
      </c>
      <c r="W16" s="91">
        <f t="shared" si="4"/>
        <v>0</v>
      </c>
      <c r="X16" s="90">
        <v>22957000</v>
      </c>
      <c r="Y16" s="90">
        <v>0</v>
      </c>
      <c r="Z16" s="93">
        <f t="shared" si="5"/>
        <v>22957000</v>
      </c>
      <c r="AA16" s="90">
        <v>2275000</v>
      </c>
      <c r="AB16" s="90">
        <v>0</v>
      </c>
      <c r="AC16" s="90">
        <v>0</v>
      </c>
      <c r="AD16" s="90">
        <v>0</v>
      </c>
      <c r="AE16" s="91">
        <f t="shared" si="6"/>
        <v>2275000</v>
      </c>
      <c r="AF16" s="90">
        <v>0</v>
      </c>
      <c r="AG16" s="90">
        <v>0</v>
      </c>
      <c r="AH16" s="93">
        <f t="shared" si="7"/>
        <v>2275000</v>
      </c>
      <c r="AI16" s="90">
        <v>0</v>
      </c>
      <c r="AJ16" s="90">
        <v>0</v>
      </c>
      <c r="AK16" s="90">
        <v>0</v>
      </c>
      <c r="AL16" s="90">
        <v>0</v>
      </c>
      <c r="AM16" s="91">
        <f t="shared" si="8"/>
        <v>0</v>
      </c>
      <c r="AN16" s="90">
        <v>0</v>
      </c>
      <c r="AO16" s="90">
        <v>0</v>
      </c>
      <c r="AP16" s="93">
        <f t="shared" si="9"/>
        <v>0</v>
      </c>
      <c r="AQ16" s="90">
        <v>33800</v>
      </c>
      <c r="AR16" s="90">
        <v>0</v>
      </c>
      <c r="AS16" s="90">
        <v>0</v>
      </c>
      <c r="AT16" s="90">
        <v>0</v>
      </c>
      <c r="AU16" s="91">
        <f t="shared" si="10"/>
        <v>33800</v>
      </c>
      <c r="AV16" s="90">
        <v>23800</v>
      </c>
      <c r="AW16" s="90">
        <v>0</v>
      </c>
      <c r="AX16" s="93">
        <f t="shared" si="11"/>
        <v>57600</v>
      </c>
      <c r="AY16" s="90">
        <v>0</v>
      </c>
      <c r="AZ16" s="90">
        <v>0</v>
      </c>
      <c r="BA16" s="90">
        <v>0</v>
      </c>
      <c r="BB16" s="90">
        <v>0</v>
      </c>
      <c r="BC16" s="91">
        <f t="shared" si="12"/>
        <v>0</v>
      </c>
      <c r="BD16" s="90">
        <v>0</v>
      </c>
      <c r="BE16" s="90">
        <v>0</v>
      </c>
      <c r="BF16" s="93">
        <f t="shared" si="13"/>
        <v>0</v>
      </c>
      <c r="BG16" s="90">
        <v>168362850</v>
      </c>
      <c r="BH16" s="90">
        <v>0</v>
      </c>
      <c r="BI16" s="90">
        <v>0</v>
      </c>
      <c r="BJ16" s="90">
        <v>0</v>
      </c>
      <c r="BK16" s="91">
        <f t="shared" si="14"/>
        <v>168362850</v>
      </c>
      <c r="BL16" s="90">
        <v>0</v>
      </c>
      <c r="BM16" s="90">
        <v>3561000</v>
      </c>
      <c r="BN16" s="93">
        <f t="shared" si="15"/>
        <v>171923850</v>
      </c>
      <c r="BO16" s="90">
        <v>0</v>
      </c>
      <c r="BP16" s="90">
        <v>0</v>
      </c>
      <c r="BQ16" s="90">
        <v>0</v>
      </c>
      <c r="BR16" s="90">
        <v>0</v>
      </c>
      <c r="BS16" s="91">
        <f t="shared" si="16"/>
        <v>0</v>
      </c>
      <c r="BT16" s="90">
        <v>0</v>
      </c>
      <c r="BU16" s="90">
        <v>0</v>
      </c>
      <c r="BV16" s="93">
        <f t="shared" si="17"/>
        <v>0</v>
      </c>
      <c r="BW16" s="90">
        <v>537000</v>
      </c>
      <c r="BX16" s="90">
        <v>0</v>
      </c>
      <c r="BY16" s="90">
        <v>0</v>
      </c>
      <c r="BZ16" s="90">
        <v>0</v>
      </c>
      <c r="CA16" s="91">
        <f t="shared" si="18"/>
        <v>537000</v>
      </c>
      <c r="CB16" s="90">
        <v>0</v>
      </c>
      <c r="CC16" s="90">
        <v>0</v>
      </c>
      <c r="CD16" s="93">
        <f t="shared" si="19"/>
        <v>537000</v>
      </c>
      <c r="CE16" s="90">
        <v>0</v>
      </c>
      <c r="CF16" s="90">
        <v>0</v>
      </c>
      <c r="CG16" s="90">
        <v>0</v>
      </c>
      <c r="CH16" s="90">
        <v>0</v>
      </c>
      <c r="CI16" s="91">
        <f t="shared" si="20"/>
        <v>0</v>
      </c>
      <c r="CJ16" s="90">
        <v>0</v>
      </c>
      <c r="CK16" s="90">
        <v>0</v>
      </c>
      <c r="CL16" s="93">
        <f t="shared" si="21"/>
        <v>0</v>
      </c>
      <c r="CM16" s="90">
        <v>35300</v>
      </c>
      <c r="CN16" s="90">
        <v>0</v>
      </c>
      <c r="CO16" s="90">
        <v>0</v>
      </c>
      <c r="CP16" s="90">
        <v>0</v>
      </c>
      <c r="CQ16" s="91">
        <f t="shared" si="22"/>
        <v>35300</v>
      </c>
      <c r="CR16" s="90">
        <v>0</v>
      </c>
      <c r="CS16" s="90">
        <v>0</v>
      </c>
      <c r="CT16" s="93">
        <f t="shared" si="23"/>
        <v>35300</v>
      </c>
      <c r="CU16" s="90">
        <v>0</v>
      </c>
      <c r="CV16" s="90">
        <v>0</v>
      </c>
      <c r="CW16" s="90">
        <v>0</v>
      </c>
      <c r="CX16" s="90">
        <v>0</v>
      </c>
      <c r="CY16" s="91">
        <f t="shared" si="24"/>
        <v>0</v>
      </c>
      <c r="CZ16" s="90">
        <v>0</v>
      </c>
      <c r="DA16" s="90">
        <v>0</v>
      </c>
      <c r="DB16" s="93">
        <f t="shared" si="25"/>
        <v>0</v>
      </c>
      <c r="DC16" s="90">
        <v>0</v>
      </c>
      <c r="DD16" s="90">
        <v>0</v>
      </c>
      <c r="DE16" s="90">
        <v>0</v>
      </c>
      <c r="DF16" s="90">
        <v>0</v>
      </c>
      <c r="DG16" s="91">
        <f t="shared" si="26"/>
        <v>0</v>
      </c>
      <c r="DH16" s="90">
        <v>0</v>
      </c>
      <c r="DI16" s="90">
        <v>0</v>
      </c>
      <c r="DJ16" s="93">
        <f t="shared" si="27"/>
        <v>0</v>
      </c>
      <c r="DK16" s="90">
        <v>1213000</v>
      </c>
      <c r="DL16" s="90">
        <v>0</v>
      </c>
      <c r="DM16" s="90">
        <v>0</v>
      </c>
      <c r="DN16" s="90">
        <v>0</v>
      </c>
      <c r="DO16" s="91">
        <f t="shared" si="28"/>
        <v>1213000</v>
      </c>
      <c r="DP16" s="90">
        <v>744200</v>
      </c>
      <c r="DQ16" s="90">
        <v>8800</v>
      </c>
      <c r="DR16" s="93">
        <f t="shared" si="29"/>
        <v>1966000</v>
      </c>
      <c r="DS16" s="90">
        <v>0</v>
      </c>
      <c r="DT16" s="90">
        <v>0</v>
      </c>
      <c r="DU16" s="90">
        <v>0</v>
      </c>
      <c r="DV16" s="90">
        <v>0</v>
      </c>
      <c r="DW16" s="91">
        <f t="shared" si="30"/>
        <v>0</v>
      </c>
      <c r="DX16" s="90">
        <v>0</v>
      </c>
      <c r="DY16" s="90">
        <v>0</v>
      </c>
      <c r="DZ16" s="93">
        <f t="shared" si="31"/>
        <v>0</v>
      </c>
      <c r="EA16" s="90">
        <v>0</v>
      </c>
      <c r="EB16" s="90">
        <v>0</v>
      </c>
      <c r="EC16" s="90">
        <v>0</v>
      </c>
      <c r="ED16" s="90">
        <v>0</v>
      </c>
      <c r="EE16" s="91">
        <f t="shared" si="32"/>
        <v>0</v>
      </c>
      <c r="EF16" s="90">
        <v>0</v>
      </c>
      <c r="EG16" s="90">
        <v>0</v>
      </c>
      <c r="EH16" s="93">
        <f t="shared" si="33"/>
        <v>0</v>
      </c>
    </row>
    <row r="17" spans="1:138" s="13" customFormat="1" x14ac:dyDescent="0.2">
      <c r="A17" s="41">
        <v>11</v>
      </c>
      <c r="B17" s="138" t="s">
        <v>178</v>
      </c>
      <c r="C17" s="82">
        <v>1714274</v>
      </c>
      <c r="D17" s="82">
        <v>0</v>
      </c>
      <c r="E17" s="82">
        <v>0</v>
      </c>
      <c r="F17" s="82">
        <v>0</v>
      </c>
      <c r="G17" s="83">
        <f t="shared" si="0"/>
        <v>1714274</v>
      </c>
      <c r="H17" s="82">
        <v>0</v>
      </c>
      <c r="I17" s="82">
        <v>0</v>
      </c>
      <c r="J17" s="85">
        <f t="shared" si="1"/>
        <v>1714274</v>
      </c>
      <c r="K17" s="82">
        <v>0</v>
      </c>
      <c r="L17" s="82">
        <v>0</v>
      </c>
      <c r="M17" s="82">
        <v>0</v>
      </c>
      <c r="N17" s="82">
        <v>350000</v>
      </c>
      <c r="O17" s="83">
        <f t="shared" si="2"/>
        <v>350000</v>
      </c>
      <c r="P17" s="82">
        <v>0</v>
      </c>
      <c r="Q17" s="82">
        <v>0</v>
      </c>
      <c r="R17" s="85">
        <f t="shared" si="3"/>
        <v>350000</v>
      </c>
      <c r="S17" s="82">
        <v>0</v>
      </c>
      <c r="T17" s="82">
        <v>0</v>
      </c>
      <c r="U17" s="82">
        <v>0</v>
      </c>
      <c r="V17" s="82">
        <v>0</v>
      </c>
      <c r="W17" s="83">
        <f t="shared" si="4"/>
        <v>0</v>
      </c>
      <c r="X17" s="82">
        <v>850000</v>
      </c>
      <c r="Y17" s="82">
        <v>0</v>
      </c>
      <c r="Z17" s="85">
        <f t="shared" si="5"/>
        <v>850000</v>
      </c>
      <c r="AA17" s="82">
        <v>85000</v>
      </c>
      <c r="AB17" s="82">
        <v>0</v>
      </c>
      <c r="AC17" s="82">
        <v>0</v>
      </c>
      <c r="AD17" s="82">
        <v>0</v>
      </c>
      <c r="AE17" s="83">
        <f t="shared" si="6"/>
        <v>85000</v>
      </c>
      <c r="AF17" s="82">
        <v>0</v>
      </c>
      <c r="AG17" s="82">
        <v>0</v>
      </c>
      <c r="AH17" s="85">
        <f t="shared" si="7"/>
        <v>85000</v>
      </c>
      <c r="AI17" s="82">
        <v>0</v>
      </c>
      <c r="AJ17" s="82">
        <v>0</v>
      </c>
      <c r="AK17" s="82">
        <v>0</v>
      </c>
      <c r="AL17" s="82">
        <v>0</v>
      </c>
      <c r="AM17" s="83">
        <f t="shared" si="8"/>
        <v>0</v>
      </c>
      <c r="AN17" s="82">
        <v>0</v>
      </c>
      <c r="AO17" s="82">
        <v>0</v>
      </c>
      <c r="AP17" s="85">
        <f t="shared" si="9"/>
        <v>0</v>
      </c>
      <c r="AQ17" s="82">
        <v>0</v>
      </c>
      <c r="AR17" s="82">
        <v>0</v>
      </c>
      <c r="AS17" s="82">
        <v>0</v>
      </c>
      <c r="AT17" s="82">
        <v>0</v>
      </c>
      <c r="AU17" s="83">
        <f t="shared" si="10"/>
        <v>0</v>
      </c>
      <c r="AV17" s="82">
        <v>0</v>
      </c>
      <c r="AW17" s="82">
        <v>0</v>
      </c>
      <c r="AX17" s="85">
        <f t="shared" si="11"/>
        <v>0</v>
      </c>
      <c r="AY17" s="82">
        <v>0</v>
      </c>
      <c r="AZ17" s="82">
        <v>0</v>
      </c>
      <c r="BA17" s="82">
        <v>0</v>
      </c>
      <c r="BB17" s="82">
        <v>0</v>
      </c>
      <c r="BC17" s="83">
        <f t="shared" si="12"/>
        <v>0</v>
      </c>
      <c r="BD17" s="82">
        <v>0</v>
      </c>
      <c r="BE17" s="82">
        <v>0</v>
      </c>
      <c r="BF17" s="85">
        <f t="shared" si="13"/>
        <v>0</v>
      </c>
      <c r="BG17" s="82">
        <v>0</v>
      </c>
      <c r="BH17" s="82">
        <v>0</v>
      </c>
      <c r="BI17" s="82">
        <v>0</v>
      </c>
      <c r="BJ17" s="82">
        <v>2000000</v>
      </c>
      <c r="BK17" s="83">
        <f t="shared" si="14"/>
        <v>2000000</v>
      </c>
      <c r="BL17" s="82">
        <v>0</v>
      </c>
      <c r="BM17" s="82">
        <v>0</v>
      </c>
      <c r="BN17" s="85">
        <f t="shared" si="15"/>
        <v>2000000</v>
      </c>
      <c r="BO17" s="82">
        <v>0</v>
      </c>
      <c r="BP17" s="82">
        <v>0</v>
      </c>
      <c r="BQ17" s="82">
        <v>0</v>
      </c>
      <c r="BR17" s="82">
        <v>0</v>
      </c>
      <c r="BS17" s="83">
        <f t="shared" si="16"/>
        <v>0</v>
      </c>
      <c r="BT17" s="82">
        <v>0</v>
      </c>
      <c r="BU17" s="82">
        <v>0</v>
      </c>
      <c r="BV17" s="85">
        <f t="shared" si="17"/>
        <v>0</v>
      </c>
      <c r="BW17" s="82">
        <v>0</v>
      </c>
      <c r="BX17" s="82">
        <v>0</v>
      </c>
      <c r="BY17" s="82">
        <v>0</v>
      </c>
      <c r="BZ17" s="82">
        <v>0</v>
      </c>
      <c r="CA17" s="83">
        <f t="shared" si="18"/>
        <v>0</v>
      </c>
      <c r="CB17" s="82">
        <v>0</v>
      </c>
      <c r="CC17" s="82">
        <v>0</v>
      </c>
      <c r="CD17" s="85">
        <f t="shared" si="19"/>
        <v>0</v>
      </c>
      <c r="CE17" s="82">
        <v>0</v>
      </c>
      <c r="CF17" s="82">
        <v>0</v>
      </c>
      <c r="CG17" s="82">
        <v>0</v>
      </c>
      <c r="CH17" s="82">
        <v>0</v>
      </c>
      <c r="CI17" s="83">
        <f t="shared" si="20"/>
        <v>0</v>
      </c>
      <c r="CJ17" s="82">
        <v>0</v>
      </c>
      <c r="CK17" s="82">
        <v>0</v>
      </c>
      <c r="CL17" s="85">
        <f t="shared" si="21"/>
        <v>0</v>
      </c>
      <c r="CM17" s="82">
        <v>0</v>
      </c>
      <c r="CN17" s="82">
        <v>0</v>
      </c>
      <c r="CO17" s="82">
        <v>0</v>
      </c>
      <c r="CP17" s="82">
        <v>0</v>
      </c>
      <c r="CQ17" s="83">
        <f t="shared" si="22"/>
        <v>0</v>
      </c>
      <c r="CR17" s="82">
        <v>0</v>
      </c>
      <c r="CS17" s="82">
        <v>0</v>
      </c>
      <c r="CT17" s="85">
        <f t="shared" si="23"/>
        <v>0</v>
      </c>
      <c r="CU17" s="82">
        <v>0</v>
      </c>
      <c r="CV17" s="82">
        <v>0</v>
      </c>
      <c r="CW17" s="82">
        <v>0</v>
      </c>
      <c r="CX17" s="82">
        <v>0</v>
      </c>
      <c r="CY17" s="83">
        <f t="shared" si="24"/>
        <v>0</v>
      </c>
      <c r="CZ17" s="82">
        <v>0</v>
      </c>
      <c r="DA17" s="82">
        <v>0</v>
      </c>
      <c r="DB17" s="85">
        <f t="shared" si="25"/>
        <v>0</v>
      </c>
      <c r="DC17" s="82">
        <v>0</v>
      </c>
      <c r="DD17" s="82">
        <v>0</v>
      </c>
      <c r="DE17" s="82">
        <v>0</v>
      </c>
      <c r="DF17" s="82">
        <v>0</v>
      </c>
      <c r="DG17" s="83">
        <f t="shared" si="26"/>
        <v>0</v>
      </c>
      <c r="DH17" s="82">
        <v>0</v>
      </c>
      <c r="DI17" s="82">
        <v>0</v>
      </c>
      <c r="DJ17" s="85">
        <f t="shared" si="27"/>
        <v>0</v>
      </c>
      <c r="DK17" s="82">
        <v>59739</v>
      </c>
      <c r="DL17" s="82">
        <v>0</v>
      </c>
      <c r="DM17" s="82">
        <v>0</v>
      </c>
      <c r="DN17" s="82">
        <v>0</v>
      </c>
      <c r="DO17" s="83">
        <f t="shared" si="28"/>
        <v>59739</v>
      </c>
      <c r="DP17" s="82">
        <v>0</v>
      </c>
      <c r="DQ17" s="82">
        <v>0</v>
      </c>
      <c r="DR17" s="85">
        <f t="shared" si="29"/>
        <v>59739</v>
      </c>
      <c r="DS17" s="82">
        <v>0</v>
      </c>
      <c r="DT17" s="82">
        <v>0</v>
      </c>
      <c r="DU17" s="82">
        <v>0</v>
      </c>
      <c r="DV17" s="82">
        <v>32000</v>
      </c>
      <c r="DW17" s="83">
        <f t="shared" si="30"/>
        <v>32000</v>
      </c>
      <c r="DX17" s="82">
        <v>0</v>
      </c>
      <c r="DY17" s="82">
        <v>0</v>
      </c>
      <c r="DZ17" s="85">
        <f t="shared" si="31"/>
        <v>32000</v>
      </c>
      <c r="EA17" s="82">
        <v>450</v>
      </c>
      <c r="EB17" s="82">
        <v>0</v>
      </c>
      <c r="EC17" s="82">
        <v>0</v>
      </c>
      <c r="ED17" s="82">
        <v>0</v>
      </c>
      <c r="EE17" s="83">
        <f t="shared" si="32"/>
        <v>450</v>
      </c>
      <c r="EF17" s="82">
        <v>0</v>
      </c>
      <c r="EG17" s="82">
        <v>0</v>
      </c>
      <c r="EH17" s="85">
        <f t="shared" si="33"/>
        <v>450</v>
      </c>
    </row>
    <row r="18" spans="1:138" s="13" customFormat="1" x14ac:dyDescent="0.2">
      <c r="A18" s="42">
        <v>12</v>
      </c>
      <c r="B18" s="139" t="s">
        <v>179</v>
      </c>
      <c r="C18" s="86">
        <v>1237000</v>
      </c>
      <c r="D18" s="86">
        <v>0</v>
      </c>
      <c r="E18" s="86">
        <v>0</v>
      </c>
      <c r="F18" s="86">
        <v>0</v>
      </c>
      <c r="G18" s="87">
        <f t="shared" si="0"/>
        <v>1237000</v>
      </c>
      <c r="H18" s="86">
        <v>0</v>
      </c>
      <c r="I18" s="86">
        <v>0</v>
      </c>
      <c r="J18" s="89">
        <f t="shared" si="1"/>
        <v>1237000</v>
      </c>
      <c r="K18" s="86">
        <v>7533000</v>
      </c>
      <c r="L18" s="86">
        <v>0</v>
      </c>
      <c r="M18" s="86">
        <v>0</v>
      </c>
      <c r="N18" s="86">
        <v>0</v>
      </c>
      <c r="O18" s="87">
        <f t="shared" si="2"/>
        <v>7533000</v>
      </c>
      <c r="P18" s="86">
        <v>0</v>
      </c>
      <c r="Q18" s="86">
        <v>0</v>
      </c>
      <c r="R18" s="89">
        <f t="shared" si="3"/>
        <v>7533000</v>
      </c>
      <c r="S18" s="86">
        <v>0</v>
      </c>
      <c r="T18" s="86">
        <v>0</v>
      </c>
      <c r="U18" s="86">
        <v>0</v>
      </c>
      <c r="V18" s="86">
        <v>0</v>
      </c>
      <c r="W18" s="87">
        <f t="shared" si="4"/>
        <v>0</v>
      </c>
      <c r="X18" s="86">
        <v>0</v>
      </c>
      <c r="Y18" s="86">
        <v>0</v>
      </c>
      <c r="Z18" s="89">
        <f t="shared" si="5"/>
        <v>0</v>
      </c>
      <c r="AA18" s="86">
        <v>300000</v>
      </c>
      <c r="AB18" s="86">
        <v>0</v>
      </c>
      <c r="AC18" s="86">
        <v>0</v>
      </c>
      <c r="AD18" s="86">
        <v>0</v>
      </c>
      <c r="AE18" s="87">
        <f t="shared" si="6"/>
        <v>300000</v>
      </c>
      <c r="AF18" s="86">
        <v>0</v>
      </c>
      <c r="AG18" s="86">
        <v>0</v>
      </c>
      <c r="AH18" s="89">
        <f t="shared" si="7"/>
        <v>300000</v>
      </c>
      <c r="AI18" s="86">
        <v>0</v>
      </c>
      <c r="AJ18" s="86">
        <v>0</v>
      </c>
      <c r="AK18" s="86">
        <v>0</v>
      </c>
      <c r="AL18" s="86">
        <v>0</v>
      </c>
      <c r="AM18" s="87">
        <f t="shared" si="8"/>
        <v>0</v>
      </c>
      <c r="AN18" s="86">
        <v>0</v>
      </c>
      <c r="AO18" s="86">
        <v>0</v>
      </c>
      <c r="AP18" s="89">
        <f t="shared" si="9"/>
        <v>0</v>
      </c>
      <c r="AQ18" s="86">
        <v>0</v>
      </c>
      <c r="AR18" s="86">
        <v>0</v>
      </c>
      <c r="AS18" s="86">
        <v>0</v>
      </c>
      <c r="AT18" s="86">
        <v>0</v>
      </c>
      <c r="AU18" s="87">
        <f t="shared" si="10"/>
        <v>0</v>
      </c>
      <c r="AV18" s="86">
        <v>0</v>
      </c>
      <c r="AW18" s="86">
        <v>0</v>
      </c>
      <c r="AX18" s="89">
        <f t="shared" si="11"/>
        <v>0</v>
      </c>
      <c r="AY18" s="86">
        <v>0</v>
      </c>
      <c r="AZ18" s="86">
        <v>0</v>
      </c>
      <c r="BA18" s="86">
        <v>0</v>
      </c>
      <c r="BB18" s="86">
        <v>0</v>
      </c>
      <c r="BC18" s="87">
        <f t="shared" si="12"/>
        <v>0</v>
      </c>
      <c r="BD18" s="86">
        <v>0</v>
      </c>
      <c r="BE18" s="86">
        <v>0</v>
      </c>
      <c r="BF18" s="89">
        <f t="shared" si="13"/>
        <v>0</v>
      </c>
      <c r="BG18" s="86">
        <v>0</v>
      </c>
      <c r="BH18" s="86">
        <v>0</v>
      </c>
      <c r="BI18" s="86">
        <v>0</v>
      </c>
      <c r="BJ18" s="86">
        <v>0</v>
      </c>
      <c r="BK18" s="87">
        <f t="shared" si="14"/>
        <v>0</v>
      </c>
      <c r="BL18" s="86">
        <v>0</v>
      </c>
      <c r="BM18" s="86">
        <v>0</v>
      </c>
      <c r="BN18" s="89">
        <f t="shared" si="15"/>
        <v>0</v>
      </c>
      <c r="BO18" s="86">
        <v>0</v>
      </c>
      <c r="BP18" s="86">
        <v>0</v>
      </c>
      <c r="BQ18" s="86">
        <v>0</v>
      </c>
      <c r="BR18" s="86">
        <v>0</v>
      </c>
      <c r="BS18" s="87">
        <f t="shared" si="16"/>
        <v>0</v>
      </c>
      <c r="BT18" s="86">
        <v>0</v>
      </c>
      <c r="BU18" s="86">
        <v>0</v>
      </c>
      <c r="BV18" s="89">
        <f t="shared" si="17"/>
        <v>0</v>
      </c>
      <c r="BW18" s="86">
        <v>0</v>
      </c>
      <c r="BX18" s="86">
        <v>0</v>
      </c>
      <c r="BY18" s="86">
        <v>0</v>
      </c>
      <c r="BZ18" s="86">
        <v>0</v>
      </c>
      <c r="CA18" s="87">
        <f t="shared" si="18"/>
        <v>0</v>
      </c>
      <c r="CB18" s="86">
        <v>0</v>
      </c>
      <c r="CC18" s="86">
        <v>0</v>
      </c>
      <c r="CD18" s="89">
        <f t="shared" si="19"/>
        <v>0</v>
      </c>
      <c r="CE18" s="86">
        <v>0</v>
      </c>
      <c r="CF18" s="86">
        <v>0</v>
      </c>
      <c r="CG18" s="86">
        <v>0</v>
      </c>
      <c r="CH18" s="86">
        <v>0</v>
      </c>
      <c r="CI18" s="87">
        <f t="shared" si="20"/>
        <v>0</v>
      </c>
      <c r="CJ18" s="86">
        <v>0</v>
      </c>
      <c r="CK18" s="86">
        <v>0</v>
      </c>
      <c r="CL18" s="89">
        <f t="shared" si="21"/>
        <v>0</v>
      </c>
      <c r="CM18" s="86">
        <v>600000</v>
      </c>
      <c r="CN18" s="86">
        <v>0</v>
      </c>
      <c r="CO18" s="86">
        <v>0</v>
      </c>
      <c r="CP18" s="86">
        <v>0</v>
      </c>
      <c r="CQ18" s="87">
        <f t="shared" si="22"/>
        <v>600000</v>
      </c>
      <c r="CR18" s="86">
        <v>0</v>
      </c>
      <c r="CS18" s="86">
        <v>0</v>
      </c>
      <c r="CT18" s="89">
        <f t="shared" si="23"/>
        <v>600000</v>
      </c>
      <c r="CU18" s="86">
        <v>0</v>
      </c>
      <c r="CV18" s="86">
        <v>0</v>
      </c>
      <c r="CW18" s="86">
        <v>0</v>
      </c>
      <c r="CX18" s="86">
        <v>0</v>
      </c>
      <c r="CY18" s="87">
        <f t="shared" si="24"/>
        <v>0</v>
      </c>
      <c r="CZ18" s="86">
        <v>0</v>
      </c>
      <c r="DA18" s="86">
        <v>0</v>
      </c>
      <c r="DB18" s="89">
        <f t="shared" si="25"/>
        <v>0</v>
      </c>
      <c r="DC18" s="86">
        <v>0</v>
      </c>
      <c r="DD18" s="86">
        <v>0</v>
      </c>
      <c r="DE18" s="86">
        <v>0</v>
      </c>
      <c r="DF18" s="86">
        <v>0</v>
      </c>
      <c r="DG18" s="87">
        <f t="shared" si="26"/>
        <v>0</v>
      </c>
      <c r="DH18" s="86">
        <v>0</v>
      </c>
      <c r="DI18" s="86">
        <v>0</v>
      </c>
      <c r="DJ18" s="89">
        <f t="shared" si="27"/>
        <v>0</v>
      </c>
      <c r="DK18" s="86">
        <v>300000</v>
      </c>
      <c r="DL18" s="86">
        <v>0</v>
      </c>
      <c r="DM18" s="86">
        <v>0</v>
      </c>
      <c r="DN18" s="86">
        <v>0</v>
      </c>
      <c r="DO18" s="87">
        <f t="shared" si="28"/>
        <v>300000</v>
      </c>
      <c r="DP18" s="86">
        <v>0</v>
      </c>
      <c r="DQ18" s="86">
        <v>0</v>
      </c>
      <c r="DR18" s="89">
        <f t="shared" si="29"/>
        <v>300000</v>
      </c>
      <c r="DS18" s="86">
        <v>0</v>
      </c>
      <c r="DT18" s="86">
        <v>0</v>
      </c>
      <c r="DU18" s="86">
        <v>0</v>
      </c>
      <c r="DV18" s="86">
        <v>0</v>
      </c>
      <c r="DW18" s="87">
        <f t="shared" si="30"/>
        <v>0</v>
      </c>
      <c r="DX18" s="86">
        <v>0</v>
      </c>
      <c r="DY18" s="86">
        <v>0</v>
      </c>
      <c r="DZ18" s="89">
        <f t="shared" si="31"/>
        <v>0</v>
      </c>
      <c r="EA18" s="86">
        <v>0</v>
      </c>
      <c r="EB18" s="86">
        <v>0</v>
      </c>
      <c r="EC18" s="86">
        <v>0</v>
      </c>
      <c r="ED18" s="86">
        <v>0</v>
      </c>
      <c r="EE18" s="87">
        <f t="shared" si="32"/>
        <v>0</v>
      </c>
      <c r="EF18" s="86">
        <v>0</v>
      </c>
      <c r="EG18" s="86">
        <v>0</v>
      </c>
      <c r="EH18" s="89">
        <f t="shared" si="33"/>
        <v>0</v>
      </c>
    </row>
    <row r="19" spans="1:138" s="13" customFormat="1" x14ac:dyDescent="0.2">
      <c r="A19" s="42">
        <v>13</v>
      </c>
      <c r="B19" s="139" t="s">
        <v>180</v>
      </c>
      <c r="C19" s="86">
        <v>162000</v>
      </c>
      <c r="D19" s="86">
        <v>0</v>
      </c>
      <c r="E19" s="86">
        <v>0</v>
      </c>
      <c r="F19" s="86">
        <v>0</v>
      </c>
      <c r="G19" s="87">
        <f t="shared" si="0"/>
        <v>162000</v>
      </c>
      <c r="H19" s="86">
        <v>0</v>
      </c>
      <c r="I19" s="86">
        <v>0</v>
      </c>
      <c r="J19" s="89">
        <f t="shared" si="1"/>
        <v>162000</v>
      </c>
      <c r="K19" s="86">
        <v>228000</v>
      </c>
      <c r="L19" s="86">
        <v>0</v>
      </c>
      <c r="M19" s="86">
        <v>0</v>
      </c>
      <c r="N19" s="86">
        <v>462000</v>
      </c>
      <c r="O19" s="87">
        <f t="shared" si="2"/>
        <v>690000</v>
      </c>
      <c r="P19" s="86">
        <v>0</v>
      </c>
      <c r="Q19" s="86">
        <v>0</v>
      </c>
      <c r="R19" s="89">
        <f t="shared" si="3"/>
        <v>690000</v>
      </c>
      <c r="S19" s="86">
        <v>0</v>
      </c>
      <c r="T19" s="86">
        <v>0</v>
      </c>
      <c r="U19" s="86">
        <v>0</v>
      </c>
      <c r="V19" s="86">
        <v>0</v>
      </c>
      <c r="W19" s="87">
        <f t="shared" si="4"/>
        <v>0</v>
      </c>
      <c r="X19" s="86">
        <v>51000</v>
      </c>
      <c r="Y19" s="86">
        <v>0</v>
      </c>
      <c r="Z19" s="89">
        <f t="shared" si="5"/>
        <v>51000</v>
      </c>
      <c r="AA19" s="86">
        <v>37000</v>
      </c>
      <c r="AB19" s="86">
        <v>0</v>
      </c>
      <c r="AC19" s="86">
        <v>0</v>
      </c>
      <c r="AD19" s="86">
        <v>0</v>
      </c>
      <c r="AE19" s="87">
        <f t="shared" si="6"/>
        <v>37000</v>
      </c>
      <c r="AF19" s="86">
        <v>0</v>
      </c>
      <c r="AG19" s="86">
        <v>0</v>
      </c>
      <c r="AH19" s="89">
        <f t="shared" si="7"/>
        <v>37000</v>
      </c>
      <c r="AI19" s="86">
        <v>0</v>
      </c>
      <c r="AJ19" s="86">
        <v>0</v>
      </c>
      <c r="AK19" s="86">
        <v>0</v>
      </c>
      <c r="AL19" s="86">
        <v>0</v>
      </c>
      <c r="AM19" s="87">
        <f t="shared" si="8"/>
        <v>0</v>
      </c>
      <c r="AN19" s="86">
        <v>0</v>
      </c>
      <c r="AO19" s="86">
        <v>0</v>
      </c>
      <c r="AP19" s="89">
        <f t="shared" si="9"/>
        <v>0</v>
      </c>
      <c r="AQ19" s="86">
        <v>500</v>
      </c>
      <c r="AR19" s="86">
        <v>0</v>
      </c>
      <c r="AS19" s="86">
        <v>0</v>
      </c>
      <c r="AT19" s="86">
        <v>500</v>
      </c>
      <c r="AU19" s="87">
        <f t="shared" si="10"/>
        <v>1000</v>
      </c>
      <c r="AV19" s="86">
        <v>50</v>
      </c>
      <c r="AW19" s="86">
        <v>0</v>
      </c>
      <c r="AX19" s="89">
        <f t="shared" si="11"/>
        <v>1050</v>
      </c>
      <c r="AY19" s="86">
        <v>0</v>
      </c>
      <c r="AZ19" s="86">
        <v>0</v>
      </c>
      <c r="BA19" s="86">
        <v>0</v>
      </c>
      <c r="BB19" s="86">
        <v>0</v>
      </c>
      <c r="BC19" s="87">
        <f t="shared" si="12"/>
        <v>0</v>
      </c>
      <c r="BD19" s="86">
        <v>0</v>
      </c>
      <c r="BE19" s="86">
        <v>0</v>
      </c>
      <c r="BF19" s="89">
        <f t="shared" si="13"/>
        <v>0</v>
      </c>
      <c r="BG19" s="86">
        <v>2600000</v>
      </c>
      <c r="BH19" s="86">
        <v>0</v>
      </c>
      <c r="BI19" s="86">
        <v>0</v>
      </c>
      <c r="BJ19" s="86">
        <v>0</v>
      </c>
      <c r="BK19" s="87">
        <f t="shared" si="14"/>
        <v>2600000</v>
      </c>
      <c r="BL19" s="86">
        <v>0</v>
      </c>
      <c r="BM19" s="86">
        <v>0</v>
      </c>
      <c r="BN19" s="89">
        <f t="shared" si="15"/>
        <v>2600000</v>
      </c>
      <c r="BO19" s="86">
        <v>0</v>
      </c>
      <c r="BP19" s="86">
        <v>0</v>
      </c>
      <c r="BQ19" s="86">
        <v>0</v>
      </c>
      <c r="BR19" s="86">
        <v>0</v>
      </c>
      <c r="BS19" s="87">
        <f t="shared" si="16"/>
        <v>0</v>
      </c>
      <c r="BT19" s="86">
        <v>0</v>
      </c>
      <c r="BU19" s="86">
        <v>0</v>
      </c>
      <c r="BV19" s="89">
        <f t="shared" si="17"/>
        <v>0</v>
      </c>
      <c r="BW19" s="86">
        <v>1000</v>
      </c>
      <c r="BX19" s="86">
        <v>0</v>
      </c>
      <c r="BY19" s="86">
        <v>0</v>
      </c>
      <c r="BZ19" s="86">
        <v>0</v>
      </c>
      <c r="CA19" s="87">
        <f t="shared" si="18"/>
        <v>1000</v>
      </c>
      <c r="CB19" s="86">
        <v>0</v>
      </c>
      <c r="CC19" s="86">
        <v>0</v>
      </c>
      <c r="CD19" s="89">
        <f t="shared" si="19"/>
        <v>1000</v>
      </c>
      <c r="CE19" s="86">
        <v>0</v>
      </c>
      <c r="CF19" s="86">
        <v>0</v>
      </c>
      <c r="CG19" s="86">
        <v>0</v>
      </c>
      <c r="CH19" s="86">
        <v>0</v>
      </c>
      <c r="CI19" s="87">
        <f t="shared" si="20"/>
        <v>0</v>
      </c>
      <c r="CJ19" s="86">
        <v>0</v>
      </c>
      <c r="CK19" s="86">
        <v>0</v>
      </c>
      <c r="CL19" s="89">
        <f t="shared" si="21"/>
        <v>0</v>
      </c>
      <c r="CM19" s="86">
        <v>160000</v>
      </c>
      <c r="CN19" s="86">
        <v>0</v>
      </c>
      <c r="CO19" s="86">
        <v>0</v>
      </c>
      <c r="CP19" s="86">
        <v>0</v>
      </c>
      <c r="CQ19" s="87">
        <f t="shared" si="22"/>
        <v>160000</v>
      </c>
      <c r="CR19" s="86">
        <v>0</v>
      </c>
      <c r="CS19" s="86">
        <v>0</v>
      </c>
      <c r="CT19" s="89">
        <f t="shared" si="23"/>
        <v>160000</v>
      </c>
      <c r="CU19" s="86">
        <v>0</v>
      </c>
      <c r="CV19" s="86">
        <v>0</v>
      </c>
      <c r="CW19" s="86">
        <v>0</v>
      </c>
      <c r="CX19" s="86">
        <v>0</v>
      </c>
      <c r="CY19" s="87">
        <f t="shared" si="24"/>
        <v>0</v>
      </c>
      <c r="CZ19" s="86">
        <v>0</v>
      </c>
      <c r="DA19" s="86">
        <v>0</v>
      </c>
      <c r="DB19" s="89">
        <f t="shared" si="25"/>
        <v>0</v>
      </c>
      <c r="DC19" s="86">
        <v>0</v>
      </c>
      <c r="DD19" s="86">
        <v>0</v>
      </c>
      <c r="DE19" s="86">
        <v>0</v>
      </c>
      <c r="DF19" s="86">
        <v>0</v>
      </c>
      <c r="DG19" s="87">
        <f t="shared" si="26"/>
        <v>0</v>
      </c>
      <c r="DH19" s="86">
        <v>0</v>
      </c>
      <c r="DI19" s="86">
        <v>0</v>
      </c>
      <c r="DJ19" s="89">
        <f t="shared" si="27"/>
        <v>0</v>
      </c>
      <c r="DK19" s="86">
        <v>14400</v>
      </c>
      <c r="DL19" s="86">
        <v>0</v>
      </c>
      <c r="DM19" s="86">
        <v>0</v>
      </c>
      <c r="DN19" s="86">
        <v>16900</v>
      </c>
      <c r="DO19" s="87">
        <f t="shared" si="28"/>
        <v>31300</v>
      </c>
      <c r="DP19" s="86">
        <v>1900</v>
      </c>
      <c r="DQ19" s="86">
        <v>0</v>
      </c>
      <c r="DR19" s="89">
        <f t="shared" si="29"/>
        <v>33200</v>
      </c>
      <c r="DS19" s="86">
        <v>33000</v>
      </c>
      <c r="DT19" s="86">
        <v>0</v>
      </c>
      <c r="DU19" s="86">
        <v>0</v>
      </c>
      <c r="DV19" s="86">
        <v>0</v>
      </c>
      <c r="DW19" s="87">
        <f t="shared" si="30"/>
        <v>33000</v>
      </c>
      <c r="DX19" s="86">
        <v>0</v>
      </c>
      <c r="DY19" s="86">
        <v>0</v>
      </c>
      <c r="DZ19" s="89">
        <f t="shared" si="31"/>
        <v>33000</v>
      </c>
      <c r="EA19" s="86">
        <v>0</v>
      </c>
      <c r="EB19" s="86">
        <v>0</v>
      </c>
      <c r="EC19" s="86">
        <v>0</v>
      </c>
      <c r="ED19" s="86">
        <v>0</v>
      </c>
      <c r="EE19" s="87">
        <f t="shared" si="32"/>
        <v>0</v>
      </c>
      <c r="EF19" s="86">
        <v>0</v>
      </c>
      <c r="EG19" s="86">
        <v>0</v>
      </c>
      <c r="EH19" s="89">
        <f t="shared" si="33"/>
        <v>0</v>
      </c>
    </row>
    <row r="20" spans="1:138" s="13" customFormat="1" x14ac:dyDescent="0.2">
      <c r="A20" s="42">
        <v>14</v>
      </c>
      <c r="B20" s="139" t="s">
        <v>181</v>
      </c>
      <c r="C20" s="86">
        <v>667416</v>
      </c>
      <c r="D20" s="86">
        <v>0</v>
      </c>
      <c r="E20" s="86">
        <v>0</v>
      </c>
      <c r="F20" s="86">
        <v>0</v>
      </c>
      <c r="G20" s="87">
        <f t="shared" si="0"/>
        <v>667416</v>
      </c>
      <c r="H20" s="86">
        <v>0</v>
      </c>
      <c r="I20" s="86">
        <v>0</v>
      </c>
      <c r="J20" s="89">
        <f t="shared" si="1"/>
        <v>667416</v>
      </c>
      <c r="K20" s="86">
        <v>1911227</v>
      </c>
      <c r="L20" s="86">
        <v>0</v>
      </c>
      <c r="M20" s="86">
        <v>0</v>
      </c>
      <c r="N20" s="86">
        <v>1193338</v>
      </c>
      <c r="O20" s="87">
        <f t="shared" si="2"/>
        <v>3104565</v>
      </c>
      <c r="P20" s="86">
        <v>0</v>
      </c>
      <c r="Q20" s="86">
        <v>0</v>
      </c>
      <c r="R20" s="89">
        <f t="shared" si="3"/>
        <v>3104565</v>
      </c>
      <c r="S20" s="86">
        <v>0</v>
      </c>
      <c r="T20" s="86">
        <v>0</v>
      </c>
      <c r="U20" s="86">
        <v>0</v>
      </c>
      <c r="V20" s="86">
        <v>0</v>
      </c>
      <c r="W20" s="87">
        <f t="shared" si="4"/>
        <v>0</v>
      </c>
      <c r="X20" s="86">
        <v>528560</v>
      </c>
      <c r="Y20" s="86">
        <v>0</v>
      </c>
      <c r="Z20" s="89">
        <f t="shared" si="5"/>
        <v>528560</v>
      </c>
      <c r="AA20" s="86">
        <v>108177</v>
      </c>
      <c r="AB20" s="86">
        <v>0</v>
      </c>
      <c r="AC20" s="86">
        <v>0</v>
      </c>
      <c r="AD20" s="86">
        <v>0</v>
      </c>
      <c r="AE20" s="87">
        <f t="shared" si="6"/>
        <v>108177</v>
      </c>
      <c r="AF20" s="86">
        <v>0</v>
      </c>
      <c r="AG20" s="86">
        <v>0</v>
      </c>
      <c r="AH20" s="89">
        <f t="shared" si="7"/>
        <v>108177</v>
      </c>
      <c r="AI20" s="86">
        <v>0</v>
      </c>
      <c r="AJ20" s="86">
        <v>0</v>
      </c>
      <c r="AK20" s="86">
        <v>0</v>
      </c>
      <c r="AL20" s="86">
        <v>0</v>
      </c>
      <c r="AM20" s="87">
        <f t="shared" si="8"/>
        <v>0</v>
      </c>
      <c r="AN20" s="86">
        <v>0</v>
      </c>
      <c r="AO20" s="86">
        <v>0</v>
      </c>
      <c r="AP20" s="89">
        <f t="shared" si="9"/>
        <v>0</v>
      </c>
      <c r="AQ20" s="86">
        <v>189</v>
      </c>
      <c r="AR20" s="86">
        <v>0</v>
      </c>
      <c r="AS20" s="86">
        <v>0</v>
      </c>
      <c r="AT20" s="86">
        <v>92</v>
      </c>
      <c r="AU20" s="87">
        <f t="shared" si="10"/>
        <v>281</v>
      </c>
      <c r="AV20" s="86">
        <v>43</v>
      </c>
      <c r="AW20" s="86">
        <v>0</v>
      </c>
      <c r="AX20" s="89">
        <f t="shared" si="11"/>
        <v>324</v>
      </c>
      <c r="AY20" s="86">
        <v>0</v>
      </c>
      <c r="AZ20" s="86">
        <v>0</v>
      </c>
      <c r="BA20" s="86">
        <v>0</v>
      </c>
      <c r="BB20" s="86">
        <v>0</v>
      </c>
      <c r="BC20" s="87">
        <f t="shared" si="12"/>
        <v>0</v>
      </c>
      <c r="BD20" s="86">
        <v>0</v>
      </c>
      <c r="BE20" s="86">
        <v>0</v>
      </c>
      <c r="BF20" s="89">
        <f t="shared" si="13"/>
        <v>0</v>
      </c>
      <c r="BG20" s="86">
        <v>0</v>
      </c>
      <c r="BH20" s="86">
        <v>0</v>
      </c>
      <c r="BI20" s="86">
        <v>0</v>
      </c>
      <c r="BJ20" s="86">
        <v>2535546</v>
      </c>
      <c r="BK20" s="87">
        <f t="shared" si="14"/>
        <v>2535546</v>
      </c>
      <c r="BL20" s="86">
        <v>0</v>
      </c>
      <c r="BM20" s="86">
        <v>0</v>
      </c>
      <c r="BN20" s="89">
        <f t="shared" si="15"/>
        <v>2535546</v>
      </c>
      <c r="BO20" s="86">
        <v>0</v>
      </c>
      <c r="BP20" s="86">
        <v>0</v>
      </c>
      <c r="BQ20" s="86">
        <v>0</v>
      </c>
      <c r="BR20" s="86">
        <v>0</v>
      </c>
      <c r="BS20" s="87">
        <f t="shared" si="16"/>
        <v>0</v>
      </c>
      <c r="BT20" s="86">
        <v>0</v>
      </c>
      <c r="BU20" s="86">
        <v>0</v>
      </c>
      <c r="BV20" s="89">
        <f t="shared" si="17"/>
        <v>0</v>
      </c>
      <c r="BW20" s="86">
        <v>0</v>
      </c>
      <c r="BX20" s="86">
        <v>0</v>
      </c>
      <c r="BY20" s="86">
        <v>0</v>
      </c>
      <c r="BZ20" s="86">
        <v>0</v>
      </c>
      <c r="CA20" s="87">
        <f t="shared" si="18"/>
        <v>0</v>
      </c>
      <c r="CB20" s="86">
        <v>0</v>
      </c>
      <c r="CC20" s="86">
        <v>0</v>
      </c>
      <c r="CD20" s="89">
        <f t="shared" si="19"/>
        <v>0</v>
      </c>
      <c r="CE20" s="86">
        <v>0</v>
      </c>
      <c r="CF20" s="86">
        <v>0</v>
      </c>
      <c r="CG20" s="86">
        <v>0</v>
      </c>
      <c r="CH20" s="86">
        <v>0</v>
      </c>
      <c r="CI20" s="87">
        <f t="shared" si="20"/>
        <v>0</v>
      </c>
      <c r="CJ20" s="86">
        <v>0</v>
      </c>
      <c r="CK20" s="86">
        <v>0</v>
      </c>
      <c r="CL20" s="89">
        <f t="shared" si="21"/>
        <v>0</v>
      </c>
      <c r="CM20" s="86">
        <v>0</v>
      </c>
      <c r="CN20" s="86">
        <v>0</v>
      </c>
      <c r="CO20" s="86">
        <v>0</v>
      </c>
      <c r="CP20" s="86">
        <v>0</v>
      </c>
      <c r="CQ20" s="87">
        <f t="shared" si="22"/>
        <v>0</v>
      </c>
      <c r="CR20" s="86">
        <v>0</v>
      </c>
      <c r="CS20" s="86">
        <v>0</v>
      </c>
      <c r="CT20" s="89">
        <f t="shared" si="23"/>
        <v>0</v>
      </c>
      <c r="CU20" s="86">
        <v>0</v>
      </c>
      <c r="CV20" s="86">
        <v>0</v>
      </c>
      <c r="CW20" s="86">
        <v>0</v>
      </c>
      <c r="CX20" s="86">
        <v>0</v>
      </c>
      <c r="CY20" s="87">
        <f t="shared" si="24"/>
        <v>0</v>
      </c>
      <c r="CZ20" s="86">
        <v>0</v>
      </c>
      <c r="DA20" s="86">
        <v>0</v>
      </c>
      <c r="DB20" s="89">
        <f t="shared" si="25"/>
        <v>0</v>
      </c>
      <c r="DC20" s="86">
        <v>0</v>
      </c>
      <c r="DD20" s="86">
        <v>0</v>
      </c>
      <c r="DE20" s="86">
        <v>0</v>
      </c>
      <c r="DF20" s="86">
        <v>0</v>
      </c>
      <c r="DG20" s="87">
        <f t="shared" si="26"/>
        <v>0</v>
      </c>
      <c r="DH20" s="86">
        <v>0</v>
      </c>
      <c r="DI20" s="86">
        <v>0</v>
      </c>
      <c r="DJ20" s="89">
        <f t="shared" si="27"/>
        <v>0</v>
      </c>
      <c r="DK20" s="86">
        <v>0</v>
      </c>
      <c r="DL20" s="86">
        <v>0</v>
      </c>
      <c r="DM20" s="86">
        <v>0</v>
      </c>
      <c r="DN20" s="86">
        <v>0</v>
      </c>
      <c r="DO20" s="87">
        <f t="shared" si="28"/>
        <v>0</v>
      </c>
      <c r="DP20" s="86">
        <v>0</v>
      </c>
      <c r="DQ20" s="86">
        <v>0</v>
      </c>
      <c r="DR20" s="89">
        <f t="shared" si="29"/>
        <v>0</v>
      </c>
      <c r="DS20" s="86">
        <v>0</v>
      </c>
      <c r="DT20" s="86">
        <v>0</v>
      </c>
      <c r="DU20" s="86">
        <v>0</v>
      </c>
      <c r="DV20" s="86">
        <v>0</v>
      </c>
      <c r="DW20" s="87">
        <f t="shared" si="30"/>
        <v>0</v>
      </c>
      <c r="DX20" s="86">
        <v>0</v>
      </c>
      <c r="DY20" s="86">
        <v>0</v>
      </c>
      <c r="DZ20" s="89">
        <f t="shared" si="31"/>
        <v>0</v>
      </c>
      <c r="EA20" s="86">
        <v>0</v>
      </c>
      <c r="EB20" s="86">
        <v>0</v>
      </c>
      <c r="EC20" s="86">
        <v>0</v>
      </c>
      <c r="ED20" s="86">
        <v>0</v>
      </c>
      <c r="EE20" s="87">
        <f t="shared" si="32"/>
        <v>0</v>
      </c>
      <c r="EF20" s="86">
        <v>0</v>
      </c>
      <c r="EG20" s="86">
        <v>0</v>
      </c>
      <c r="EH20" s="89">
        <f t="shared" si="33"/>
        <v>0</v>
      </c>
    </row>
    <row r="21" spans="1:138" s="13" customFormat="1" x14ac:dyDescent="0.2">
      <c r="A21" s="43">
        <v>15</v>
      </c>
      <c r="B21" s="140" t="s">
        <v>182</v>
      </c>
      <c r="C21" s="90">
        <v>360340</v>
      </c>
      <c r="D21" s="90">
        <v>0</v>
      </c>
      <c r="E21" s="90">
        <v>0</v>
      </c>
      <c r="F21" s="90">
        <v>0</v>
      </c>
      <c r="G21" s="91">
        <f t="shared" si="0"/>
        <v>360340</v>
      </c>
      <c r="H21" s="90">
        <v>0</v>
      </c>
      <c r="I21" s="90">
        <v>0</v>
      </c>
      <c r="J21" s="93">
        <f t="shared" si="1"/>
        <v>360340</v>
      </c>
      <c r="K21" s="90">
        <v>4821696</v>
      </c>
      <c r="L21" s="90">
        <v>0</v>
      </c>
      <c r="M21" s="90">
        <v>0</v>
      </c>
      <c r="N21" s="90">
        <v>0</v>
      </c>
      <c r="O21" s="91">
        <f t="shared" si="2"/>
        <v>4821696</v>
      </c>
      <c r="P21" s="90">
        <v>0</v>
      </c>
      <c r="Q21" s="90">
        <v>0</v>
      </c>
      <c r="R21" s="93">
        <f t="shared" si="3"/>
        <v>4821696</v>
      </c>
      <c r="S21" s="90">
        <v>0</v>
      </c>
      <c r="T21" s="90">
        <v>0</v>
      </c>
      <c r="U21" s="90">
        <v>0</v>
      </c>
      <c r="V21" s="90">
        <v>0</v>
      </c>
      <c r="W21" s="91">
        <f t="shared" si="4"/>
        <v>0</v>
      </c>
      <c r="X21" s="90">
        <v>0</v>
      </c>
      <c r="Y21" s="90">
        <v>0</v>
      </c>
      <c r="Z21" s="93">
        <f t="shared" si="5"/>
        <v>0</v>
      </c>
      <c r="AA21" s="90">
        <v>147000</v>
      </c>
      <c r="AB21" s="90">
        <v>0</v>
      </c>
      <c r="AC21" s="90">
        <v>0</v>
      </c>
      <c r="AD21" s="90">
        <v>0</v>
      </c>
      <c r="AE21" s="91">
        <f t="shared" si="6"/>
        <v>147000</v>
      </c>
      <c r="AF21" s="90">
        <v>0</v>
      </c>
      <c r="AG21" s="90">
        <v>0</v>
      </c>
      <c r="AH21" s="93">
        <f t="shared" si="7"/>
        <v>147000</v>
      </c>
      <c r="AI21" s="90">
        <v>0</v>
      </c>
      <c r="AJ21" s="90">
        <v>0</v>
      </c>
      <c r="AK21" s="90">
        <v>0</v>
      </c>
      <c r="AL21" s="90">
        <v>0</v>
      </c>
      <c r="AM21" s="91">
        <f t="shared" si="8"/>
        <v>0</v>
      </c>
      <c r="AN21" s="90">
        <v>0</v>
      </c>
      <c r="AO21" s="90">
        <v>0</v>
      </c>
      <c r="AP21" s="93">
        <f t="shared" si="9"/>
        <v>0</v>
      </c>
      <c r="AQ21" s="90">
        <v>5200</v>
      </c>
      <c r="AR21" s="90">
        <v>0</v>
      </c>
      <c r="AS21" s="90">
        <v>0</v>
      </c>
      <c r="AT21" s="90">
        <v>0</v>
      </c>
      <c r="AU21" s="91">
        <f t="shared" si="10"/>
        <v>5200</v>
      </c>
      <c r="AV21" s="90">
        <v>0</v>
      </c>
      <c r="AW21" s="90">
        <v>0</v>
      </c>
      <c r="AX21" s="93">
        <f t="shared" si="11"/>
        <v>5200</v>
      </c>
      <c r="AY21" s="90">
        <v>0</v>
      </c>
      <c r="AZ21" s="90">
        <v>0</v>
      </c>
      <c r="BA21" s="90">
        <v>0</v>
      </c>
      <c r="BB21" s="90">
        <v>0</v>
      </c>
      <c r="BC21" s="91">
        <f t="shared" si="12"/>
        <v>0</v>
      </c>
      <c r="BD21" s="90">
        <v>0</v>
      </c>
      <c r="BE21" s="90">
        <v>0</v>
      </c>
      <c r="BF21" s="93">
        <f t="shared" si="13"/>
        <v>0</v>
      </c>
      <c r="BG21" s="90">
        <v>0</v>
      </c>
      <c r="BH21" s="90">
        <v>0</v>
      </c>
      <c r="BI21" s="90">
        <v>0</v>
      </c>
      <c r="BJ21" s="90">
        <v>5442500</v>
      </c>
      <c r="BK21" s="91">
        <f t="shared" si="14"/>
        <v>5442500</v>
      </c>
      <c r="BL21" s="90">
        <v>0</v>
      </c>
      <c r="BM21" s="90">
        <v>0</v>
      </c>
      <c r="BN21" s="93">
        <f t="shared" si="15"/>
        <v>5442500</v>
      </c>
      <c r="BO21" s="90">
        <v>0</v>
      </c>
      <c r="BP21" s="90">
        <v>0</v>
      </c>
      <c r="BQ21" s="90">
        <v>0</v>
      </c>
      <c r="BR21" s="90">
        <v>0</v>
      </c>
      <c r="BS21" s="91">
        <f t="shared" si="16"/>
        <v>0</v>
      </c>
      <c r="BT21" s="90">
        <v>0</v>
      </c>
      <c r="BU21" s="90">
        <v>0</v>
      </c>
      <c r="BV21" s="93">
        <f t="shared" si="17"/>
        <v>0</v>
      </c>
      <c r="BW21" s="90">
        <v>0</v>
      </c>
      <c r="BX21" s="90">
        <v>0</v>
      </c>
      <c r="BY21" s="90">
        <v>0</v>
      </c>
      <c r="BZ21" s="90">
        <v>0</v>
      </c>
      <c r="CA21" s="91">
        <f t="shared" si="18"/>
        <v>0</v>
      </c>
      <c r="CB21" s="90">
        <v>0</v>
      </c>
      <c r="CC21" s="90">
        <v>0</v>
      </c>
      <c r="CD21" s="93">
        <f t="shared" si="19"/>
        <v>0</v>
      </c>
      <c r="CE21" s="90">
        <v>0</v>
      </c>
      <c r="CF21" s="90">
        <v>0</v>
      </c>
      <c r="CG21" s="90">
        <v>0</v>
      </c>
      <c r="CH21" s="90">
        <v>0</v>
      </c>
      <c r="CI21" s="91">
        <f t="shared" si="20"/>
        <v>0</v>
      </c>
      <c r="CJ21" s="90">
        <v>0</v>
      </c>
      <c r="CK21" s="90">
        <v>0</v>
      </c>
      <c r="CL21" s="93">
        <f t="shared" si="21"/>
        <v>0</v>
      </c>
      <c r="CM21" s="90">
        <v>92000</v>
      </c>
      <c r="CN21" s="90">
        <v>0</v>
      </c>
      <c r="CO21" s="90">
        <v>0</v>
      </c>
      <c r="CP21" s="90">
        <v>0</v>
      </c>
      <c r="CQ21" s="91">
        <f t="shared" si="22"/>
        <v>92000</v>
      </c>
      <c r="CR21" s="90">
        <v>0</v>
      </c>
      <c r="CS21" s="90">
        <v>0</v>
      </c>
      <c r="CT21" s="93">
        <f t="shared" si="23"/>
        <v>92000</v>
      </c>
      <c r="CU21" s="90">
        <v>0</v>
      </c>
      <c r="CV21" s="90">
        <v>0</v>
      </c>
      <c r="CW21" s="90">
        <v>0</v>
      </c>
      <c r="CX21" s="90">
        <v>0</v>
      </c>
      <c r="CY21" s="91">
        <f t="shared" si="24"/>
        <v>0</v>
      </c>
      <c r="CZ21" s="90">
        <v>0</v>
      </c>
      <c r="DA21" s="90">
        <v>0</v>
      </c>
      <c r="DB21" s="93">
        <f t="shared" si="25"/>
        <v>0</v>
      </c>
      <c r="DC21" s="90">
        <v>0</v>
      </c>
      <c r="DD21" s="90">
        <v>0</v>
      </c>
      <c r="DE21" s="90">
        <v>0</v>
      </c>
      <c r="DF21" s="90">
        <v>0</v>
      </c>
      <c r="DG21" s="91">
        <f t="shared" si="26"/>
        <v>0</v>
      </c>
      <c r="DH21" s="90">
        <v>0</v>
      </c>
      <c r="DI21" s="90">
        <v>0</v>
      </c>
      <c r="DJ21" s="93">
        <f t="shared" si="27"/>
        <v>0</v>
      </c>
      <c r="DK21" s="90">
        <v>172000</v>
      </c>
      <c r="DL21" s="90">
        <v>0</v>
      </c>
      <c r="DM21" s="90">
        <v>0</v>
      </c>
      <c r="DN21" s="90">
        <v>0</v>
      </c>
      <c r="DO21" s="91">
        <f t="shared" si="28"/>
        <v>172000</v>
      </c>
      <c r="DP21" s="90">
        <v>0</v>
      </c>
      <c r="DQ21" s="90">
        <v>0</v>
      </c>
      <c r="DR21" s="93">
        <f t="shared" si="29"/>
        <v>172000</v>
      </c>
      <c r="DS21" s="90">
        <v>0</v>
      </c>
      <c r="DT21" s="90">
        <v>0</v>
      </c>
      <c r="DU21" s="90">
        <v>0</v>
      </c>
      <c r="DV21" s="90">
        <v>0</v>
      </c>
      <c r="DW21" s="91">
        <f t="shared" si="30"/>
        <v>0</v>
      </c>
      <c r="DX21" s="90">
        <v>0</v>
      </c>
      <c r="DY21" s="90">
        <v>0</v>
      </c>
      <c r="DZ21" s="93">
        <f t="shared" si="31"/>
        <v>0</v>
      </c>
      <c r="EA21" s="90">
        <v>0</v>
      </c>
      <c r="EB21" s="90">
        <v>0</v>
      </c>
      <c r="EC21" s="90">
        <v>0</v>
      </c>
      <c r="ED21" s="90">
        <v>0</v>
      </c>
      <c r="EE21" s="91">
        <f t="shared" si="32"/>
        <v>0</v>
      </c>
      <c r="EF21" s="90">
        <v>0</v>
      </c>
      <c r="EG21" s="90">
        <v>0</v>
      </c>
      <c r="EH21" s="93">
        <f t="shared" si="33"/>
        <v>0</v>
      </c>
    </row>
    <row r="22" spans="1:138" s="13" customFormat="1" x14ac:dyDescent="0.2">
      <c r="A22" s="41">
        <v>16</v>
      </c>
      <c r="B22" s="138" t="s">
        <v>183</v>
      </c>
      <c r="C22" s="82">
        <v>3733152</v>
      </c>
      <c r="D22" s="82">
        <v>0</v>
      </c>
      <c r="E22" s="82">
        <v>0</v>
      </c>
      <c r="F22" s="82">
        <v>0</v>
      </c>
      <c r="G22" s="83">
        <f t="shared" si="0"/>
        <v>3733152</v>
      </c>
      <c r="H22" s="82">
        <v>0</v>
      </c>
      <c r="I22" s="82">
        <v>0</v>
      </c>
      <c r="J22" s="85">
        <f t="shared" si="1"/>
        <v>3733152</v>
      </c>
      <c r="K22" s="82">
        <v>30293266</v>
      </c>
      <c r="L22" s="82">
        <v>0</v>
      </c>
      <c r="M22" s="82">
        <v>0</v>
      </c>
      <c r="N22" s="82">
        <v>5733055</v>
      </c>
      <c r="O22" s="83">
        <f t="shared" si="2"/>
        <v>36026321</v>
      </c>
      <c r="P22" s="82">
        <v>0</v>
      </c>
      <c r="Q22" s="82">
        <v>30</v>
      </c>
      <c r="R22" s="85">
        <f t="shared" si="3"/>
        <v>36026351</v>
      </c>
      <c r="S22" s="82">
        <v>0</v>
      </c>
      <c r="T22" s="82">
        <v>0</v>
      </c>
      <c r="U22" s="82">
        <v>0</v>
      </c>
      <c r="V22" s="82">
        <v>0</v>
      </c>
      <c r="W22" s="83">
        <f t="shared" si="4"/>
        <v>0</v>
      </c>
      <c r="X22" s="82">
        <v>1878531</v>
      </c>
      <c r="Y22" s="82">
        <v>0</v>
      </c>
      <c r="Z22" s="85">
        <f t="shared" si="5"/>
        <v>1878531</v>
      </c>
      <c r="AA22" s="82">
        <v>760121</v>
      </c>
      <c r="AB22" s="82">
        <v>0</v>
      </c>
      <c r="AC22" s="82">
        <v>0</v>
      </c>
      <c r="AD22" s="82">
        <v>0</v>
      </c>
      <c r="AE22" s="83">
        <f t="shared" si="6"/>
        <v>760121</v>
      </c>
      <c r="AF22" s="82">
        <v>0</v>
      </c>
      <c r="AG22" s="82">
        <v>0</v>
      </c>
      <c r="AH22" s="85">
        <f t="shared" si="7"/>
        <v>760121</v>
      </c>
      <c r="AI22" s="82">
        <v>0</v>
      </c>
      <c r="AJ22" s="82">
        <v>0</v>
      </c>
      <c r="AK22" s="82">
        <v>0</v>
      </c>
      <c r="AL22" s="82">
        <v>0</v>
      </c>
      <c r="AM22" s="83">
        <f t="shared" si="8"/>
        <v>0</v>
      </c>
      <c r="AN22" s="82">
        <v>0</v>
      </c>
      <c r="AO22" s="82">
        <v>0</v>
      </c>
      <c r="AP22" s="85">
        <f t="shared" si="9"/>
        <v>0</v>
      </c>
      <c r="AQ22" s="82">
        <v>89004</v>
      </c>
      <c r="AR22" s="82">
        <v>0</v>
      </c>
      <c r="AS22" s="82">
        <v>0</v>
      </c>
      <c r="AT22" s="82">
        <v>14944</v>
      </c>
      <c r="AU22" s="83">
        <f t="shared" si="10"/>
        <v>103948</v>
      </c>
      <c r="AV22" s="82">
        <v>5723</v>
      </c>
      <c r="AW22" s="82">
        <v>51</v>
      </c>
      <c r="AX22" s="85">
        <f t="shared" si="11"/>
        <v>109722</v>
      </c>
      <c r="AY22" s="82">
        <v>0</v>
      </c>
      <c r="AZ22" s="82">
        <v>0</v>
      </c>
      <c r="BA22" s="82">
        <v>0</v>
      </c>
      <c r="BB22" s="82">
        <v>0</v>
      </c>
      <c r="BC22" s="83">
        <f t="shared" si="12"/>
        <v>0</v>
      </c>
      <c r="BD22" s="82">
        <v>0</v>
      </c>
      <c r="BE22" s="82">
        <v>0</v>
      </c>
      <c r="BF22" s="85">
        <f t="shared" si="13"/>
        <v>0</v>
      </c>
      <c r="BG22" s="82">
        <v>21490696</v>
      </c>
      <c r="BH22" s="82">
        <v>0</v>
      </c>
      <c r="BI22" s="82">
        <v>0</v>
      </c>
      <c r="BJ22" s="82">
        <v>2238411</v>
      </c>
      <c r="BK22" s="83">
        <f t="shared" si="14"/>
        <v>23729107</v>
      </c>
      <c r="BL22" s="82">
        <v>2251471</v>
      </c>
      <c r="BM22" s="82">
        <v>3679989</v>
      </c>
      <c r="BN22" s="85">
        <f t="shared" si="15"/>
        <v>29660567</v>
      </c>
      <c r="BO22" s="82">
        <v>0</v>
      </c>
      <c r="BP22" s="82">
        <v>0</v>
      </c>
      <c r="BQ22" s="82">
        <v>0</v>
      </c>
      <c r="BR22" s="82">
        <v>0</v>
      </c>
      <c r="BS22" s="83">
        <f t="shared" si="16"/>
        <v>0</v>
      </c>
      <c r="BT22" s="82">
        <v>0</v>
      </c>
      <c r="BU22" s="82">
        <v>0</v>
      </c>
      <c r="BV22" s="85">
        <f t="shared" si="17"/>
        <v>0</v>
      </c>
      <c r="BW22" s="82">
        <v>1097784</v>
      </c>
      <c r="BX22" s="82">
        <v>0</v>
      </c>
      <c r="BY22" s="82">
        <v>0</v>
      </c>
      <c r="BZ22" s="82">
        <v>106589</v>
      </c>
      <c r="CA22" s="83">
        <f t="shared" si="18"/>
        <v>1204373</v>
      </c>
      <c r="CB22" s="82">
        <v>205288</v>
      </c>
      <c r="CC22" s="82">
        <v>96621</v>
      </c>
      <c r="CD22" s="85">
        <f t="shared" si="19"/>
        <v>1506282</v>
      </c>
      <c r="CE22" s="82">
        <v>0</v>
      </c>
      <c r="CF22" s="82">
        <v>0</v>
      </c>
      <c r="CG22" s="82">
        <v>0</v>
      </c>
      <c r="CH22" s="82">
        <v>0</v>
      </c>
      <c r="CI22" s="83">
        <f t="shared" si="20"/>
        <v>0</v>
      </c>
      <c r="CJ22" s="82">
        <v>0</v>
      </c>
      <c r="CK22" s="82">
        <v>0</v>
      </c>
      <c r="CL22" s="85">
        <f t="shared" si="21"/>
        <v>0</v>
      </c>
      <c r="CM22" s="82">
        <v>142188</v>
      </c>
      <c r="CN22" s="82">
        <v>0</v>
      </c>
      <c r="CO22" s="82">
        <v>0</v>
      </c>
      <c r="CP22" s="82">
        <v>0</v>
      </c>
      <c r="CQ22" s="83">
        <f t="shared" si="22"/>
        <v>142188</v>
      </c>
      <c r="CR22" s="82">
        <v>0</v>
      </c>
      <c r="CS22" s="82">
        <v>0</v>
      </c>
      <c r="CT22" s="85">
        <f t="shared" si="23"/>
        <v>142188</v>
      </c>
      <c r="CU22" s="82">
        <v>0</v>
      </c>
      <c r="CV22" s="82">
        <v>0</v>
      </c>
      <c r="CW22" s="82">
        <v>0</v>
      </c>
      <c r="CX22" s="82">
        <v>0</v>
      </c>
      <c r="CY22" s="83">
        <f t="shared" si="24"/>
        <v>0</v>
      </c>
      <c r="CZ22" s="82">
        <v>0</v>
      </c>
      <c r="DA22" s="82">
        <v>0</v>
      </c>
      <c r="DB22" s="85">
        <f t="shared" si="25"/>
        <v>0</v>
      </c>
      <c r="DC22" s="82">
        <v>0</v>
      </c>
      <c r="DD22" s="82">
        <v>0</v>
      </c>
      <c r="DE22" s="82">
        <v>0</v>
      </c>
      <c r="DF22" s="82">
        <v>0</v>
      </c>
      <c r="DG22" s="83">
        <f t="shared" si="26"/>
        <v>0</v>
      </c>
      <c r="DH22" s="82">
        <v>0</v>
      </c>
      <c r="DI22" s="82">
        <v>0</v>
      </c>
      <c r="DJ22" s="85">
        <f t="shared" si="27"/>
        <v>0</v>
      </c>
      <c r="DK22" s="82">
        <v>1346207</v>
      </c>
      <c r="DL22" s="82">
        <v>0</v>
      </c>
      <c r="DM22" s="82">
        <v>0</v>
      </c>
      <c r="DN22" s="82">
        <v>226820</v>
      </c>
      <c r="DO22" s="83">
        <f t="shared" si="28"/>
        <v>1573027</v>
      </c>
      <c r="DP22" s="82">
        <v>74517</v>
      </c>
      <c r="DQ22" s="82">
        <v>0</v>
      </c>
      <c r="DR22" s="85">
        <f t="shared" si="29"/>
        <v>1647544</v>
      </c>
      <c r="DS22" s="82">
        <v>265023</v>
      </c>
      <c r="DT22" s="82">
        <v>0</v>
      </c>
      <c r="DU22" s="82">
        <v>0</v>
      </c>
      <c r="DV22" s="82">
        <v>0</v>
      </c>
      <c r="DW22" s="83">
        <f t="shared" si="30"/>
        <v>265023</v>
      </c>
      <c r="DX22" s="82">
        <v>28824</v>
      </c>
      <c r="DY22" s="82">
        <v>44310</v>
      </c>
      <c r="DZ22" s="85">
        <f t="shared" si="31"/>
        <v>338157</v>
      </c>
      <c r="EA22" s="82">
        <v>0</v>
      </c>
      <c r="EB22" s="82">
        <v>0</v>
      </c>
      <c r="EC22" s="82">
        <v>0</v>
      </c>
      <c r="ED22" s="82">
        <v>0</v>
      </c>
      <c r="EE22" s="83">
        <f t="shared" si="32"/>
        <v>0</v>
      </c>
      <c r="EF22" s="82">
        <v>0</v>
      </c>
      <c r="EG22" s="82">
        <v>0</v>
      </c>
      <c r="EH22" s="85">
        <f t="shared" si="33"/>
        <v>0</v>
      </c>
    </row>
    <row r="23" spans="1:138" s="13" customFormat="1" x14ac:dyDescent="0.2">
      <c r="A23" s="42">
        <v>17</v>
      </c>
      <c r="B23" s="139" t="s">
        <v>168</v>
      </c>
      <c r="C23" s="86">
        <v>19800000</v>
      </c>
      <c r="D23" s="86">
        <v>0</v>
      </c>
      <c r="E23" s="86">
        <v>0</v>
      </c>
      <c r="F23" s="86">
        <v>0</v>
      </c>
      <c r="G23" s="87">
        <f t="shared" si="0"/>
        <v>19800000</v>
      </c>
      <c r="H23" s="86">
        <v>0</v>
      </c>
      <c r="I23" s="86">
        <v>0</v>
      </c>
      <c r="J23" s="89">
        <f t="shared" si="1"/>
        <v>19800000</v>
      </c>
      <c r="K23" s="86">
        <v>141100000</v>
      </c>
      <c r="L23" s="86">
        <v>0</v>
      </c>
      <c r="M23" s="86">
        <v>0</v>
      </c>
      <c r="N23" s="86">
        <v>2700000</v>
      </c>
      <c r="O23" s="87">
        <f t="shared" si="2"/>
        <v>143800000</v>
      </c>
      <c r="P23" s="86">
        <v>0</v>
      </c>
      <c r="Q23" s="86">
        <v>0</v>
      </c>
      <c r="R23" s="89">
        <f t="shared" si="3"/>
        <v>143800000</v>
      </c>
      <c r="S23" s="86">
        <v>0</v>
      </c>
      <c r="T23" s="86">
        <v>0</v>
      </c>
      <c r="U23" s="86">
        <v>0</v>
      </c>
      <c r="V23" s="86">
        <v>0</v>
      </c>
      <c r="W23" s="87">
        <f t="shared" si="4"/>
        <v>0</v>
      </c>
      <c r="X23" s="86">
        <v>0</v>
      </c>
      <c r="Y23" s="86">
        <v>0</v>
      </c>
      <c r="Z23" s="89">
        <f t="shared" si="5"/>
        <v>0</v>
      </c>
      <c r="AA23" s="86">
        <v>3700000</v>
      </c>
      <c r="AB23" s="86">
        <v>0</v>
      </c>
      <c r="AC23" s="86">
        <v>0</v>
      </c>
      <c r="AD23" s="86">
        <v>0</v>
      </c>
      <c r="AE23" s="87">
        <f t="shared" si="6"/>
        <v>3700000</v>
      </c>
      <c r="AF23" s="86">
        <v>0</v>
      </c>
      <c r="AG23" s="86">
        <v>0</v>
      </c>
      <c r="AH23" s="89">
        <f t="shared" si="7"/>
        <v>3700000</v>
      </c>
      <c r="AI23" s="86">
        <v>0</v>
      </c>
      <c r="AJ23" s="86">
        <v>0</v>
      </c>
      <c r="AK23" s="86">
        <v>0</v>
      </c>
      <c r="AL23" s="86">
        <v>0</v>
      </c>
      <c r="AM23" s="87">
        <f t="shared" si="8"/>
        <v>0</v>
      </c>
      <c r="AN23" s="86">
        <v>0</v>
      </c>
      <c r="AO23" s="86">
        <v>0</v>
      </c>
      <c r="AP23" s="89">
        <f t="shared" si="9"/>
        <v>0</v>
      </c>
      <c r="AQ23" s="86">
        <v>600000</v>
      </c>
      <c r="AR23" s="86">
        <v>0</v>
      </c>
      <c r="AS23" s="86">
        <v>0</v>
      </c>
      <c r="AT23" s="86">
        <v>0</v>
      </c>
      <c r="AU23" s="87">
        <f t="shared" si="10"/>
        <v>600000</v>
      </c>
      <c r="AV23" s="86">
        <v>0</v>
      </c>
      <c r="AW23" s="86">
        <v>0</v>
      </c>
      <c r="AX23" s="89">
        <f t="shared" si="11"/>
        <v>600000</v>
      </c>
      <c r="AY23" s="86">
        <v>0</v>
      </c>
      <c r="AZ23" s="86">
        <v>0</v>
      </c>
      <c r="BA23" s="86">
        <v>0</v>
      </c>
      <c r="BB23" s="86">
        <v>0</v>
      </c>
      <c r="BC23" s="87">
        <f t="shared" si="12"/>
        <v>0</v>
      </c>
      <c r="BD23" s="86">
        <v>0</v>
      </c>
      <c r="BE23" s="86">
        <v>0</v>
      </c>
      <c r="BF23" s="89">
        <f t="shared" si="13"/>
        <v>0</v>
      </c>
      <c r="BG23" s="86">
        <v>98500000</v>
      </c>
      <c r="BH23" s="86">
        <v>0</v>
      </c>
      <c r="BI23" s="86">
        <v>0</v>
      </c>
      <c r="BJ23" s="86">
        <v>41582588</v>
      </c>
      <c r="BK23" s="87">
        <f t="shared" si="14"/>
        <v>140082588</v>
      </c>
      <c r="BL23" s="86">
        <v>0</v>
      </c>
      <c r="BM23" s="86">
        <v>43279346</v>
      </c>
      <c r="BN23" s="89">
        <f t="shared" si="15"/>
        <v>183361934</v>
      </c>
      <c r="BO23" s="86">
        <v>0</v>
      </c>
      <c r="BP23" s="86">
        <v>0</v>
      </c>
      <c r="BQ23" s="86">
        <v>0</v>
      </c>
      <c r="BR23" s="86">
        <v>0</v>
      </c>
      <c r="BS23" s="87">
        <f t="shared" si="16"/>
        <v>0</v>
      </c>
      <c r="BT23" s="86">
        <v>0</v>
      </c>
      <c r="BU23" s="86">
        <v>0</v>
      </c>
      <c r="BV23" s="89">
        <f t="shared" si="17"/>
        <v>0</v>
      </c>
      <c r="BW23" s="86">
        <v>430000</v>
      </c>
      <c r="BX23" s="86">
        <v>0</v>
      </c>
      <c r="BY23" s="86">
        <v>0</v>
      </c>
      <c r="BZ23" s="86">
        <v>160616</v>
      </c>
      <c r="CA23" s="87">
        <f t="shared" si="18"/>
        <v>590616</v>
      </c>
      <c r="CB23" s="86">
        <v>0</v>
      </c>
      <c r="CC23" s="86">
        <v>167650</v>
      </c>
      <c r="CD23" s="89">
        <f t="shared" si="19"/>
        <v>758266</v>
      </c>
      <c r="CE23" s="86">
        <v>0</v>
      </c>
      <c r="CF23" s="86">
        <v>0</v>
      </c>
      <c r="CG23" s="86">
        <v>0</v>
      </c>
      <c r="CH23" s="86">
        <v>0</v>
      </c>
      <c r="CI23" s="87">
        <f t="shared" si="20"/>
        <v>0</v>
      </c>
      <c r="CJ23" s="86">
        <v>0</v>
      </c>
      <c r="CK23" s="86">
        <v>0</v>
      </c>
      <c r="CL23" s="89">
        <f t="shared" si="21"/>
        <v>0</v>
      </c>
      <c r="CM23" s="86">
        <v>40000</v>
      </c>
      <c r="CN23" s="86">
        <v>0</v>
      </c>
      <c r="CO23" s="86">
        <v>0</v>
      </c>
      <c r="CP23" s="86">
        <v>0</v>
      </c>
      <c r="CQ23" s="87">
        <f t="shared" si="22"/>
        <v>40000</v>
      </c>
      <c r="CR23" s="86">
        <v>0</v>
      </c>
      <c r="CS23" s="86">
        <v>0</v>
      </c>
      <c r="CT23" s="89">
        <f t="shared" si="23"/>
        <v>40000</v>
      </c>
      <c r="CU23" s="86">
        <v>0</v>
      </c>
      <c r="CV23" s="86">
        <v>0</v>
      </c>
      <c r="CW23" s="86">
        <v>0</v>
      </c>
      <c r="CX23" s="86">
        <v>0</v>
      </c>
      <c r="CY23" s="87">
        <f t="shared" si="24"/>
        <v>0</v>
      </c>
      <c r="CZ23" s="86">
        <v>0</v>
      </c>
      <c r="DA23" s="86">
        <v>0</v>
      </c>
      <c r="DB23" s="89">
        <f t="shared" si="25"/>
        <v>0</v>
      </c>
      <c r="DC23" s="86">
        <v>0</v>
      </c>
      <c r="DD23" s="86">
        <v>0</v>
      </c>
      <c r="DE23" s="86">
        <v>0</v>
      </c>
      <c r="DF23" s="86">
        <v>0</v>
      </c>
      <c r="DG23" s="87">
        <f t="shared" si="26"/>
        <v>0</v>
      </c>
      <c r="DH23" s="86">
        <v>0</v>
      </c>
      <c r="DI23" s="86">
        <v>0</v>
      </c>
      <c r="DJ23" s="89">
        <f t="shared" si="27"/>
        <v>0</v>
      </c>
      <c r="DK23" s="86">
        <v>4481326</v>
      </c>
      <c r="DL23" s="86">
        <v>0</v>
      </c>
      <c r="DM23" s="86">
        <v>0</v>
      </c>
      <c r="DN23" s="86">
        <v>75000</v>
      </c>
      <c r="DO23" s="87">
        <f t="shared" si="28"/>
        <v>4556326</v>
      </c>
      <c r="DP23" s="86">
        <v>0</v>
      </c>
      <c r="DQ23" s="86">
        <v>0</v>
      </c>
      <c r="DR23" s="89">
        <f t="shared" si="29"/>
        <v>4556326</v>
      </c>
      <c r="DS23" s="86">
        <v>1060843</v>
      </c>
      <c r="DT23" s="86">
        <v>0</v>
      </c>
      <c r="DU23" s="86">
        <v>0</v>
      </c>
      <c r="DV23" s="86">
        <v>409409</v>
      </c>
      <c r="DW23" s="87">
        <f t="shared" si="30"/>
        <v>1470252</v>
      </c>
      <c r="DX23" s="86">
        <v>0</v>
      </c>
      <c r="DY23" s="86">
        <v>425003</v>
      </c>
      <c r="DZ23" s="89">
        <f t="shared" si="31"/>
        <v>1895255</v>
      </c>
      <c r="EA23" s="86">
        <v>20000</v>
      </c>
      <c r="EB23" s="86">
        <v>0</v>
      </c>
      <c r="EC23" s="86">
        <v>0</v>
      </c>
      <c r="ED23" s="86">
        <v>0</v>
      </c>
      <c r="EE23" s="87">
        <f t="shared" si="32"/>
        <v>20000</v>
      </c>
      <c r="EF23" s="86">
        <v>0</v>
      </c>
      <c r="EG23" s="86">
        <v>0</v>
      </c>
      <c r="EH23" s="89">
        <f t="shared" si="33"/>
        <v>20000</v>
      </c>
    </row>
    <row r="24" spans="1:138" s="13" customFormat="1" x14ac:dyDescent="0.2">
      <c r="A24" s="42">
        <v>18</v>
      </c>
      <c r="B24" s="139" t="s">
        <v>184</v>
      </c>
      <c r="C24" s="86">
        <v>355905</v>
      </c>
      <c r="D24" s="86">
        <v>0</v>
      </c>
      <c r="E24" s="86">
        <v>0</v>
      </c>
      <c r="F24" s="86">
        <v>0</v>
      </c>
      <c r="G24" s="87">
        <f t="shared" si="0"/>
        <v>355905</v>
      </c>
      <c r="H24" s="86">
        <v>0</v>
      </c>
      <c r="I24" s="86">
        <v>0</v>
      </c>
      <c r="J24" s="89">
        <f t="shared" si="1"/>
        <v>355905</v>
      </c>
      <c r="K24" s="86">
        <v>354188</v>
      </c>
      <c r="L24" s="86">
        <v>0</v>
      </c>
      <c r="M24" s="86">
        <v>0</v>
      </c>
      <c r="N24" s="86">
        <v>0</v>
      </c>
      <c r="O24" s="87">
        <f t="shared" si="2"/>
        <v>354188</v>
      </c>
      <c r="P24" s="86">
        <v>0</v>
      </c>
      <c r="Q24" s="86">
        <v>0</v>
      </c>
      <c r="R24" s="89">
        <f t="shared" si="3"/>
        <v>354188</v>
      </c>
      <c r="S24" s="86">
        <v>0</v>
      </c>
      <c r="T24" s="86">
        <v>0</v>
      </c>
      <c r="U24" s="86">
        <v>0</v>
      </c>
      <c r="V24" s="86">
        <v>0</v>
      </c>
      <c r="W24" s="87">
        <f t="shared" si="4"/>
        <v>0</v>
      </c>
      <c r="X24" s="86">
        <v>0</v>
      </c>
      <c r="Y24" s="86">
        <v>0</v>
      </c>
      <c r="Z24" s="89">
        <f t="shared" si="5"/>
        <v>0</v>
      </c>
      <c r="AA24" s="86">
        <v>55200</v>
      </c>
      <c r="AB24" s="86">
        <v>0</v>
      </c>
      <c r="AC24" s="86">
        <v>0</v>
      </c>
      <c r="AD24" s="86">
        <v>0</v>
      </c>
      <c r="AE24" s="87">
        <f t="shared" si="6"/>
        <v>55200</v>
      </c>
      <c r="AF24" s="86">
        <v>0</v>
      </c>
      <c r="AG24" s="86">
        <v>0</v>
      </c>
      <c r="AH24" s="89">
        <f t="shared" si="7"/>
        <v>55200</v>
      </c>
      <c r="AI24" s="86">
        <v>0</v>
      </c>
      <c r="AJ24" s="86">
        <v>0</v>
      </c>
      <c r="AK24" s="86">
        <v>0</v>
      </c>
      <c r="AL24" s="86">
        <v>0</v>
      </c>
      <c r="AM24" s="87">
        <f t="shared" si="8"/>
        <v>0</v>
      </c>
      <c r="AN24" s="86">
        <v>0</v>
      </c>
      <c r="AO24" s="86">
        <v>0</v>
      </c>
      <c r="AP24" s="89">
        <f t="shared" si="9"/>
        <v>0</v>
      </c>
      <c r="AQ24" s="86">
        <v>0</v>
      </c>
      <c r="AR24" s="86">
        <v>0</v>
      </c>
      <c r="AS24" s="86">
        <v>0</v>
      </c>
      <c r="AT24" s="86">
        <v>0</v>
      </c>
      <c r="AU24" s="87">
        <f t="shared" si="10"/>
        <v>0</v>
      </c>
      <c r="AV24" s="86">
        <v>0</v>
      </c>
      <c r="AW24" s="86">
        <v>0</v>
      </c>
      <c r="AX24" s="89">
        <f t="shared" si="11"/>
        <v>0</v>
      </c>
      <c r="AY24" s="86">
        <v>0</v>
      </c>
      <c r="AZ24" s="86">
        <v>0</v>
      </c>
      <c r="BA24" s="86">
        <v>0</v>
      </c>
      <c r="BB24" s="86">
        <v>0</v>
      </c>
      <c r="BC24" s="87">
        <f t="shared" si="12"/>
        <v>0</v>
      </c>
      <c r="BD24" s="86">
        <v>0</v>
      </c>
      <c r="BE24" s="86">
        <v>0</v>
      </c>
      <c r="BF24" s="89">
        <f t="shared" si="13"/>
        <v>0</v>
      </c>
      <c r="BG24" s="86">
        <v>1575000</v>
      </c>
      <c r="BH24" s="86">
        <v>0</v>
      </c>
      <c r="BI24" s="86">
        <v>0</v>
      </c>
      <c r="BJ24" s="86">
        <v>0</v>
      </c>
      <c r="BK24" s="87">
        <f t="shared" si="14"/>
        <v>1575000</v>
      </c>
      <c r="BL24" s="86">
        <v>0</v>
      </c>
      <c r="BM24" s="86">
        <v>0</v>
      </c>
      <c r="BN24" s="89">
        <f t="shared" si="15"/>
        <v>1575000</v>
      </c>
      <c r="BO24" s="86">
        <v>0</v>
      </c>
      <c r="BP24" s="86">
        <v>0</v>
      </c>
      <c r="BQ24" s="86">
        <v>0</v>
      </c>
      <c r="BR24" s="86">
        <v>0</v>
      </c>
      <c r="BS24" s="87">
        <f t="shared" si="16"/>
        <v>0</v>
      </c>
      <c r="BT24" s="86">
        <v>0</v>
      </c>
      <c r="BU24" s="86">
        <v>0</v>
      </c>
      <c r="BV24" s="89">
        <f t="shared" si="17"/>
        <v>0</v>
      </c>
      <c r="BW24" s="86">
        <v>0</v>
      </c>
      <c r="BX24" s="86">
        <v>0</v>
      </c>
      <c r="BY24" s="86">
        <v>0</v>
      </c>
      <c r="BZ24" s="86">
        <v>0</v>
      </c>
      <c r="CA24" s="87">
        <f t="shared" si="18"/>
        <v>0</v>
      </c>
      <c r="CB24" s="86">
        <v>0</v>
      </c>
      <c r="CC24" s="86">
        <v>0</v>
      </c>
      <c r="CD24" s="89">
        <f t="shared" si="19"/>
        <v>0</v>
      </c>
      <c r="CE24" s="86">
        <v>0</v>
      </c>
      <c r="CF24" s="86">
        <v>0</v>
      </c>
      <c r="CG24" s="86">
        <v>0</v>
      </c>
      <c r="CH24" s="86">
        <v>0</v>
      </c>
      <c r="CI24" s="87">
        <f t="shared" si="20"/>
        <v>0</v>
      </c>
      <c r="CJ24" s="86">
        <v>0</v>
      </c>
      <c r="CK24" s="86">
        <v>0</v>
      </c>
      <c r="CL24" s="89">
        <f t="shared" si="21"/>
        <v>0</v>
      </c>
      <c r="CM24" s="86">
        <v>278947</v>
      </c>
      <c r="CN24" s="86">
        <v>0</v>
      </c>
      <c r="CO24" s="86">
        <v>0</v>
      </c>
      <c r="CP24" s="86">
        <v>0</v>
      </c>
      <c r="CQ24" s="87">
        <f t="shared" si="22"/>
        <v>278947</v>
      </c>
      <c r="CR24" s="86">
        <v>0</v>
      </c>
      <c r="CS24" s="86">
        <v>0</v>
      </c>
      <c r="CT24" s="89">
        <f t="shared" si="23"/>
        <v>278947</v>
      </c>
      <c r="CU24" s="86">
        <v>3000</v>
      </c>
      <c r="CV24" s="86">
        <v>0</v>
      </c>
      <c r="CW24" s="86">
        <v>0</v>
      </c>
      <c r="CX24" s="86">
        <v>0</v>
      </c>
      <c r="CY24" s="87">
        <f t="shared" si="24"/>
        <v>3000</v>
      </c>
      <c r="CZ24" s="86">
        <v>0</v>
      </c>
      <c r="DA24" s="86">
        <v>0</v>
      </c>
      <c r="DB24" s="89">
        <f t="shared" si="25"/>
        <v>3000</v>
      </c>
      <c r="DC24" s="86">
        <v>0</v>
      </c>
      <c r="DD24" s="86">
        <v>0</v>
      </c>
      <c r="DE24" s="86">
        <v>0</v>
      </c>
      <c r="DF24" s="86">
        <v>0</v>
      </c>
      <c r="DG24" s="87">
        <f t="shared" si="26"/>
        <v>0</v>
      </c>
      <c r="DH24" s="86">
        <v>0</v>
      </c>
      <c r="DI24" s="86">
        <v>0</v>
      </c>
      <c r="DJ24" s="89">
        <f t="shared" si="27"/>
        <v>0</v>
      </c>
      <c r="DK24" s="86">
        <v>0</v>
      </c>
      <c r="DL24" s="86">
        <v>0</v>
      </c>
      <c r="DM24" s="86">
        <v>0</v>
      </c>
      <c r="DN24" s="86">
        <v>0</v>
      </c>
      <c r="DO24" s="87">
        <f t="shared" si="28"/>
        <v>0</v>
      </c>
      <c r="DP24" s="86">
        <v>0</v>
      </c>
      <c r="DQ24" s="86">
        <v>0</v>
      </c>
      <c r="DR24" s="89">
        <f t="shared" si="29"/>
        <v>0</v>
      </c>
      <c r="DS24" s="86">
        <v>43978</v>
      </c>
      <c r="DT24" s="86">
        <v>0</v>
      </c>
      <c r="DU24" s="86">
        <v>0</v>
      </c>
      <c r="DV24" s="86">
        <v>0</v>
      </c>
      <c r="DW24" s="87">
        <f t="shared" si="30"/>
        <v>43978</v>
      </c>
      <c r="DX24" s="86">
        <v>0</v>
      </c>
      <c r="DY24" s="86">
        <v>0</v>
      </c>
      <c r="DZ24" s="89">
        <f t="shared" si="31"/>
        <v>43978</v>
      </c>
      <c r="EA24" s="86">
        <v>0</v>
      </c>
      <c r="EB24" s="86">
        <v>0</v>
      </c>
      <c r="EC24" s="86">
        <v>0</v>
      </c>
      <c r="ED24" s="86">
        <v>0</v>
      </c>
      <c r="EE24" s="87">
        <f t="shared" si="32"/>
        <v>0</v>
      </c>
      <c r="EF24" s="86">
        <v>0</v>
      </c>
      <c r="EG24" s="86">
        <v>0</v>
      </c>
      <c r="EH24" s="89">
        <f t="shared" si="33"/>
        <v>0</v>
      </c>
    </row>
    <row r="25" spans="1:138" s="13" customFormat="1" x14ac:dyDescent="0.2">
      <c r="A25" s="42">
        <v>19</v>
      </c>
      <c r="B25" s="139" t="s">
        <v>185</v>
      </c>
      <c r="C25" s="86">
        <v>567000</v>
      </c>
      <c r="D25" s="86">
        <v>0</v>
      </c>
      <c r="E25" s="86">
        <v>0</v>
      </c>
      <c r="F25" s="86">
        <v>0</v>
      </c>
      <c r="G25" s="87">
        <f t="shared" si="0"/>
        <v>567000</v>
      </c>
      <c r="H25" s="86">
        <v>0</v>
      </c>
      <c r="I25" s="86">
        <v>0</v>
      </c>
      <c r="J25" s="89">
        <f t="shared" si="1"/>
        <v>567000</v>
      </c>
      <c r="K25" s="86">
        <v>2885000</v>
      </c>
      <c r="L25" s="86">
        <v>0</v>
      </c>
      <c r="M25" s="86">
        <v>0</v>
      </c>
      <c r="N25" s="86">
        <v>0</v>
      </c>
      <c r="O25" s="87">
        <f t="shared" si="2"/>
        <v>2885000</v>
      </c>
      <c r="P25" s="86">
        <v>0</v>
      </c>
      <c r="Q25" s="86">
        <v>0</v>
      </c>
      <c r="R25" s="89">
        <f t="shared" si="3"/>
        <v>2885000</v>
      </c>
      <c r="S25" s="86">
        <v>0</v>
      </c>
      <c r="T25" s="86">
        <v>0</v>
      </c>
      <c r="U25" s="86">
        <v>0</v>
      </c>
      <c r="V25" s="86">
        <v>0</v>
      </c>
      <c r="W25" s="87">
        <f t="shared" si="4"/>
        <v>0</v>
      </c>
      <c r="X25" s="86">
        <v>0</v>
      </c>
      <c r="Y25" s="86">
        <v>0</v>
      </c>
      <c r="Z25" s="89">
        <f t="shared" si="5"/>
        <v>0</v>
      </c>
      <c r="AA25" s="86">
        <v>75000</v>
      </c>
      <c r="AB25" s="86">
        <v>0</v>
      </c>
      <c r="AC25" s="86">
        <v>0</v>
      </c>
      <c r="AD25" s="86">
        <v>0</v>
      </c>
      <c r="AE25" s="87">
        <f t="shared" si="6"/>
        <v>75000</v>
      </c>
      <c r="AF25" s="86">
        <v>0</v>
      </c>
      <c r="AG25" s="86">
        <v>0</v>
      </c>
      <c r="AH25" s="89">
        <f t="shared" si="7"/>
        <v>75000</v>
      </c>
      <c r="AI25" s="86">
        <v>0</v>
      </c>
      <c r="AJ25" s="86">
        <v>0</v>
      </c>
      <c r="AK25" s="86">
        <v>0</v>
      </c>
      <c r="AL25" s="86">
        <v>0</v>
      </c>
      <c r="AM25" s="87">
        <f t="shared" si="8"/>
        <v>0</v>
      </c>
      <c r="AN25" s="86">
        <v>0</v>
      </c>
      <c r="AO25" s="86">
        <v>0</v>
      </c>
      <c r="AP25" s="89">
        <f t="shared" si="9"/>
        <v>0</v>
      </c>
      <c r="AQ25" s="86">
        <v>0</v>
      </c>
      <c r="AR25" s="86">
        <v>0</v>
      </c>
      <c r="AS25" s="86">
        <v>0</v>
      </c>
      <c r="AT25" s="86">
        <v>0</v>
      </c>
      <c r="AU25" s="87">
        <f t="shared" si="10"/>
        <v>0</v>
      </c>
      <c r="AV25" s="86">
        <v>0</v>
      </c>
      <c r="AW25" s="86">
        <v>0</v>
      </c>
      <c r="AX25" s="89">
        <f t="shared" si="11"/>
        <v>0</v>
      </c>
      <c r="AY25" s="86">
        <v>0</v>
      </c>
      <c r="AZ25" s="86">
        <v>0</v>
      </c>
      <c r="BA25" s="86">
        <v>0</v>
      </c>
      <c r="BB25" s="86">
        <v>0</v>
      </c>
      <c r="BC25" s="87">
        <f t="shared" si="12"/>
        <v>0</v>
      </c>
      <c r="BD25" s="86">
        <v>0</v>
      </c>
      <c r="BE25" s="86">
        <v>0</v>
      </c>
      <c r="BF25" s="89">
        <f t="shared" si="13"/>
        <v>0</v>
      </c>
      <c r="BG25" s="86">
        <v>1875000</v>
      </c>
      <c r="BH25" s="86">
        <v>0</v>
      </c>
      <c r="BI25" s="86">
        <v>0</v>
      </c>
      <c r="BJ25" s="86">
        <v>1875000</v>
      </c>
      <c r="BK25" s="87">
        <f t="shared" si="14"/>
        <v>3750000</v>
      </c>
      <c r="BL25" s="86">
        <v>0</v>
      </c>
      <c r="BM25" s="86">
        <v>0</v>
      </c>
      <c r="BN25" s="89">
        <f t="shared" si="15"/>
        <v>3750000</v>
      </c>
      <c r="BO25" s="86">
        <v>0</v>
      </c>
      <c r="BP25" s="86">
        <v>0</v>
      </c>
      <c r="BQ25" s="86">
        <v>0</v>
      </c>
      <c r="BR25" s="86">
        <v>0</v>
      </c>
      <c r="BS25" s="87">
        <f t="shared" si="16"/>
        <v>0</v>
      </c>
      <c r="BT25" s="86">
        <v>0</v>
      </c>
      <c r="BU25" s="86">
        <v>0</v>
      </c>
      <c r="BV25" s="89">
        <f t="shared" si="17"/>
        <v>0</v>
      </c>
      <c r="BW25" s="86">
        <v>0</v>
      </c>
      <c r="BX25" s="86">
        <v>0</v>
      </c>
      <c r="BY25" s="86">
        <v>0</v>
      </c>
      <c r="BZ25" s="86">
        <v>0</v>
      </c>
      <c r="CA25" s="87">
        <f t="shared" si="18"/>
        <v>0</v>
      </c>
      <c r="CB25" s="86">
        <v>0</v>
      </c>
      <c r="CC25" s="86">
        <v>0</v>
      </c>
      <c r="CD25" s="89">
        <f t="shared" si="19"/>
        <v>0</v>
      </c>
      <c r="CE25" s="86">
        <v>0</v>
      </c>
      <c r="CF25" s="86">
        <v>0</v>
      </c>
      <c r="CG25" s="86">
        <v>0</v>
      </c>
      <c r="CH25" s="86">
        <v>0</v>
      </c>
      <c r="CI25" s="87">
        <f t="shared" si="20"/>
        <v>0</v>
      </c>
      <c r="CJ25" s="86">
        <v>0</v>
      </c>
      <c r="CK25" s="86">
        <v>0</v>
      </c>
      <c r="CL25" s="89">
        <f t="shared" si="21"/>
        <v>0</v>
      </c>
      <c r="CM25" s="86">
        <v>0</v>
      </c>
      <c r="CN25" s="86">
        <v>0</v>
      </c>
      <c r="CO25" s="86">
        <v>0</v>
      </c>
      <c r="CP25" s="86">
        <v>0</v>
      </c>
      <c r="CQ25" s="87">
        <f t="shared" si="22"/>
        <v>0</v>
      </c>
      <c r="CR25" s="86">
        <v>0</v>
      </c>
      <c r="CS25" s="86">
        <v>0</v>
      </c>
      <c r="CT25" s="89">
        <f t="shared" si="23"/>
        <v>0</v>
      </c>
      <c r="CU25" s="86">
        <v>0</v>
      </c>
      <c r="CV25" s="86">
        <v>0</v>
      </c>
      <c r="CW25" s="86">
        <v>0</v>
      </c>
      <c r="CX25" s="86">
        <v>0</v>
      </c>
      <c r="CY25" s="87">
        <f t="shared" si="24"/>
        <v>0</v>
      </c>
      <c r="CZ25" s="86">
        <v>0</v>
      </c>
      <c r="DA25" s="86">
        <v>0</v>
      </c>
      <c r="DB25" s="89">
        <f t="shared" si="25"/>
        <v>0</v>
      </c>
      <c r="DC25" s="86">
        <v>0</v>
      </c>
      <c r="DD25" s="86">
        <v>0</v>
      </c>
      <c r="DE25" s="86">
        <v>0</v>
      </c>
      <c r="DF25" s="86">
        <v>0</v>
      </c>
      <c r="DG25" s="87">
        <f t="shared" si="26"/>
        <v>0</v>
      </c>
      <c r="DH25" s="86">
        <v>0</v>
      </c>
      <c r="DI25" s="86">
        <v>0</v>
      </c>
      <c r="DJ25" s="89">
        <f t="shared" si="27"/>
        <v>0</v>
      </c>
      <c r="DK25" s="86">
        <v>0</v>
      </c>
      <c r="DL25" s="86">
        <v>0</v>
      </c>
      <c r="DM25" s="86">
        <v>0</v>
      </c>
      <c r="DN25" s="86">
        <v>0</v>
      </c>
      <c r="DO25" s="87">
        <f t="shared" si="28"/>
        <v>0</v>
      </c>
      <c r="DP25" s="86">
        <v>0</v>
      </c>
      <c r="DQ25" s="86">
        <v>0</v>
      </c>
      <c r="DR25" s="89">
        <f t="shared" si="29"/>
        <v>0</v>
      </c>
      <c r="DS25" s="86">
        <v>0</v>
      </c>
      <c r="DT25" s="86">
        <v>0</v>
      </c>
      <c r="DU25" s="86">
        <v>0</v>
      </c>
      <c r="DV25" s="86">
        <v>0</v>
      </c>
      <c r="DW25" s="87">
        <f t="shared" si="30"/>
        <v>0</v>
      </c>
      <c r="DX25" s="86">
        <v>0</v>
      </c>
      <c r="DY25" s="86">
        <v>0</v>
      </c>
      <c r="DZ25" s="89">
        <f t="shared" si="31"/>
        <v>0</v>
      </c>
      <c r="EA25" s="86">
        <v>658</v>
      </c>
      <c r="EB25" s="86">
        <v>0</v>
      </c>
      <c r="EC25" s="86">
        <v>0</v>
      </c>
      <c r="ED25" s="86">
        <v>0</v>
      </c>
      <c r="EE25" s="87">
        <f t="shared" si="32"/>
        <v>658</v>
      </c>
      <c r="EF25" s="86">
        <v>0</v>
      </c>
      <c r="EG25" s="86">
        <v>0</v>
      </c>
      <c r="EH25" s="89">
        <f t="shared" si="33"/>
        <v>658</v>
      </c>
    </row>
    <row r="26" spans="1:138" s="13" customFormat="1" x14ac:dyDescent="0.2">
      <c r="A26" s="43">
        <v>20</v>
      </c>
      <c r="B26" s="140" t="s">
        <v>186</v>
      </c>
      <c r="C26" s="90">
        <v>1035409</v>
      </c>
      <c r="D26" s="90">
        <v>0</v>
      </c>
      <c r="E26" s="90">
        <v>0</v>
      </c>
      <c r="F26" s="90">
        <v>0</v>
      </c>
      <c r="G26" s="91">
        <f t="shared" si="0"/>
        <v>1035409</v>
      </c>
      <c r="H26" s="90">
        <v>0</v>
      </c>
      <c r="I26" s="90">
        <v>0</v>
      </c>
      <c r="J26" s="93">
        <f t="shared" si="1"/>
        <v>1035409</v>
      </c>
      <c r="K26" s="90">
        <v>5607540</v>
      </c>
      <c r="L26" s="90">
        <v>0</v>
      </c>
      <c r="M26" s="90">
        <v>0</v>
      </c>
      <c r="N26" s="90">
        <v>0</v>
      </c>
      <c r="O26" s="91">
        <f t="shared" si="2"/>
        <v>5607540</v>
      </c>
      <c r="P26" s="90">
        <v>0</v>
      </c>
      <c r="Q26" s="90">
        <v>0</v>
      </c>
      <c r="R26" s="93">
        <f t="shared" si="3"/>
        <v>5607540</v>
      </c>
      <c r="S26" s="90">
        <v>0</v>
      </c>
      <c r="T26" s="90">
        <v>0</v>
      </c>
      <c r="U26" s="90">
        <v>0</v>
      </c>
      <c r="V26" s="90">
        <v>0</v>
      </c>
      <c r="W26" s="91">
        <f t="shared" si="4"/>
        <v>0</v>
      </c>
      <c r="X26" s="90">
        <v>503496</v>
      </c>
      <c r="Y26" s="90">
        <v>0</v>
      </c>
      <c r="Z26" s="93">
        <f t="shared" si="5"/>
        <v>503496</v>
      </c>
      <c r="AA26" s="90">
        <v>176264</v>
      </c>
      <c r="AB26" s="90">
        <v>0</v>
      </c>
      <c r="AC26" s="90">
        <v>0</v>
      </c>
      <c r="AD26" s="90">
        <v>0</v>
      </c>
      <c r="AE26" s="91">
        <f t="shared" si="6"/>
        <v>176264</v>
      </c>
      <c r="AF26" s="90">
        <v>0</v>
      </c>
      <c r="AG26" s="90">
        <v>0</v>
      </c>
      <c r="AH26" s="93">
        <f t="shared" si="7"/>
        <v>176264</v>
      </c>
      <c r="AI26" s="90">
        <v>0</v>
      </c>
      <c r="AJ26" s="90">
        <v>0</v>
      </c>
      <c r="AK26" s="90">
        <v>0</v>
      </c>
      <c r="AL26" s="90">
        <v>0</v>
      </c>
      <c r="AM26" s="91">
        <f t="shared" si="8"/>
        <v>0</v>
      </c>
      <c r="AN26" s="90">
        <v>0</v>
      </c>
      <c r="AO26" s="90">
        <v>0</v>
      </c>
      <c r="AP26" s="93">
        <f t="shared" si="9"/>
        <v>0</v>
      </c>
      <c r="AQ26" s="90">
        <v>0</v>
      </c>
      <c r="AR26" s="90">
        <v>0</v>
      </c>
      <c r="AS26" s="90">
        <v>0</v>
      </c>
      <c r="AT26" s="90">
        <v>0</v>
      </c>
      <c r="AU26" s="91">
        <f t="shared" si="10"/>
        <v>0</v>
      </c>
      <c r="AV26" s="90">
        <v>0</v>
      </c>
      <c r="AW26" s="90">
        <v>0</v>
      </c>
      <c r="AX26" s="93">
        <f t="shared" si="11"/>
        <v>0</v>
      </c>
      <c r="AY26" s="90">
        <v>0</v>
      </c>
      <c r="AZ26" s="90">
        <v>0</v>
      </c>
      <c r="BA26" s="90">
        <v>0</v>
      </c>
      <c r="BB26" s="90">
        <v>0</v>
      </c>
      <c r="BC26" s="91">
        <f t="shared" si="12"/>
        <v>0</v>
      </c>
      <c r="BD26" s="90">
        <v>0</v>
      </c>
      <c r="BE26" s="90">
        <v>0</v>
      </c>
      <c r="BF26" s="93">
        <f t="shared" si="13"/>
        <v>0</v>
      </c>
      <c r="BG26" s="90">
        <v>7099952</v>
      </c>
      <c r="BH26" s="90">
        <v>0</v>
      </c>
      <c r="BI26" s="90">
        <v>0</v>
      </c>
      <c r="BJ26" s="90">
        <v>0</v>
      </c>
      <c r="BK26" s="91">
        <f t="shared" si="14"/>
        <v>7099952</v>
      </c>
      <c r="BL26" s="90">
        <v>0</v>
      </c>
      <c r="BM26" s="90">
        <v>0</v>
      </c>
      <c r="BN26" s="93">
        <f t="shared" si="15"/>
        <v>7099952</v>
      </c>
      <c r="BO26" s="90">
        <v>0</v>
      </c>
      <c r="BP26" s="90">
        <v>0</v>
      </c>
      <c r="BQ26" s="90">
        <v>0</v>
      </c>
      <c r="BR26" s="90">
        <v>0</v>
      </c>
      <c r="BS26" s="91">
        <f t="shared" si="16"/>
        <v>0</v>
      </c>
      <c r="BT26" s="90">
        <v>0</v>
      </c>
      <c r="BU26" s="90">
        <v>0</v>
      </c>
      <c r="BV26" s="93">
        <f t="shared" si="17"/>
        <v>0</v>
      </c>
      <c r="BW26" s="90">
        <v>0</v>
      </c>
      <c r="BX26" s="90">
        <v>0</v>
      </c>
      <c r="BY26" s="90">
        <v>0</v>
      </c>
      <c r="BZ26" s="90">
        <v>0</v>
      </c>
      <c r="CA26" s="91">
        <f t="shared" si="18"/>
        <v>0</v>
      </c>
      <c r="CB26" s="90">
        <v>0</v>
      </c>
      <c r="CC26" s="90">
        <v>0</v>
      </c>
      <c r="CD26" s="93">
        <f t="shared" si="19"/>
        <v>0</v>
      </c>
      <c r="CE26" s="90">
        <v>0</v>
      </c>
      <c r="CF26" s="90">
        <v>0</v>
      </c>
      <c r="CG26" s="90">
        <v>0</v>
      </c>
      <c r="CH26" s="90">
        <v>0</v>
      </c>
      <c r="CI26" s="91">
        <f t="shared" si="20"/>
        <v>0</v>
      </c>
      <c r="CJ26" s="90">
        <v>0</v>
      </c>
      <c r="CK26" s="90">
        <v>0</v>
      </c>
      <c r="CL26" s="93">
        <f t="shared" si="21"/>
        <v>0</v>
      </c>
      <c r="CM26" s="90">
        <v>366644</v>
      </c>
      <c r="CN26" s="90">
        <v>0</v>
      </c>
      <c r="CO26" s="90">
        <v>0</v>
      </c>
      <c r="CP26" s="90">
        <v>0</v>
      </c>
      <c r="CQ26" s="91">
        <f t="shared" si="22"/>
        <v>366644</v>
      </c>
      <c r="CR26" s="90">
        <v>0</v>
      </c>
      <c r="CS26" s="90">
        <v>0</v>
      </c>
      <c r="CT26" s="93">
        <f t="shared" si="23"/>
        <v>366644</v>
      </c>
      <c r="CU26" s="90">
        <v>0</v>
      </c>
      <c r="CV26" s="90">
        <v>0</v>
      </c>
      <c r="CW26" s="90">
        <v>0</v>
      </c>
      <c r="CX26" s="90">
        <v>0</v>
      </c>
      <c r="CY26" s="91">
        <f t="shared" si="24"/>
        <v>0</v>
      </c>
      <c r="CZ26" s="90">
        <v>0</v>
      </c>
      <c r="DA26" s="90">
        <v>0</v>
      </c>
      <c r="DB26" s="93">
        <f t="shared" si="25"/>
        <v>0</v>
      </c>
      <c r="DC26" s="90">
        <v>0</v>
      </c>
      <c r="DD26" s="90">
        <v>0</v>
      </c>
      <c r="DE26" s="90">
        <v>0</v>
      </c>
      <c r="DF26" s="90">
        <v>0</v>
      </c>
      <c r="DG26" s="91">
        <f t="shared" si="26"/>
        <v>0</v>
      </c>
      <c r="DH26" s="90">
        <v>0</v>
      </c>
      <c r="DI26" s="90">
        <v>0</v>
      </c>
      <c r="DJ26" s="93">
        <f t="shared" si="27"/>
        <v>0</v>
      </c>
      <c r="DK26" s="90">
        <v>224247</v>
      </c>
      <c r="DL26" s="90">
        <v>0</v>
      </c>
      <c r="DM26" s="90">
        <v>0</v>
      </c>
      <c r="DN26" s="90">
        <v>0</v>
      </c>
      <c r="DO26" s="91">
        <f t="shared" si="28"/>
        <v>224247</v>
      </c>
      <c r="DP26" s="90">
        <v>18063</v>
      </c>
      <c r="DQ26" s="90">
        <v>0</v>
      </c>
      <c r="DR26" s="93">
        <f t="shared" si="29"/>
        <v>242310</v>
      </c>
      <c r="DS26" s="90">
        <v>189340</v>
      </c>
      <c r="DT26" s="90">
        <v>0</v>
      </c>
      <c r="DU26" s="90">
        <v>0</v>
      </c>
      <c r="DV26" s="90">
        <v>0</v>
      </c>
      <c r="DW26" s="91">
        <f t="shared" si="30"/>
        <v>189340</v>
      </c>
      <c r="DX26" s="90">
        <v>0</v>
      </c>
      <c r="DY26" s="90">
        <v>0</v>
      </c>
      <c r="DZ26" s="93">
        <f t="shared" si="31"/>
        <v>189340</v>
      </c>
      <c r="EA26" s="90">
        <v>1443</v>
      </c>
      <c r="EB26" s="90">
        <v>0</v>
      </c>
      <c r="EC26" s="90">
        <v>0</v>
      </c>
      <c r="ED26" s="90">
        <v>0</v>
      </c>
      <c r="EE26" s="91">
        <f t="shared" si="32"/>
        <v>1443</v>
      </c>
      <c r="EF26" s="90">
        <v>0</v>
      </c>
      <c r="EG26" s="90">
        <v>0</v>
      </c>
      <c r="EH26" s="93">
        <f t="shared" si="33"/>
        <v>1443</v>
      </c>
    </row>
    <row r="27" spans="1:138" s="13" customFormat="1" x14ac:dyDescent="0.2">
      <c r="A27" s="41">
        <v>21</v>
      </c>
      <c r="B27" s="138" t="s">
        <v>187</v>
      </c>
      <c r="C27" s="82">
        <v>468831</v>
      </c>
      <c r="D27" s="82">
        <v>0</v>
      </c>
      <c r="E27" s="82">
        <v>0</v>
      </c>
      <c r="F27" s="82">
        <v>0</v>
      </c>
      <c r="G27" s="83">
        <f t="shared" si="0"/>
        <v>468831</v>
      </c>
      <c r="H27" s="82">
        <v>0</v>
      </c>
      <c r="I27" s="82">
        <v>0</v>
      </c>
      <c r="J27" s="85">
        <f t="shared" si="1"/>
        <v>468831</v>
      </c>
      <c r="K27" s="82">
        <v>1029389</v>
      </c>
      <c r="L27" s="82">
        <v>0</v>
      </c>
      <c r="M27" s="82">
        <v>0</v>
      </c>
      <c r="N27" s="82">
        <v>0</v>
      </c>
      <c r="O27" s="83">
        <f t="shared" si="2"/>
        <v>1029389</v>
      </c>
      <c r="P27" s="82">
        <v>0</v>
      </c>
      <c r="Q27" s="82">
        <v>1000000</v>
      </c>
      <c r="R27" s="85">
        <f t="shared" si="3"/>
        <v>2029389</v>
      </c>
      <c r="S27" s="82">
        <v>0</v>
      </c>
      <c r="T27" s="82">
        <v>0</v>
      </c>
      <c r="U27" s="82">
        <v>0</v>
      </c>
      <c r="V27" s="82">
        <v>0</v>
      </c>
      <c r="W27" s="83">
        <f t="shared" si="4"/>
        <v>0</v>
      </c>
      <c r="X27" s="82">
        <v>0</v>
      </c>
      <c r="Y27" s="82">
        <v>0</v>
      </c>
      <c r="Z27" s="85">
        <f t="shared" si="5"/>
        <v>0</v>
      </c>
      <c r="AA27" s="82">
        <v>119564</v>
      </c>
      <c r="AB27" s="82">
        <v>0</v>
      </c>
      <c r="AC27" s="82">
        <v>0</v>
      </c>
      <c r="AD27" s="82">
        <v>0</v>
      </c>
      <c r="AE27" s="83">
        <f t="shared" si="6"/>
        <v>119564</v>
      </c>
      <c r="AF27" s="82">
        <v>0</v>
      </c>
      <c r="AG27" s="82">
        <v>0</v>
      </c>
      <c r="AH27" s="85">
        <f t="shared" si="7"/>
        <v>119564</v>
      </c>
      <c r="AI27" s="82">
        <v>0</v>
      </c>
      <c r="AJ27" s="82">
        <v>0</v>
      </c>
      <c r="AK27" s="82">
        <v>0</v>
      </c>
      <c r="AL27" s="82">
        <v>0</v>
      </c>
      <c r="AM27" s="83">
        <f t="shared" si="8"/>
        <v>0</v>
      </c>
      <c r="AN27" s="82">
        <v>0</v>
      </c>
      <c r="AO27" s="82">
        <v>0</v>
      </c>
      <c r="AP27" s="85">
        <f t="shared" si="9"/>
        <v>0</v>
      </c>
      <c r="AQ27" s="82">
        <v>0</v>
      </c>
      <c r="AR27" s="82">
        <v>0</v>
      </c>
      <c r="AS27" s="82">
        <v>0</v>
      </c>
      <c r="AT27" s="82">
        <v>0</v>
      </c>
      <c r="AU27" s="83">
        <f t="shared" si="10"/>
        <v>0</v>
      </c>
      <c r="AV27" s="82">
        <v>0</v>
      </c>
      <c r="AW27" s="82">
        <v>0</v>
      </c>
      <c r="AX27" s="85">
        <f t="shared" si="11"/>
        <v>0</v>
      </c>
      <c r="AY27" s="82">
        <v>0</v>
      </c>
      <c r="AZ27" s="82">
        <v>0</v>
      </c>
      <c r="BA27" s="82">
        <v>0</v>
      </c>
      <c r="BB27" s="82">
        <v>0</v>
      </c>
      <c r="BC27" s="83">
        <f t="shared" si="12"/>
        <v>0</v>
      </c>
      <c r="BD27" s="82">
        <v>0</v>
      </c>
      <c r="BE27" s="82">
        <v>0</v>
      </c>
      <c r="BF27" s="85">
        <f t="shared" si="13"/>
        <v>0</v>
      </c>
      <c r="BG27" s="82">
        <v>3797540</v>
      </c>
      <c r="BH27" s="82">
        <v>0</v>
      </c>
      <c r="BI27" s="82">
        <v>0</v>
      </c>
      <c r="BJ27" s="82">
        <v>0</v>
      </c>
      <c r="BK27" s="83">
        <f t="shared" si="14"/>
        <v>3797540</v>
      </c>
      <c r="BL27" s="82">
        <v>0</v>
      </c>
      <c r="BM27" s="82">
        <v>1269665</v>
      </c>
      <c r="BN27" s="85">
        <f t="shared" si="15"/>
        <v>5067205</v>
      </c>
      <c r="BO27" s="82">
        <v>0</v>
      </c>
      <c r="BP27" s="82">
        <v>0</v>
      </c>
      <c r="BQ27" s="82">
        <v>0</v>
      </c>
      <c r="BR27" s="82">
        <v>0</v>
      </c>
      <c r="BS27" s="83">
        <f t="shared" si="16"/>
        <v>0</v>
      </c>
      <c r="BT27" s="82">
        <v>0</v>
      </c>
      <c r="BU27" s="82">
        <v>0</v>
      </c>
      <c r="BV27" s="85">
        <f t="shared" si="17"/>
        <v>0</v>
      </c>
      <c r="BW27" s="82">
        <v>0</v>
      </c>
      <c r="BX27" s="82">
        <v>0</v>
      </c>
      <c r="BY27" s="82">
        <v>0</v>
      </c>
      <c r="BZ27" s="82">
        <v>0</v>
      </c>
      <c r="CA27" s="83">
        <f t="shared" si="18"/>
        <v>0</v>
      </c>
      <c r="CB27" s="82">
        <v>0</v>
      </c>
      <c r="CC27" s="82">
        <v>0</v>
      </c>
      <c r="CD27" s="85">
        <f t="shared" si="19"/>
        <v>0</v>
      </c>
      <c r="CE27" s="82">
        <v>0</v>
      </c>
      <c r="CF27" s="82">
        <v>0</v>
      </c>
      <c r="CG27" s="82">
        <v>0</v>
      </c>
      <c r="CH27" s="82">
        <v>0</v>
      </c>
      <c r="CI27" s="83">
        <f t="shared" si="20"/>
        <v>0</v>
      </c>
      <c r="CJ27" s="82">
        <v>0</v>
      </c>
      <c r="CK27" s="82">
        <v>0</v>
      </c>
      <c r="CL27" s="85">
        <f t="shared" si="21"/>
        <v>0</v>
      </c>
      <c r="CM27" s="82">
        <v>12000</v>
      </c>
      <c r="CN27" s="82">
        <v>0</v>
      </c>
      <c r="CO27" s="82">
        <v>0</v>
      </c>
      <c r="CP27" s="82">
        <v>0</v>
      </c>
      <c r="CQ27" s="83">
        <f t="shared" si="22"/>
        <v>12000</v>
      </c>
      <c r="CR27" s="82">
        <v>0</v>
      </c>
      <c r="CS27" s="82">
        <v>0</v>
      </c>
      <c r="CT27" s="85">
        <f t="shared" si="23"/>
        <v>12000</v>
      </c>
      <c r="CU27" s="82">
        <v>0</v>
      </c>
      <c r="CV27" s="82">
        <v>0</v>
      </c>
      <c r="CW27" s="82">
        <v>0</v>
      </c>
      <c r="CX27" s="82">
        <v>0</v>
      </c>
      <c r="CY27" s="83">
        <f t="shared" si="24"/>
        <v>0</v>
      </c>
      <c r="CZ27" s="82">
        <v>0</v>
      </c>
      <c r="DA27" s="82">
        <v>0</v>
      </c>
      <c r="DB27" s="85">
        <f t="shared" si="25"/>
        <v>0</v>
      </c>
      <c r="DC27" s="82">
        <v>0</v>
      </c>
      <c r="DD27" s="82">
        <v>0</v>
      </c>
      <c r="DE27" s="82">
        <v>0</v>
      </c>
      <c r="DF27" s="82">
        <v>0</v>
      </c>
      <c r="DG27" s="83">
        <f t="shared" si="26"/>
        <v>0</v>
      </c>
      <c r="DH27" s="82">
        <v>0</v>
      </c>
      <c r="DI27" s="82">
        <v>0</v>
      </c>
      <c r="DJ27" s="85">
        <f t="shared" si="27"/>
        <v>0</v>
      </c>
      <c r="DK27" s="82">
        <v>89296</v>
      </c>
      <c r="DL27" s="82">
        <v>0</v>
      </c>
      <c r="DM27" s="82">
        <v>0</v>
      </c>
      <c r="DN27" s="82">
        <v>0</v>
      </c>
      <c r="DO27" s="83">
        <f t="shared" si="28"/>
        <v>89296</v>
      </c>
      <c r="DP27" s="82">
        <v>0</v>
      </c>
      <c r="DQ27" s="82">
        <v>0</v>
      </c>
      <c r="DR27" s="85">
        <f t="shared" si="29"/>
        <v>89296</v>
      </c>
      <c r="DS27" s="82">
        <v>46250</v>
      </c>
      <c r="DT27" s="82">
        <v>0</v>
      </c>
      <c r="DU27" s="82">
        <v>0</v>
      </c>
      <c r="DV27" s="82">
        <v>0</v>
      </c>
      <c r="DW27" s="83">
        <f t="shared" si="30"/>
        <v>46250</v>
      </c>
      <c r="DX27" s="82">
        <v>0</v>
      </c>
      <c r="DY27" s="82">
        <v>14950</v>
      </c>
      <c r="DZ27" s="85">
        <f t="shared" si="31"/>
        <v>61200</v>
      </c>
      <c r="EA27" s="82">
        <v>0</v>
      </c>
      <c r="EB27" s="82">
        <v>0</v>
      </c>
      <c r="EC27" s="82">
        <v>0</v>
      </c>
      <c r="ED27" s="82">
        <v>0</v>
      </c>
      <c r="EE27" s="83">
        <f t="shared" si="32"/>
        <v>0</v>
      </c>
      <c r="EF27" s="82">
        <v>0</v>
      </c>
      <c r="EG27" s="82">
        <v>0</v>
      </c>
      <c r="EH27" s="85">
        <f t="shared" si="33"/>
        <v>0</v>
      </c>
    </row>
    <row r="28" spans="1:138" s="13" customFormat="1" x14ac:dyDescent="0.2">
      <c r="A28" s="42">
        <v>22</v>
      </c>
      <c r="B28" s="139" t="s">
        <v>188</v>
      </c>
      <c r="C28" s="86">
        <v>300000</v>
      </c>
      <c r="D28" s="86">
        <v>0</v>
      </c>
      <c r="E28" s="86">
        <v>0</v>
      </c>
      <c r="F28" s="86">
        <v>0</v>
      </c>
      <c r="G28" s="87">
        <f t="shared" si="0"/>
        <v>300000</v>
      </c>
      <c r="H28" s="86">
        <v>0</v>
      </c>
      <c r="I28" s="86">
        <v>0</v>
      </c>
      <c r="J28" s="89">
        <f t="shared" si="1"/>
        <v>300000</v>
      </c>
      <c r="K28" s="86">
        <v>1005000</v>
      </c>
      <c r="L28" s="86">
        <v>0</v>
      </c>
      <c r="M28" s="86">
        <v>0</v>
      </c>
      <c r="N28" s="86">
        <v>813300</v>
      </c>
      <c r="O28" s="87">
        <f t="shared" si="2"/>
        <v>1818300</v>
      </c>
      <c r="P28" s="86">
        <v>0</v>
      </c>
      <c r="Q28" s="86">
        <v>0</v>
      </c>
      <c r="R28" s="89">
        <f t="shared" si="3"/>
        <v>1818300</v>
      </c>
      <c r="S28" s="86">
        <v>0</v>
      </c>
      <c r="T28" s="86">
        <v>0</v>
      </c>
      <c r="U28" s="86">
        <v>0</v>
      </c>
      <c r="V28" s="86">
        <v>0</v>
      </c>
      <c r="W28" s="87">
        <f t="shared" si="4"/>
        <v>0</v>
      </c>
      <c r="X28" s="86">
        <v>1076000</v>
      </c>
      <c r="Y28" s="86">
        <v>0</v>
      </c>
      <c r="Z28" s="89">
        <f t="shared" si="5"/>
        <v>1076000</v>
      </c>
      <c r="AA28" s="86">
        <v>0</v>
      </c>
      <c r="AB28" s="86">
        <v>0</v>
      </c>
      <c r="AC28" s="86">
        <v>0</v>
      </c>
      <c r="AD28" s="86">
        <v>0</v>
      </c>
      <c r="AE28" s="87">
        <f t="shared" si="6"/>
        <v>0</v>
      </c>
      <c r="AF28" s="86">
        <v>0</v>
      </c>
      <c r="AG28" s="86">
        <v>0</v>
      </c>
      <c r="AH28" s="89">
        <f t="shared" si="7"/>
        <v>0</v>
      </c>
      <c r="AI28" s="86">
        <v>0</v>
      </c>
      <c r="AJ28" s="86">
        <v>0</v>
      </c>
      <c r="AK28" s="86">
        <v>0</v>
      </c>
      <c r="AL28" s="86">
        <v>0</v>
      </c>
      <c r="AM28" s="87">
        <f t="shared" si="8"/>
        <v>0</v>
      </c>
      <c r="AN28" s="86">
        <v>0</v>
      </c>
      <c r="AO28" s="86">
        <v>0</v>
      </c>
      <c r="AP28" s="89">
        <f t="shared" si="9"/>
        <v>0</v>
      </c>
      <c r="AQ28" s="86">
        <v>0</v>
      </c>
      <c r="AR28" s="86">
        <v>0</v>
      </c>
      <c r="AS28" s="86">
        <v>0</v>
      </c>
      <c r="AT28" s="86">
        <v>0</v>
      </c>
      <c r="AU28" s="87">
        <f t="shared" si="10"/>
        <v>0</v>
      </c>
      <c r="AV28" s="86">
        <v>0</v>
      </c>
      <c r="AW28" s="86">
        <v>0</v>
      </c>
      <c r="AX28" s="89">
        <f t="shared" si="11"/>
        <v>0</v>
      </c>
      <c r="AY28" s="86">
        <v>0</v>
      </c>
      <c r="AZ28" s="86">
        <v>0</v>
      </c>
      <c r="BA28" s="86">
        <v>0</v>
      </c>
      <c r="BB28" s="86">
        <v>0</v>
      </c>
      <c r="BC28" s="87">
        <f t="shared" si="12"/>
        <v>0</v>
      </c>
      <c r="BD28" s="86">
        <v>0</v>
      </c>
      <c r="BE28" s="86">
        <v>0</v>
      </c>
      <c r="BF28" s="89">
        <f t="shared" si="13"/>
        <v>0</v>
      </c>
      <c r="BG28" s="86">
        <v>1240000</v>
      </c>
      <c r="BH28" s="86">
        <v>0</v>
      </c>
      <c r="BI28" s="86">
        <v>0</v>
      </c>
      <c r="BJ28" s="86">
        <v>0</v>
      </c>
      <c r="BK28" s="87">
        <f t="shared" si="14"/>
        <v>1240000</v>
      </c>
      <c r="BL28" s="86">
        <v>0</v>
      </c>
      <c r="BM28" s="86">
        <v>1240000</v>
      </c>
      <c r="BN28" s="89">
        <f t="shared" si="15"/>
        <v>2480000</v>
      </c>
      <c r="BO28" s="86">
        <v>0</v>
      </c>
      <c r="BP28" s="86">
        <v>0</v>
      </c>
      <c r="BQ28" s="86">
        <v>0</v>
      </c>
      <c r="BR28" s="86">
        <v>0</v>
      </c>
      <c r="BS28" s="87">
        <f t="shared" si="16"/>
        <v>0</v>
      </c>
      <c r="BT28" s="86">
        <v>0</v>
      </c>
      <c r="BU28" s="86">
        <v>0</v>
      </c>
      <c r="BV28" s="89">
        <f t="shared" si="17"/>
        <v>0</v>
      </c>
      <c r="BW28" s="86">
        <v>0</v>
      </c>
      <c r="BX28" s="86">
        <v>0</v>
      </c>
      <c r="BY28" s="86">
        <v>0</v>
      </c>
      <c r="BZ28" s="86">
        <v>0</v>
      </c>
      <c r="CA28" s="87">
        <f t="shared" si="18"/>
        <v>0</v>
      </c>
      <c r="CB28" s="86">
        <v>0</v>
      </c>
      <c r="CC28" s="86">
        <v>0</v>
      </c>
      <c r="CD28" s="89">
        <f t="shared" si="19"/>
        <v>0</v>
      </c>
      <c r="CE28" s="86">
        <v>0</v>
      </c>
      <c r="CF28" s="86">
        <v>0</v>
      </c>
      <c r="CG28" s="86">
        <v>0</v>
      </c>
      <c r="CH28" s="86">
        <v>0</v>
      </c>
      <c r="CI28" s="87">
        <f t="shared" si="20"/>
        <v>0</v>
      </c>
      <c r="CJ28" s="86">
        <v>0</v>
      </c>
      <c r="CK28" s="86">
        <v>0</v>
      </c>
      <c r="CL28" s="89">
        <f t="shared" si="21"/>
        <v>0</v>
      </c>
      <c r="CM28" s="86">
        <v>17000</v>
      </c>
      <c r="CN28" s="86">
        <v>0</v>
      </c>
      <c r="CO28" s="86">
        <v>0</v>
      </c>
      <c r="CP28" s="86">
        <v>0</v>
      </c>
      <c r="CQ28" s="87">
        <f t="shared" si="22"/>
        <v>17000</v>
      </c>
      <c r="CR28" s="86">
        <v>0</v>
      </c>
      <c r="CS28" s="86">
        <v>0</v>
      </c>
      <c r="CT28" s="89">
        <f t="shared" si="23"/>
        <v>17000</v>
      </c>
      <c r="CU28" s="86">
        <v>9000</v>
      </c>
      <c r="CV28" s="86">
        <v>0</v>
      </c>
      <c r="CW28" s="86">
        <v>0</v>
      </c>
      <c r="CX28" s="86">
        <v>5375</v>
      </c>
      <c r="CY28" s="87">
        <f t="shared" si="24"/>
        <v>14375</v>
      </c>
      <c r="CZ28" s="86">
        <v>6970</v>
      </c>
      <c r="DA28" s="86">
        <v>0</v>
      </c>
      <c r="DB28" s="89">
        <f t="shared" si="25"/>
        <v>21345</v>
      </c>
      <c r="DC28" s="86">
        <v>0</v>
      </c>
      <c r="DD28" s="86">
        <v>0</v>
      </c>
      <c r="DE28" s="86">
        <v>0</v>
      </c>
      <c r="DF28" s="86">
        <v>0</v>
      </c>
      <c r="DG28" s="87">
        <f t="shared" si="26"/>
        <v>0</v>
      </c>
      <c r="DH28" s="86">
        <v>0</v>
      </c>
      <c r="DI28" s="86">
        <v>0</v>
      </c>
      <c r="DJ28" s="89">
        <f t="shared" si="27"/>
        <v>0</v>
      </c>
      <c r="DK28" s="86">
        <v>48150</v>
      </c>
      <c r="DL28" s="86">
        <v>0</v>
      </c>
      <c r="DM28" s="86">
        <v>0</v>
      </c>
      <c r="DN28" s="86">
        <v>31050</v>
      </c>
      <c r="DO28" s="87">
        <f t="shared" si="28"/>
        <v>79200</v>
      </c>
      <c r="DP28" s="86">
        <v>37200</v>
      </c>
      <c r="DQ28" s="86">
        <v>0</v>
      </c>
      <c r="DR28" s="89">
        <f t="shared" si="29"/>
        <v>116400</v>
      </c>
      <c r="DS28" s="86">
        <v>26000</v>
      </c>
      <c r="DT28" s="86">
        <v>0</v>
      </c>
      <c r="DU28" s="86">
        <v>0</v>
      </c>
      <c r="DV28" s="86">
        <v>0</v>
      </c>
      <c r="DW28" s="87">
        <f t="shared" si="30"/>
        <v>26000</v>
      </c>
      <c r="DX28" s="86">
        <v>0</v>
      </c>
      <c r="DY28" s="86">
        <v>26000</v>
      </c>
      <c r="DZ28" s="89">
        <f t="shared" si="31"/>
        <v>52000</v>
      </c>
      <c r="EA28" s="86">
        <v>30000</v>
      </c>
      <c r="EB28" s="86">
        <v>0</v>
      </c>
      <c r="EC28" s="86">
        <v>0</v>
      </c>
      <c r="ED28" s="86">
        <v>0</v>
      </c>
      <c r="EE28" s="87">
        <f t="shared" si="32"/>
        <v>30000</v>
      </c>
      <c r="EF28" s="86">
        <v>0</v>
      </c>
      <c r="EG28" s="86">
        <v>0</v>
      </c>
      <c r="EH28" s="89">
        <f t="shared" si="33"/>
        <v>30000</v>
      </c>
    </row>
    <row r="29" spans="1:138" s="13" customFormat="1" x14ac:dyDescent="0.2">
      <c r="A29" s="42">
        <v>23</v>
      </c>
      <c r="B29" s="139" t="s">
        <v>189</v>
      </c>
      <c r="C29" s="86">
        <v>2700000</v>
      </c>
      <c r="D29" s="86">
        <v>0</v>
      </c>
      <c r="E29" s="86">
        <v>0</v>
      </c>
      <c r="F29" s="86">
        <v>0</v>
      </c>
      <c r="G29" s="87">
        <f t="shared" si="0"/>
        <v>2700000</v>
      </c>
      <c r="H29" s="86">
        <v>0</v>
      </c>
      <c r="I29" s="86">
        <v>0</v>
      </c>
      <c r="J29" s="89">
        <f t="shared" si="1"/>
        <v>2700000</v>
      </c>
      <c r="K29" s="86">
        <v>3710000</v>
      </c>
      <c r="L29" s="86">
        <v>0</v>
      </c>
      <c r="M29" s="86">
        <v>0</v>
      </c>
      <c r="N29" s="86">
        <v>0</v>
      </c>
      <c r="O29" s="87">
        <f t="shared" si="2"/>
        <v>3710000</v>
      </c>
      <c r="P29" s="86">
        <v>0</v>
      </c>
      <c r="Q29" s="86">
        <v>0</v>
      </c>
      <c r="R29" s="89">
        <f t="shared" si="3"/>
        <v>3710000</v>
      </c>
      <c r="S29" s="86">
        <v>0</v>
      </c>
      <c r="T29" s="86">
        <v>0</v>
      </c>
      <c r="U29" s="86">
        <v>0</v>
      </c>
      <c r="V29" s="86">
        <v>0</v>
      </c>
      <c r="W29" s="87">
        <f t="shared" si="4"/>
        <v>0</v>
      </c>
      <c r="X29" s="86">
        <v>13228284</v>
      </c>
      <c r="Y29" s="86">
        <v>0</v>
      </c>
      <c r="Z29" s="89">
        <f t="shared" si="5"/>
        <v>13228284</v>
      </c>
      <c r="AA29" s="86">
        <v>435000</v>
      </c>
      <c r="AB29" s="86">
        <v>0</v>
      </c>
      <c r="AC29" s="86">
        <v>0</v>
      </c>
      <c r="AD29" s="86">
        <v>0</v>
      </c>
      <c r="AE29" s="87">
        <f t="shared" si="6"/>
        <v>435000</v>
      </c>
      <c r="AF29" s="86">
        <v>0</v>
      </c>
      <c r="AG29" s="86">
        <v>0</v>
      </c>
      <c r="AH29" s="89">
        <f t="shared" si="7"/>
        <v>435000</v>
      </c>
      <c r="AI29" s="86">
        <v>0</v>
      </c>
      <c r="AJ29" s="86">
        <v>0</v>
      </c>
      <c r="AK29" s="86">
        <v>0</v>
      </c>
      <c r="AL29" s="86">
        <v>0</v>
      </c>
      <c r="AM29" s="87">
        <f t="shared" si="8"/>
        <v>0</v>
      </c>
      <c r="AN29" s="86">
        <v>0</v>
      </c>
      <c r="AO29" s="86">
        <v>0</v>
      </c>
      <c r="AP29" s="89">
        <f t="shared" si="9"/>
        <v>0</v>
      </c>
      <c r="AQ29" s="86">
        <v>0</v>
      </c>
      <c r="AR29" s="86">
        <v>0</v>
      </c>
      <c r="AS29" s="86">
        <v>0</v>
      </c>
      <c r="AT29" s="86">
        <v>0</v>
      </c>
      <c r="AU29" s="87">
        <f t="shared" si="10"/>
        <v>0</v>
      </c>
      <c r="AV29" s="86">
        <v>0</v>
      </c>
      <c r="AW29" s="86">
        <v>0</v>
      </c>
      <c r="AX29" s="89">
        <f t="shared" si="11"/>
        <v>0</v>
      </c>
      <c r="AY29" s="86">
        <v>0</v>
      </c>
      <c r="AZ29" s="86">
        <v>0</v>
      </c>
      <c r="BA29" s="86">
        <v>0</v>
      </c>
      <c r="BB29" s="86">
        <v>0</v>
      </c>
      <c r="BC29" s="87">
        <f t="shared" si="12"/>
        <v>0</v>
      </c>
      <c r="BD29" s="86">
        <v>0</v>
      </c>
      <c r="BE29" s="86">
        <v>0</v>
      </c>
      <c r="BF29" s="89">
        <f t="shared" si="13"/>
        <v>0</v>
      </c>
      <c r="BG29" s="86">
        <v>20359492</v>
      </c>
      <c r="BH29" s="86">
        <v>0</v>
      </c>
      <c r="BI29" s="86">
        <v>0</v>
      </c>
      <c r="BJ29" s="86">
        <v>4698344</v>
      </c>
      <c r="BK29" s="87">
        <f t="shared" si="14"/>
        <v>25057836</v>
      </c>
      <c r="BL29" s="86">
        <v>0</v>
      </c>
      <c r="BM29" s="86">
        <v>0</v>
      </c>
      <c r="BN29" s="89">
        <f t="shared" si="15"/>
        <v>25057836</v>
      </c>
      <c r="BO29" s="86">
        <v>0</v>
      </c>
      <c r="BP29" s="86">
        <v>0</v>
      </c>
      <c r="BQ29" s="86">
        <v>0</v>
      </c>
      <c r="BR29" s="86">
        <v>0</v>
      </c>
      <c r="BS29" s="87">
        <f t="shared" si="16"/>
        <v>0</v>
      </c>
      <c r="BT29" s="86">
        <v>0</v>
      </c>
      <c r="BU29" s="86">
        <v>0</v>
      </c>
      <c r="BV29" s="89">
        <f t="shared" si="17"/>
        <v>0</v>
      </c>
      <c r="BW29" s="86">
        <v>0</v>
      </c>
      <c r="BX29" s="86">
        <v>0</v>
      </c>
      <c r="BY29" s="86">
        <v>0</v>
      </c>
      <c r="BZ29" s="86">
        <v>0</v>
      </c>
      <c r="CA29" s="87">
        <f t="shared" si="18"/>
        <v>0</v>
      </c>
      <c r="CB29" s="86">
        <v>0</v>
      </c>
      <c r="CC29" s="86">
        <v>0</v>
      </c>
      <c r="CD29" s="89">
        <f t="shared" si="19"/>
        <v>0</v>
      </c>
      <c r="CE29" s="86">
        <v>0</v>
      </c>
      <c r="CF29" s="86">
        <v>0</v>
      </c>
      <c r="CG29" s="86">
        <v>0</v>
      </c>
      <c r="CH29" s="86">
        <v>0</v>
      </c>
      <c r="CI29" s="87">
        <f t="shared" si="20"/>
        <v>0</v>
      </c>
      <c r="CJ29" s="86">
        <v>0</v>
      </c>
      <c r="CK29" s="86">
        <v>0</v>
      </c>
      <c r="CL29" s="89">
        <f t="shared" si="21"/>
        <v>0</v>
      </c>
      <c r="CM29" s="86">
        <v>55000</v>
      </c>
      <c r="CN29" s="86">
        <v>0</v>
      </c>
      <c r="CO29" s="86">
        <v>0</v>
      </c>
      <c r="CP29" s="86">
        <v>0</v>
      </c>
      <c r="CQ29" s="87">
        <f t="shared" si="22"/>
        <v>55000</v>
      </c>
      <c r="CR29" s="86">
        <v>0</v>
      </c>
      <c r="CS29" s="86">
        <v>0</v>
      </c>
      <c r="CT29" s="89">
        <f t="shared" si="23"/>
        <v>55000</v>
      </c>
      <c r="CU29" s="86">
        <v>2000</v>
      </c>
      <c r="CV29" s="86">
        <v>0</v>
      </c>
      <c r="CW29" s="86">
        <v>0</v>
      </c>
      <c r="CX29" s="86">
        <v>0</v>
      </c>
      <c r="CY29" s="87">
        <f t="shared" si="24"/>
        <v>2000</v>
      </c>
      <c r="CZ29" s="86">
        <v>0</v>
      </c>
      <c r="DA29" s="86">
        <v>0</v>
      </c>
      <c r="DB29" s="89">
        <f t="shared" si="25"/>
        <v>2000</v>
      </c>
      <c r="DC29" s="86">
        <v>0</v>
      </c>
      <c r="DD29" s="86">
        <v>0</v>
      </c>
      <c r="DE29" s="86">
        <v>0</v>
      </c>
      <c r="DF29" s="86">
        <v>0</v>
      </c>
      <c r="DG29" s="87">
        <f t="shared" si="26"/>
        <v>0</v>
      </c>
      <c r="DH29" s="86">
        <v>0</v>
      </c>
      <c r="DI29" s="86">
        <v>0</v>
      </c>
      <c r="DJ29" s="89">
        <f t="shared" si="27"/>
        <v>0</v>
      </c>
      <c r="DK29" s="86">
        <v>230000</v>
      </c>
      <c r="DL29" s="86">
        <v>0</v>
      </c>
      <c r="DM29" s="86">
        <v>0</v>
      </c>
      <c r="DN29" s="86">
        <v>0</v>
      </c>
      <c r="DO29" s="87">
        <f t="shared" si="28"/>
        <v>230000</v>
      </c>
      <c r="DP29" s="86">
        <v>480000</v>
      </c>
      <c r="DQ29" s="86">
        <v>0</v>
      </c>
      <c r="DR29" s="89">
        <f t="shared" si="29"/>
        <v>710000</v>
      </c>
      <c r="DS29" s="86">
        <v>0</v>
      </c>
      <c r="DT29" s="86">
        <v>0</v>
      </c>
      <c r="DU29" s="86">
        <v>0</v>
      </c>
      <c r="DV29" s="86">
        <v>0</v>
      </c>
      <c r="DW29" s="87">
        <f t="shared" si="30"/>
        <v>0</v>
      </c>
      <c r="DX29" s="86">
        <v>0</v>
      </c>
      <c r="DY29" s="86">
        <v>0</v>
      </c>
      <c r="DZ29" s="89">
        <f t="shared" si="31"/>
        <v>0</v>
      </c>
      <c r="EA29" s="86">
        <v>0</v>
      </c>
      <c r="EB29" s="86">
        <v>0</v>
      </c>
      <c r="EC29" s="86">
        <v>0</v>
      </c>
      <c r="ED29" s="86">
        <v>0</v>
      </c>
      <c r="EE29" s="87">
        <f t="shared" si="32"/>
        <v>0</v>
      </c>
      <c r="EF29" s="86">
        <v>0</v>
      </c>
      <c r="EG29" s="86">
        <v>0</v>
      </c>
      <c r="EH29" s="89">
        <f t="shared" si="33"/>
        <v>0</v>
      </c>
    </row>
    <row r="30" spans="1:138" s="13" customFormat="1" x14ac:dyDescent="0.2">
      <c r="A30" s="42">
        <v>24</v>
      </c>
      <c r="B30" s="139" t="s">
        <v>190</v>
      </c>
      <c r="C30" s="86">
        <v>2046000</v>
      </c>
      <c r="D30" s="86">
        <v>0</v>
      </c>
      <c r="E30" s="86">
        <v>0</v>
      </c>
      <c r="F30" s="86">
        <v>0</v>
      </c>
      <c r="G30" s="87">
        <f t="shared" si="0"/>
        <v>2046000</v>
      </c>
      <c r="H30" s="86">
        <v>0</v>
      </c>
      <c r="I30" s="86">
        <v>0</v>
      </c>
      <c r="J30" s="89">
        <f t="shared" si="1"/>
        <v>2046000</v>
      </c>
      <c r="K30" s="86">
        <v>21172000</v>
      </c>
      <c r="L30" s="86">
        <v>0</v>
      </c>
      <c r="M30" s="86">
        <v>0</v>
      </c>
      <c r="N30" s="86">
        <v>7500000</v>
      </c>
      <c r="O30" s="87">
        <f t="shared" si="2"/>
        <v>28672000</v>
      </c>
      <c r="P30" s="86">
        <v>0</v>
      </c>
      <c r="Q30" s="86">
        <v>0</v>
      </c>
      <c r="R30" s="89">
        <f t="shared" si="3"/>
        <v>28672000</v>
      </c>
      <c r="S30" s="86">
        <v>0</v>
      </c>
      <c r="T30" s="86">
        <v>0</v>
      </c>
      <c r="U30" s="86">
        <v>0</v>
      </c>
      <c r="V30" s="86">
        <v>0</v>
      </c>
      <c r="W30" s="87">
        <f t="shared" si="4"/>
        <v>0</v>
      </c>
      <c r="X30" s="86">
        <v>3165000</v>
      </c>
      <c r="Y30" s="86">
        <v>0</v>
      </c>
      <c r="Z30" s="89">
        <f t="shared" si="5"/>
        <v>3165000</v>
      </c>
      <c r="AA30" s="86">
        <v>0</v>
      </c>
      <c r="AB30" s="86">
        <v>0</v>
      </c>
      <c r="AC30" s="86">
        <v>0</v>
      </c>
      <c r="AD30" s="86">
        <v>0</v>
      </c>
      <c r="AE30" s="87">
        <f t="shared" si="6"/>
        <v>0</v>
      </c>
      <c r="AF30" s="86">
        <v>0</v>
      </c>
      <c r="AG30" s="86">
        <v>0</v>
      </c>
      <c r="AH30" s="89">
        <f t="shared" si="7"/>
        <v>0</v>
      </c>
      <c r="AI30" s="86">
        <v>0</v>
      </c>
      <c r="AJ30" s="86">
        <v>0</v>
      </c>
      <c r="AK30" s="86">
        <v>0</v>
      </c>
      <c r="AL30" s="86">
        <v>0</v>
      </c>
      <c r="AM30" s="87">
        <f t="shared" si="8"/>
        <v>0</v>
      </c>
      <c r="AN30" s="86">
        <v>0</v>
      </c>
      <c r="AO30" s="86">
        <v>0</v>
      </c>
      <c r="AP30" s="89">
        <f t="shared" si="9"/>
        <v>0</v>
      </c>
      <c r="AQ30" s="86">
        <v>20000</v>
      </c>
      <c r="AR30" s="86">
        <v>0</v>
      </c>
      <c r="AS30" s="86">
        <v>0</v>
      </c>
      <c r="AT30" s="86">
        <v>4000</v>
      </c>
      <c r="AU30" s="87">
        <f t="shared" si="10"/>
        <v>24000</v>
      </c>
      <c r="AV30" s="86">
        <v>0</v>
      </c>
      <c r="AW30" s="86">
        <v>0</v>
      </c>
      <c r="AX30" s="89">
        <f t="shared" si="11"/>
        <v>24000</v>
      </c>
      <c r="AY30" s="86">
        <v>0</v>
      </c>
      <c r="AZ30" s="86">
        <v>0</v>
      </c>
      <c r="BA30" s="86">
        <v>0</v>
      </c>
      <c r="BB30" s="86">
        <v>0</v>
      </c>
      <c r="BC30" s="87">
        <f t="shared" si="12"/>
        <v>0</v>
      </c>
      <c r="BD30" s="86">
        <v>0</v>
      </c>
      <c r="BE30" s="86">
        <v>0</v>
      </c>
      <c r="BF30" s="89">
        <f t="shared" si="13"/>
        <v>0</v>
      </c>
      <c r="BG30" s="86">
        <v>17200000</v>
      </c>
      <c r="BH30" s="86">
        <v>0</v>
      </c>
      <c r="BI30" s="86">
        <v>0</v>
      </c>
      <c r="BJ30" s="86">
        <v>6400000</v>
      </c>
      <c r="BK30" s="87">
        <f t="shared" si="14"/>
        <v>23600000</v>
      </c>
      <c r="BL30" s="86">
        <v>0</v>
      </c>
      <c r="BM30" s="86">
        <v>0</v>
      </c>
      <c r="BN30" s="89">
        <f t="shared" si="15"/>
        <v>23600000</v>
      </c>
      <c r="BO30" s="86">
        <v>0</v>
      </c>
      <c r="BP30" s="86">
        <v>0</v>
      </c>
      <c r="BQ30" s="86">
        <v>0</v>
      </c>
      <c r="BR30" s="86">
        <v>0</v>
      </c>
      <c r="BS30" s="87">
        <f t="shared" si="16"/>
        <v>0</v>
      </c>
      <c r="BT30" s="86">
        <v>0</v>
      </c>
      <c r="BU30" s="86">
        <v>0</v>
      </c>
      <c r="BV30" s="89">
        <f t="shared" si="17"/>
        <v>0</v>
      </c>
      <c r="BW30" s="86">
        <v>0</v>
      </c>
      <c r="BX30" s="86">
        <v>0</v>
      </c>
      <c r="BY30" s="86">
        <v>0</v>
      </c>
      <c r="BZ30" s="86">
        <v>0</v>
      </c>
      <c r="CA30" s="87">
        <f t="shared" si="18"/>
        <v>0</v>
      </c>
      <c r="CB30" s="86">
        <v>0</v>
      </c>
      <c r="CC30" s="86">
        <v>0</v>
      </c>
      <c r="CD30" s="89">
        <f t="shared" si="19"/>
        <v>0</v>
      </c>
      <c r="CE30" s="86">
        <v>0</v>
      </c>
      <c r="CF30" s="86">
        <v>0</v>
      </c>
      <c r="CG30" s="86">
        <v>0</v>
      </c>
      <c r="CH30" s="86">
        <v>0</v>
      </c>
      <c r="CI30" s="87">
        <f t="shared" si="20"/>
        <v>0</v>
      </c>
      <c r="CJ30" s="86">
        <v>0</v>
      </c>
      <c r="CK30" s="86">
        <v>0</v>
      </c>
      <c r="CL30" s="89">
        <f t="shared" si="21"/>
        <v>0</v>
      </c>
      <c r="CM30" s="86">
        <v>0</v>
      </c>
      <c r="CN30" s="86">
        <v>0</v>
      </c>
      <c r="CO30" s="86">
        <v>0</v>
      </c>
      <c r="CP30" s="86">
        <v>0</v>
      </c>
      <c r="CQ30" s="87">
        <f t="shared" si="22"/>
        <v>0</v>
      </c>
      <c r="CR30" s="86">
        <v>0</v>
      </c>
      <c r="CS30" s="86">
        <v>0</v>
      </c>
      <c r="CT30" s="89">
        <f t="shared" si="23"/>
        <v>0</v>
      </c>
      <c r="CU30" s="86">
        <v>0</v>
      </c>
      <c r="CV30" s="86">
        <v>0</v>
      </c>
      <c r="CW30" s="86">
        <v>0</v>
      </c>
      <c r="CX30" s="86">
        <v>0</v>
      </c>
      <c r="CY30" s="87">
        <f t="shared" si="24"/>
        <v>0</v>
      </c>
      <c r="CZ30" s="86">
        <v>0</v>
      </c>
      <c r="DA30" s="86">
        <v>0</v>
      </c>
      <c r="DB30" s="89">
        <f t="shared" si="25"/>
        <v>0</v>
      </c>
      <c r="DC30" s="86">
        <v>0</v>
      </c>
      <c r="DD30" s="86">
        <v>0</v>
      </c>
      <c r="DE30" s="86">
        <v>0</v>
      </c>
      <c r="DF30" s="86">
        <v>0</v>
      </c>
      <c r="DG30" s="87">
        <f t="shared" si="26"/>
        <v>0</v>
      </c>
      <c r="DH30" s="86">
        <v>0</v>
      </c>
      <c r="DI30" s="86">
        <v>0</v>
      </c>
      <c r="DJ30" s="89">
        <f t="shared" si="27"/>
        <v>0</v>
      </c>
      <c r="DK30" s="86">
        <v>0</v>
      </c>
      <c r="DL30" s="86">
        <v>0</v>
      </c>
      <c r="DM30" s="86">
        <v>0</v>
      </c>
      <c r="DN30" s="86">
        <v>0</v>
      </c>
      <c r="DO30" s="87">
        <f t="shared" si="28"/>
        <v>0</v>
      </c>
      <c r="DP30" s="86">
        <v>0</v>
      </c>
      <c r="DQ30" s="86">
        <v>0</v>
      </c>
      <c r="DR30" s="89">
        <f t="shared" si="29"/>
        <v>0</v>
      </c>
      <c r="DS30" s="86">
        <v>0</v>
      </c>
      <c r="DT30" s="86">
        <v>0</v>
      </c>
      <c r="DU30" s="86">
        <v>0</v>
      </c>
      <c r="DV30" s="86">
        <v>0</v>
      </c>
      <c r="DW30" s="87">
        <f t="shared" si="30"/>
        <v>0</v>
      </c>
      <c r="DX30" s="86">
        <v>0</v>
      </c>
      <c r="DY30" s="86">
        <v>0</v>
      </c>
      <c r="DZ30" s="89">
        <f t="shared" si="31"/>
        <v>0</v>
      </c>
      <c r="EA30" s="86">
        <v>0</v>
      </c>
      <c r="EB30" s="86">
        <v>0</v>
      </c>
      <c r="EC30" s="86">
        <v>0</v>
      </c>
      <c r="ED30" s="86">
        <v>0</v>
      </c>
      <c r="EE30" s="87">
        <f t="shared" si="32"/>
        <v>0</v>
      </c>
      <c r="EF30" s="86">
        <v>0</v>
      </c>
      <c r="EG30" s="86">
        <v>0</v>
      </c>
      <c r="EH30" s="89">
        <f t="shared" si="33"/>
        <v>0</v>
      </c>
    </row>
    <row r="31" spans="1:138" s="13" customFormat="1" x14ac:dyDescent="0.2">
      <c r="A31" s="43">
        <v>25</v>
      </c>
      <c r="B31" s="140" t="s">
        <v>191</v>
      </c>
      <c r="C31" s="90">
        <v>1056787</v>
      </c>
      <c r="D31" s="90">
        <v>0</v>
      </c>
      <c r="E31" s="90">
        <v>0</v>
      </c>
      <c r="F31" s="90">
        <v>0</v>
      </c>
      <c r="G31" s="91">
        <f t="shared" si="0"/>
        <v>1056787</v>
      </c>
      <c r="H31" s="90">
        <v>0</v>
      </c>
      <c r="I31" s="90">
        <v>0</v>
      </c>
      <c r="J31" s="93">
        <f t="shared" si="1"/>
        <v>1056787</v>
      </c>
      <c r="K31" s="90">
        <v>4466305</v>
      </c>
      <c r="L31" s="90">
        <v>0</v>
      </c>
      <c r="M31" s="90">
        <v>0</v>
      </c>
      <c r="N31" s="90">
        <v>0</v>
      </c>
      <c r="O31" s="91">
        <f t="shared" si="2"/>
        <v>4466305</v>
      </c>
      <c r="P31" s="90">
        <v>0</v>
      </c>
      <c r="Q31" s="90">
        <v>0</v>
      </c>
      <c r="R31" s="93">
        <f t="shared" si="3"/>
        <v>4466305</v>
      </c>
      <c r="S31" s="90">
        <v>0</v>
      </c>
      <c r="T31" s="90">
        <v>0</v>
      </c>
      <c r="U31" s="90">
        <v>0</v>
      </c>
      <c r="V31" s="90">
        <v>0</v>
      </c>
      <c r="W31" s="91">
        <f t="shared" si="4"/>
        <v>0</v>
      </c>
      <c r="X31" s="90">
        <v>0</v>
      </c>
      <c r="Y31" s="90">
        <v>0</v>
      </c>
      <c r="Z31" s="93">
        <f t="shared" si="5"/>
        <v>0</v>
      </c>
      <c r="AA31" s="90">
        <v>233008</v>
      </c>
      <c r="AB31" s="90">
        <v>0</v>
      </c>
      <c r="AC31" s="90">
        <v>0</v>
      </c>
      <c r="AD31" s="90">
        <v>0</v>
      </c>
      <c r="AE31" s="91">
        <f t="shared" si="6"/>
        <v>233008</v>
      </c>
      <c r="AF31" s="90">
        <v>0</v>
      </c>
      <c r="AG31" s="90">
        <v>0</v>
      </c>
      <c r="AH31" s="93">
        <f t="shared" si="7"/>
        <v>233008</v>
      </c>
      <c r="AI31" s="90">
        <v>0</v>
      </c>
      <c r="AJ31" s="90">
        <v>0</v>
      </c>
      <c r="AK31" s="90">
        <v>0</v>
      </c>
      <c r="AL31" s="90">
        <v>0</v>
      </c>
      <c r="AM31" s="91">
        <f t="shared" si="8"/>
        <v>0</v>
      </c>
      <c r="AN31" s="90">
        <v>0</v>
      </c>
      <c r="AO31" s="90">
        <v>0</v>
      </c>
      <c r="AP31" s="93">
        <f t="shared" si="9"/>
        <v>0</v>
      </c>
      <c r="AQ31" s="90">
        <v>0</v>
      </c>
      <c r="AR31" s="90">
        <v>0</v>
      </c>
      <c r="AS31" s="90">
        <v>0</v>
      </c>
      <c r="AT31" s="90">
        <v>0</v>
      </c>
      <c r="AU31" s="91">
        <f t="shared" si="10"/>
        <v>0</v>
      </c>
      <c r="AV31" s="90">
        <v>0</v>
      </c>
      <c r="AW31" s="90">
        <v>0</v>
      </c>
      <c r="AX31" s="93">
        <f t="shared" si="11"/>
        <v>0</v>
      </c>
      <c r="AY31" s="90">
        <v>0</v>
      </c>
      <c r="AZ31" s="90">
        <v>0</v>
      </c>
      <c r="BA31" s="90">
        <v>0</v>
      </c>
      <c r="BB31" s="90">
        <v>0</v>
      </c>
      <c r="BC31" s="91">
        <f t="shared" si="12"/>
        <v>0</v>
      </c>
      <c r="BD31" s="90">
        <v>0</v>
      </c>
      <c r="BE31" s="90">
        <v>0</v>
      </c>
      <c r="BF31" s="93">
        <f t="shared" si="13"/>
        <v>0</v>
      </c>
      <c r="BG31" s="90">
        <v>4854306</v>
      </c>
      <c r="BH31" s="90">
        <v>0</v>
      </c>
      <c r="BI31" s="90">
        <v>0</v>
      </c>
      <c r="BJ31" s="90">
        <v>0</v>
      </c>
      <c r="BK31" s="91">
        <f t="shared" si="14"/>
        <v>4854306</v>
      </c>
      <c r="BL31" s="90">
        <v>0</v>
      </c>
      <c r="BM31" s="90">
        <v>0</v>
      </c>
      <c r="BN31" s="93">
        <f t="shared" si="15"/>
        <v>4854306</v>
      </c>
      <c r="BO31" s="90">
        <v>0</v>
      </c>
      <c r="BP31" s="90">
        <v>0</v>
      </c>
      <c r="BQ31" s="90">
        <v>0</v>
      </c>
      <c r="BR31" s="90">
        <v>0</v>
      </c>
      <c r="BS31" s="91">
        <f t="shared" si="16"/>
        <v>0</v>
      </c>
      <c r="BT31" s="90">
        <v>0</v>
      </c>
      <c r="BU31" s="90">
        <v>0</v>
      </c>
      <c r="BV31" s="93">
        <f t="shared" si="17"/>
        <v>0</v>
      </c>
      <c r="BW31" s="90">
        <v>0</v>
      </c>
      <c r="BX31" s="90">
        <v>0</v>
      </c>
      <c r="BY31" s="90">
        <v>0</v>
      </c>
      <c r="BZ31" s="90">
        <v>0</v>
      </c>
      <c r="CA31" s="91">
        <f t="shared" si="18"/>
        <v>0</v>
      </c>
      <c r="CB31" s="90">
        <v>0</v>
      </c>
      <c r="CC31" s="90">
        <v>0</v>
      </c>
      <c r="CD31" s="93">
        <f t="shared" si="19"/>
        <v>0</v>
      </c>
      <c r="CE31" s="90">
        <v>0</v>
      </c>
      <c r="CF31" s="90">
        <v>0</v>
      </c>
      <c r="CG31" s="90">
        <v>0</v>
      </c>
      <c r="CH31" s="90">
        <v>0</v>
      </c>
      <c r="CI31" s="91">
        <f t="shared" si="20"/>
        <v>0</v>
      </c>
      <c r="CJ31" s="90">
        <v>0</v>
      </c>
      <c r="CK31" s="90">
        <v>0</v>
      </c>
      <c r="CL31" s="93">
        <f t="shared" si="21"/>
        <v>0</v>
      </c>
      <c r="CM31" s="90">
        <v>0</v>
      </c>
      <c r="CN31" s="90">
        <v>0</v>
      </c>
      <c r="CO31" s="90">
        <v>0</v>
      </c>
      <c r="CP31" s="90">
        <v>0</v>
      </c>
      <c r="CQ31" s="91">
        <f t="shared" si="22"/>
        <v>0</v>
      </c>
      <c r="CR31" s="90">
        <v>0</v>
      </c>
      <c r="CS31" s="90">
        <v>0</v>
      </c>
      <c r="CT31" s="93">
        <f t="shared" si="23"/>
        <v>0</v>
      </c>
      <c r="CU31" s="90">
        <v>0</v>
      </c>
      <c r="CV31" s="90">
        <v>0</v>
      </c>
      <c r="CW31" s="90">
        <v>0</v>
      </c>
      <c r="CX31" s="90">
        <v>0</v>
      </c>
      <c r="CY31" s="91">
        <f t="shared" si="24"/>
        <v>0</v>
      </c>
      <c r="CZ31" s="90">
        <v>0</v>
      </c>
      <c r="DA31" s="90">
        <v>0</v>
      </c>
      <c r="DB31" s="93">
        <f t="shared" si="25"/>
        <v>0</v>
      </c>
      <c r="DC31" s="90">
        <v>0</v>
      </c>
      <c r="DD31" s="90">
        <v>0</v>
      </c>
      <c r="DE31" s="90">
        <v>0</v>
      </c>
      <c r="DF31" s="90">
        <v>0</v>
      </c>
      <c r="DG31" s="91">
        <f t="shared" si="26"/>
        <v>0</v>
      </c>
      <c r="DH31" s="90">
        <v>0</v>
      </c>
      <c r="DI31" s="90">
        <v>0</v>
      </c>
      <c r="DJ31" s="93">
        <f t="shared" si="27"/>
        <v>0</v>
      </c>
      <c r="DK31" s="90">
        <v>0</v>
      </c>
      <c r="DL31" s="90">
        <v>0</v>
      </c>
      <c r="DM31" s="90">
        <v>0</v>
      </c>
      <c r="DN31" s="90">
        <v>0</v>
      </c>
      <c r="DO31" s="91">
        <f t="shared" si="28"/>
        <v>0</v>
      </c>
      <c r="DP31" s="90">
        <v>0</v>
      </c>
      <c r="DQ31" s="90">
        <v>0</v>
      </c>
      <c r="DR31" s="93">
        <f t="shared" si="29"/>
        <v>0</v>
      </c>
      <c r="DS31" s="90">
        <v>50720</v>
      </c>
      <c r="DT31" s="90">
        <v>0</v>
      </c>
      <c r="DU31" s="90">
        <v>0</v>
      </c>
      <c r="DV31" s="90">
        <v>0</v>
      </c>
      <c r="DW31" s="91">
        <f t="shared" si="30"/>
        <v>50720</v>
      </c>
      <c r="DX31" s="90">
        <v>0</v>
      </c>
      <c r="DY31" s="90">
        <v>0</v>
      </c>
      <c r="DZ31" s="93">
        <f t="shared" si="31"/>
        <v>50720</v>
      </c>
      <c r="EA31" s="90">
        <v>0</v>
      </c>
      <c r="EB31" s="90">
        <v>0</v>
      </c>
      <c r="EC31" s="90">
        <v>0</v>
      </c>
      <c r="ED31" s="90">
        <v>0</v>
      </c>
      <c r="EE31" s="91">
        <f t="shared" si="32"/>
        <v>0</v>
      </c>
      <c r="EF31" s="90">
        <v>0</v>
      </c>
      <c r="EG31" s="90">
        <v>0</v>
      </c>
      <c r="EH31" s="93">
        <f t="shared" si="33"/>
        <v>0</v>
      </c>
    </row>
    <row r="32" spans="1:138" s="13" customFormat="1" x14ac:dyDescent="0.2">
      <c r="A32" s="41">
        <v>26</v>
      </c>
      <c r="B32" s="138" t="s">
        <v>192</v>
      </c>
      <c r="C32" s="82">
        <v>5057120</v>
      </c>
      <c r="D32" s="82">
        <v>0</v>
      </c>
      <c r="E32" s="82">
        <v>0</v>
      </c>
      <c r="F32" s="82">
        <v>0</v>
      </c>
      <c r="G32" s="83">
        <f t="shared" si="0"/>
        <v>5057120</v>
      </c>
      <c r="H32" s="82">
        <v>0</v>
      </c>
      <c r="I32" s="82">
        <v>0</v>
      </c>
      <c r="J32" s="85">
        <f t="shared" si="1"/>
        <v>5057120</v>
      </c>
      <c r="K32" s="82">
        <v>70496384</v>
      </c>
      <c r="L32" s="82">
        <v>0</v>
      </c>
      <c r="M32" s="82">
        <v>0</v>
      </c>
      <c r="N32" s="82">
        <v>0</v>
      </c>
      <c r="O32" s="83">
        <f t="shared" si="2"/>
        <v>70496384</v>
      </c>
      <c r="P32" s="82">
        <v>0</v>
      </c>
      <c r="Q32" s="82">
        <v>3500000</v>
      </c>
      <c r="R32" s="85">
        <f t="shared" si="3"/>
        <v>73996384</v>
      </c>
      <c r="S32" s="82">
        <v>0</v>
      </c>
      <c r="T32" s="82">
        <v>0</v>
      </c>
      <c r="U32" s="82">
        <v>0</v>
      </c>
      <c r="V32" s="82">
        <v>0</v>
      </c>
      <c r="W32" s="83">
        <f t="shared" si="4"/>
        <v>0</v>
      </c>
      <c r="X32" s="82">
        <v>5706211</v>
      </c>
      <c r="Y32" s="82">
        <v>0</v>
      </c>
      <c r="Z32" s="85">
        <f t="shared" si="5"/>
        <v>5706211</v>
      </c>
      <c r="AA32" s="82">
        <v>4015916</v>
      </c>
      <c r="AB32" s="82">
        <v>0</v>
      </c>
      <c r="AC32" s="82">
        <v>0</v>
      </c>
      <c r="AD32" s="82">
        <v>0</v>
      </c>
      <c r="AE32" s="83">
        <f t="shared" si="6"/>
        <v>4015916</v>
      </c>
      <c r="AF32" s="82">
        <v>0</v>
      </c>
      <c r="AG32" s="82">
        <v>0</v>
      </c>
      <c r="AH32" s="85">
        <f t="shared" si="7"/>
        <v>4015916</v>
      </c>
      <c r="AI32" s="82">
        <v>0</v>
      </c>
      <c r="AJ32" s="82">
        <v>0</v>
      </c>
      <c r="AK32" s="82">
        <v>0</v>
      </c>
      <c r="AL32" s="82">
        <v>0</v>
      </c>
      <c r="AM32" s="83">
        <f t="shared" si="8"/>
        <v>0</v>
      </c>
      <c r="AN32" s="82">
        <v>0</v>
      </c>
      <c r="AO32" s="82">
        <v>0</v>
      </c>
      <c r="AP32" s="85">
        <f t="shared" si="9"/>
        <v>0</v>
      </c>
      <c r="AQ32" s="82">
        <v>315395</v>
      </c>
      <c r="AR32" s="82">
        <v>0</v>
      </c>
      <c r="AS32" s="82">
        <v>0</v>
      </c>
      <c r="AT32" s="82">
        <v>0</v>
      </c>
      <c r="AU32" s="83">
        <f t="shared" si="10"/>
        <v>315395</v>
      </c>
      <c r="AV32" s="82">
        <v>0</v>
      </c>
      <c r="AW32" s="82">
        <v>0</v>
      </c>
      <c r="AX32" s="85">
        <f t="shared" si="11"/>
        <v>315395</v>
      </c>
      <c r="AY32" s="82">
        <v>0</v>
      </c>
      <c r="AZ32" s="82">
        <v>0</v>
      </c>
      <c r="BA32" s="82">
        <v>0</v>
      </c>
      <c r="BB32" s="82">
        <v>0</v>
      </c>
      <c r="BC32" s="83">
        <f t="shared" si="12"/>
        <v>0</v>
      </c>
      <c r="BD32" s="82">
        <v>0</v>
      </c>
      <c r="BE32" s="82">
        <v>0</v>
      </c>
      <c r="BF32" s="85">
        <f t="shared" si="13"/>
        <v>0</v>
      </c>
      <c r="BG32" s="82">
        <v>184375533</v>
      </c>
      <c r="BH32" s="82">
        <v>0</v>
      </c>
      <c r="BI32" s="82">
        <v>0</v>
      </c>
      <c r="BJ32" s="82">
        <v>0</v>
      </c>
      <c r="BK32" s="83">
        <f t="shared" si="14"/>
        <v>184375533</v>
      </c>
      <c r="BL32" s="82">
        <v>13022097</v>
      </c>
      <c r="BM32" s="82">
        <v>3977903</v>
      </c>
      <c r="BN32" s="85">
        <f t="shared" si="15"/>
        <v>201375533</v>
      </c>
      <c r="BO32" s="82">
        <v>0</v>
      </c>
      <c r="BP32" s="82">
        <v>0</v>
      </c>
      <c r="BQ32" s="82">
        <v>0</v>
      </c>
      <c r="BR32" s="82">
        <v>0</v>
      </c>
      <c r="BS32" s="83">
        <f t="shared" si="16"/>
        <v>0</v>
      </c>
      <c r="BT32" s="82">
        <v>0</v>
      </c>
      <c r="BU32" s="82">
        <v>0</v>
      </c>
      <c r="BV32" s="85">
        <f t="shared" si="17"/>
        <v>0</v>
      </c>
      <c r="BW32" s="82">
        <v>56663</v>
      </c>
      <c r="BX32" s="82">
        <v>0</v>
      </c>
      <c r="BY32" s="82">
        <v>0</v>
      </c>
      <c r="BZ32" s="82">
        <v>0</v>
      </c>
      <c r="CA32" s="83">
        <f t="shared" si="18"/>
        <v>56663</v>
      </c>
      <c r="CB32" s="82">
        <v>0</v>
      </c>
      <c r="CC32" s="82">
        <v>0</v>
      </c>
      <c r="CD32" s="85">
        <f t="shared" si="19"/>
        <v>56663</v>
      </c>
      <c r="CE32" s="82">
        <v>0</v>
      </c>
      <c r="CF32" s="82">
        <v>0</v>
      </c>
      <c r="CG32" s="82">
        <v>0</v>
      </c>
      <c r="CH32" s="82">
        <v>0</v>
      </c>
      <c r="CI32" s="83">
        <f t="shared" si="20"/>
        <v>0</v>
      </c>
      <c r="CJ32" s="82">
        <v>0</v>
      </c>
      <c r="CK32" s="82">
        <v>0</v>
      </c>
      <c r="CL32" s="85">
        <f t="shared" si="21"/>
        <v>0</v>
      </c>
      <c r="CM32" s="82">
        <v>33018</v>
      </c>
      <c r="CN32" s="82">
        <v>0</v>
      </c>
      <c r="CO32" s="82">
        <v>0</v>
      </c>
      <c r="CP32" s="82">
        <v>0</v>
      </c>
      <c r="CQ32" s="83">
        <f t="shared" si="22"/>
        <v>33018</v>
      </c>
      <c r="CR32" s="82">
        <v>0</v>
      </c>
      <c r="CS32" s="82">
        <v>0</v>
      </c>
      <c r="CT32" s="85">
        <f t="shared" si="23"/>
        <v>33018</v>
      </c>
      <c r="CU32" s="82">
        <v>1018590</v>
      </c>
      <c r="CV32" s="82">
        <v>0</v>
      </c>
      <c r="CW32" s="82">
        <v>0</v>
      </c>
      <c r="CX32" s="82">
        <v>0</v>
      </c>
      <c r="CY32" s="83">
        <f t="shared" si="24"/>
        <v>1018590</v>
      </c>
      <c r="CZ32" s="82">
        <v>0</v>
      </c>
      <c r="DA32" s="82">
        <v>42224</v>
      </c>
      <c r="DB32" s="85">
        <f t="shared" si="25"/>
        <v>1060814</v>
      </c>
      <c r="DC32" s="82">
        <v>34146</v>
      </c>
      <c r="DD32" s="82">
        <v>0</v>
      </c>
      <c r="DE32" s="82">
        <v>0</v>
      </c>
      <c r="DF32" s="82">
        <v>0</v>
      </c>
      <c r="DG32" s="83">
        <f t="shared" si="26"/>
        <v>34146</v>
      </c>
      <c r="DH32" s="82">
        <v>0</v>
      </c>
      <c r="DI32" s="82">
        <v>0</v>
      </c>
      <c r="DJ32" s="85">
        <f t="shared" si="27"/>
        <v>34146</v>
      </c>
      <c r="DK32" s="82">
        <v>2495075</v>
      </c>
      <c r="DL32" s="82">
        <v>0</v>
      </c>
      <c r="DM32" s="82">
        <v>0</v>
      </c>
      <c r="DN32" s="82">
        <v>0</v>
      </c>
      <c r="DO32" s="83">
        <f t="shared" si="28"/>
        <v>2495075</v>
      </c>
      <c r="DP32" s="82">
        <v>0</v>
      </c>
      <c r="DQ32" s="82">
        <v>107047</v>
      </c>
      <c r="DR32" s="85">
        <f t="shared" si="29"/>
        <v>2602122</v>
      </c>
      <c r="DS32" s="82">
        <v>17588697</v>
      </c>
      <c r="DT32" s="82">
        <v>0</v>
      </c>
      <c r="DU32" s="82">
        <v>0</v>
      </c>
      <c r="DV32" s="82">
        <v>0</v>
      </c>
      <c r="DW32" s="83">
        <f t="shared" si="30"/>
        <v>17588697</v>
      </c>
      <c r="DX32" s="82">
        <v>0</v>
      </c>
      <c r="DY32" s="82">
        <v>0</v>
      </c>
      <c r="DZ32" s="85">
        <f t="shared" si="31"/>
        <v>17588697</v>
      </c>
      <c r="EA32" s="82">
        <v>29233</v>
      </c>
      <c r="EB32" s="82">
        <v>0</v>
      </c>
      <c r="EC32" s="82">
        <v>0</v>
      </c>
      <c r="ED32" s="82">
        <v>0</v>
      </c>
      <c r="EE32" s="83">
        <f t="shared" si="32"/>
        <v>29233</v>
      </c>
      <c r="EF32" s="82">
        <v>0</v>
      </c>
      <c r="EG32" s="82">
        <v>0</v>
      </c>
      <c r="EH32" s="85">
        <f t="shared" si="33"/>
        <v>29233</v>
      </c>
    </row>
    <row r="33" spans="1:138" s="13" customFormat="1" x14ac:dyDescent="0.2">
      <c r="A33" s="42">
        <v>27</v>
      </c>
      <c r="B33" s="139" t="s">
        <v>193</v>
      </c>
      <c r="C33" s="86">
        <v>1390000</v>
      </c>
      <c r="D33" s="86">
        <v>0</v>
      </c>
      <c r="E33" s="86">
        <v>0</v>
      </c>
      <c r="F33" s="86">
        <v>0</v>
      </c>
      <c r="G33" s="87">
        <f t="shared" si="0"/>
        <v>1390000</v>
      </c>
      <c r="H33" s="86">
        <v>0</v>
      </c>
      <c r="I33" s="86">
        <v>0</v>
      </c>
      <c r="J33" s="89">
        <f t="shared" si="1"/>
        <v>1390000</v>
      </c>
      <c r="K33" s="86">
        <v>2305000</v>
      </c>
      <c r="L33" s="86">
        <v>0</v>
      </c>
      <c r="M33" s="86">
        <v>0</v>
      </c>
      <c r="N33" s="86">
        <v>2520000</v>
      </c>
      <c r="O33" s="87">
        <f t="shared" si="2"/>
        <v>4825000</v>
      </c>
      <c r="P33" s="86">
        <v>0</v>
      </c>
      <c r="Q33" s="86">
        <v>0</v>
      </c>
      <c r="R33" s="89">
        <f t="shared" si="3"/>
        <v>4825000</v>
      </c>
      <c r="S33" s="86">
        <v>0</v>
      </c>
      <c r="T33" s="86">
        <v>0</v>
      </c>
      <c r="U33" s="86">
        <v>0</v>
      </c>
      <c r="V33" s="86">
        <v>0</v>
      </c>
      <c r="W33" s="87">
        <f t="shared" si="4"/>
        <v>0</v>
      </c>
      <c r="X33" s="86">
        <v>2331000</v>
      </c>
      <c r="Y33" s="86">
        <v>0</v>
      </c>
      <c r="Z33" s="89">
        <f t="shared" si="5"/>
        <v>2331000</v>
      </c>
      <c r="AA33" s="86">
        <v>218000</v>
      </c>
      <c r="AB33" s="86">
        <v>0</v>
      </c>
      <c r="AC33" s="86">
        <v>0</v>
      </c>
      <c r="AD33" s="86">
        <v>0</v>
      </c>
      <c r="AE33" s="87">
        <f t="shared" si="6"/>
        <v>218000</v>
      </c>
      <c r="AF33" s="86">
        <v>0</v>
      </c>
      <c r="AG33" s="86">
        <v>0</v>
      </c>
      <c r="AH33" s="89">
        <f t="shared" si="7"/>
        <v>218000</v>
      </c>
      <c r="AI33" s="86">
        <v>0</v>
      </c>
      <c r="AJ33" s="86">
        <v>0</v>
      </c>
      <c r="AK33" s="86">
        <v>0</v>
      </c>
      <c r="AL33" s="86">
        <v>0</v>
      </c>
      <c r="AM33" s="87">
        <f t="shared" si="8"/>
        <v>0</v>
      </c>
      <c r="AN33" s="86">
        <v>0</v>
      </c>
      <c r="AO33" s="86">
        <v>0</v>
      </c>
      <c r="AP33" s="89">
        <f t="shared" si="9"/>
        <v>0</v>
      </c>
      <c r="AQ33" s="86">
        <v>5000</v>
      </c>
      <c r="AR33" s="86">
        <v>0</v>
      </c>
      <c r="AS33" s="86">
        <v>0</v>
      </c>
      <c r="AT33" s="86">
        <v>5000</v>
      </c>
      <c r="AU33" s="87">
        <f t="shared" si="10"/>
        <v>10000</v>
      </c>
      <c r="AV33" s="86">
        <v>0</v>
      </c>
      <c r="AW33" s="86">
        <v>0</v>
      </c>
      <c r="AX33" s="89">
        <f t="shared" si="11"/>
        <v>10000</v>
      </c>
      <c r="AY33" s="86">
        <v>0</v>
      </c>
      <c r="AZ33" s="86">
        <v>0</v>
      </c>
      <c r="BA33" s="86">
        <v>0</v>
      </c>
      <c r="BB33" s="86">
        <v>0</v>
      </c>
      <c r="BC33" s="87">
        <f t="shared" si="12"/>
        <v>0</v>
      </c>
      <c r="BD33" s="86">
        <v>0</v>
      </c>
      <c r="BE33" s="86">
        <v>0</v>
      </c>
      <c r="BF33" s="89">
        <f t="shared" si="13"/>
        <v>0</v>
      </c>
      <c r="BG33" s="86">
        <v>10250000</v>
      </c>
      <c r="BH33" s="86">
        <v>0</v>
      </c>
      <c r="BI33" s="86">
        <v>0</v>
      </c>
      <c r="BJ33" s="86">
        <v>0</v>
      </c>
      <c r="BK33" s="87">
        <f t="shared" si="14"/>
        <v>10250000</v>
      </c>
      <c r="BL33" s="86">
        <v>1325000</v>
      </c>
      <c r="BM33" s="86">
        <v>0</v>
      </c>
      <c r="BN33" s="89">
        <f t="shared" si="15"/>
        <v>11575000</v>
      </c>
      <c r="BO33" s="86">
        <v>0</v>
      </c>
      <c r="BP33" s="86">
        <v>0</v>
      </c>
      <c r="BQ33" s="86">
        <v>0</v>
      </c>
      <c r="BR33" s="86">
        <v>0</v>
      </c>
      <c r="BS33" s="87">
        <f t="shared" si="16"/>
        <v>0</v>
      </c>
      <c r="BT33" s="86">
        <v>0</v>
      </c>
      <c r="BU33" s="86">
        <v>0</v>
      </c>
      <c r="BV33" s="89">
        <f t="shared" si="17"/>
        <v>0</v>
      </c>
      <c r="BW33" s="86">
        <v>65000</v>
      </c>
      <c r="BX33" s="86">
        <v>0</v>
      </c>
      <c r="BY33" s="86">
        <v>0</v>
      </c>
      <c r="BZ33" s="86">
        <v>0</v>
      </c>
      <c r="CA33" s="87">
        <f t="shared" si="18"/>
        <v>65000</v>
      </c>
      <c r="CB33" s="86">
        <v>2500</v>
      </c>
      <c r="CC33" s="86">
        <v>0</v>
      </c>
      <c r="CD33" s="89">
        <f t="shared" si="19"/>
        <v>67500</v>
      </c>
      <c r="CE33" s="86">
        <v>0</v>
      </c>
      <c r="CF33" s="86">
        <v>0</v>
      </c>
      <c r="CG33" s="86">
        <v>0</v>
      </c>
      <c r="CH33" s="86">
        <v>0</v>
      </c>
      <c r="CI33" s="87">
        <f t="shared" si="20"/>
        <v>0</v>
      </c>
      <c r="CJ33" s="86">
        <v>0</v>
      </c>
      <c r="CK33" s="86">
        <v>0</v>
      </c>
      <c r="CL33" s="89">
        <f t="shared" si="21"/>
        <v>0</v>
      </c>
      <c r="CM33" s="86">
        <v>30550</v>
      </c>
      <c r="CN33" s="86">
        <v>0</v>
      </c>
      <c r="CO33" s="86">
        <v>0</v>
      </c>
      <c r="CP33" s="86">
        <v>0</v>
      </c>
      <c r="CQ33" s="87">
        <f t="shared" si="22"/>
        <v>30550</v>
      </c>
      <c r="CR33" s="86">
        <v>0</v>
      </c>
      <c r="CS33" s="86">
        <v>0</v>
      </c>
      <c r="CT33" s="89">
        <f t="shared" si="23"/>
        <v>30550</v>
      </c>
      <c r="CU33" s="86">
        <v>0</v>
      </c>
      <c r="CV33" s="86">
        <v>0</v>
      </c>
      <c r="CW33" s="86">
        <v>0</v>
      </c>
      <c r="CX33" s="86">
        <v>0</v>
      </c>
      <c r="CY33" s="87">
        <f t="shared" si="24"/>
        <v>0</v>
      </c>
      <c r="CZ33" s="86">
        <v>0</v>
      </c>
      <c r="DA33" s="86">
        <v>0</v>
      </c>
      <c r="DB33" s="89">
        <f t="shared" si="25"/>
        <v>0</v>
      </c>
      <c r="DC33" s="86">
        <v>0</v>
      </c>
      <c r="DD33" s="86">
        <v>0</v>
      </c>
      <c r="DE33" s="86">
        <v>0</v>
      </c>
      <c r="DF33" s="86">
        <v>0</v>
      </c>
      <c r="DG33" s="87">
        <f t="shared" si="26"/>
        <v>0</v>
      </c>
      <c r="DH33" s="86">
        <v>0</v>
      </c>
      <c r="DI33" s="86">
        <v>0</v>
      </c>
      <c r="DJ33" s="89">
        <f t="shared" si="27"/>
        <v>0</v>
      </c>
      <c r="DK33" s="86">
        <v>118223</v>
      </c>
      <c r="DL33" s="86">
        <v>0</v>
      </c>
      <c r="DM33" s="86">
        <v>0</v>
      </c>
      <c r="DN33" s="86">
        <v>80000</v>
      </c>
      <c r="DO33" s="87">
        <f t="shared" si="28"/>
        <v>198223</v>
      </c>
      <c r="DP33" s="86">
        <v>73000</v>
      </c>
      <c r="DQ33" s="86">
        <v>0</v>
      </c>
      <c r="DR33" s="89">
        <f t="shared" si="29"/>
        <v>271223</v>
      </c>
      <c r="DS33" s="86">
        <v>135000</v>
      </c>
      <c r="DT33" s="86">
        <v>0</v>
      </c>
      <c r="DU33" s="86">
        <v>0</v>
      </c>
      <c r="DV33" s="86">
        <v>0</v>
      </c>
      <c r="DW33" s="87">
        <f t="shared" si="30"/>
        <v>135000</v>
      </c>
      <c r="DX33" s="86">
        <v>0</v>
      </c>
      <c r="DY33" s="86">
        <v>0</v>
      </c>
      <c r="DZ33" s="89">
        <f t="shared" si="31"/>
        <v>135000</v>
      </c>
      <c r="EA33" s="86">
        <v>10000</v>
      </c>
      <c r="EB33" s="86">
        <v>0</v>
      </c>
      <c r="EC33" s="86">
        <v>0</v>
      </c>
      <c r="ED33" s="86">
        <v>0</v>
      </c>
      <c r="EE33" s="87">
        <f t="shared" si="32"/>
        <v>10000</v>
      </c>
      <c r="EF33" s="86">
        <v>0</v>
      </c>
      <c r="EG33" s="86">
        <v>0</v>
      </c>
      <c r="EH33" s="89">
        <f t="shared" si="33"/>
        <v>10000</v>
      </c>
    </row>
    <row r="34" spans="1:138" s="13" customFormat="1" x14ac:dyDescent="0.2">
      <c r="A34" s="42">
        <v>28</v>
      </c>
      <c r="B34" s="139" t="s">
        <v>194</v>
      </c>
      <c r="C34" s="86">
        <v>10075424</v>
      </c>
      <c r="D34" s="86">
        <v>0</v>
      </c>
      <c r="E34" s="86">
        <v>0</v>
      </c>
      <c r="F34" s="86">
        <v>0</v>
      </c>
      <c r="G34" s="87">
        <f t="shared" si="0"/>
        <v>10075424</v>
      </c>
      <c r="H34" s="86">
        <v>0</v>
      </c>
      <c r="I34" s="86">
        <v>0</v>
      </c>
      <c r="J34" s="89">
        <f t="shared" si="1"/>
        <v>10075424</v>
      </c>
      <c r="K34" s="86">
        <v>63055820</v>
      </c>
      <c r="L34" s="86">
        <v>0</v>
      </c>
      <c r="M34" s="86">
        <v>0</v>
      </c>
      <c r="N34" s="86">
        <v>0</v>
      </c>
      <c r="O34" s="87">
        <f t="shared" si="2"/>
        <v>63055820</v>
      </c>
      <c r="P34" s="86">
        <v>0</v>
      </c>
      <c r="Q34" s="86">
        <v>0</v>
      </c>
      <c r="R34" s="89">
        <f t="shared" si="3"/>
        <v>63055820</v>
      </c>
      <c r="S34" s="86">
        <v>0</v>
      </c>
      <c r="T34" s="86">
        <v>0</v>
      </c>
      <c r="U34" s="86">
        <v>0</v>
      </c>
      <c r="V34" s="86">
        <v>0</v>
      </c>
      <c r="W34" s="87">
        <f t="shared" si="4"/>
        <v>0</v>
      </c>
      <c r="X34" s="86">
        <v>0</v>
      </c>
      <c r="Y34" s="86">
        <v>0</v>
      </c>
      <c r="Z34" s="89">
        <f t="shared" si="5"/>
        <v>0</v>
      </c>
      <c r="AA34" s="86">
        <v>1936596</v>
      </c>
      <c r="AB34" s="86">
        <v>0</v>
      </c>
      <c r="AC34" s="86">
        <v>0</v>
      </c>
      <c r="AD34" s="86">
        <v>0</v>
      </c>
      <c r="AE34" s="87">
        <f t="shared" si="6"/>
        <v>1936596</v>
      </c>
      <c r="AF34" s="86">
        <v>0</v>
      </c>
      <c r="AG34" s="86">
        <v>0</v>
      </c>
      <c r="AH34" s="89">
        <f t="shared" si="7"/>
        <v>1936596</v>
      </c>
      <c r="AI34" s="86">
        <v>0</v>
      </c>
      <c r="AJ34" s="86">
        <v>0</v>
      </c>
      <c r="AK34" s="86">
        <v>0</v>
      </c>
      <c r="AL34" s="86">
        <v>0</v>
      </c>
      <c r="AM34" s="87">
        <f t="shared" si="8"/>
        <v>0</v>
      </c>
      <c r="AN34" s="86">
        <v>0</v>
      </c>
      <c r="AO34" s="86">
        <v>0</v>
      </c>
      <c r="AP34" s="89">
        <f t="shared" si="9"/>
        <v>0</v>
      </c>
      <c r="AQ34" s="86">
        <v>130851</v>
      </c>
      <c r="AR34" s="86">
        <v>0</v>
      </c>
      <c r="AS34" s="86">
        <v>0</v>
      </c>
      <c r="AT34" s="86">
        <v>0</v>
      </c>
      <c r="AU34" s="87">
        <f t="shared" si="10"/>
        <v>130851</v>
      </c>
      <c r="AV34" s="86">
        <v>0</v>
      </c>
      <c r="AW34" s="86">
        <v>0</v>
      </c>
      <c r="AX34" s="89">
        <f t="shared" si="11"/>
        <v>130851</v>
      </c>
      <c r="AY34" s="86">
        <v>0</v>
      </c>
      <c r="AZ34" s="86">
        <v>0</v>
      </c>
      <c r="BA34" s="86">
        <v>0</v>
      </c>
      <c r="BB34" s="86">
        <v>0</v>
      </c>
      <c r="BC34" s="87">
        <f t="shared" si="12"/>
        <v>0</v>
      </c>
      <c r="BD34" s="86">
        <v>0</v>
      </c>
      <c r="BE34" s="86">
        <v>0</v>
      </c>
      <c r="BF34" s="89">
        <f t="shared" si="13"/>
        <v>0</v>
      </c>
      <c r="BG34" s="86">
        <v>67440912</v>
      </c>
      <c r="BH34" s="86">
        <v>0</v>
      </c>
      <c r="BI34" s="86">
        <v>0</v>
      </c>
      <c r="BJ34" s="86">
        <v>24027021</v>
      </c>
      <c r="BK34" s="87">
        <f t="shared" si="14"/>
        <v>91467933</v>
      </c>
      <c r="BL34" s="86">
        <v>7065062</v>
      </c>
      <c r="BM34" s="86">
        <v>7896890</v>
      </c>
      <c r="BN34" s="89">
        <f t="shared" si="15"/>
        <v>106429885</v>
      </c>
      <c r="BO34" s="86">
        <v>0</v>
      </c>
      <c r="BP34" s="86">
        <v>0</v>
      </c>
      <c r="BQ34" s="86">
        <v>0</v>
      </c>
      <c r="BR34" s="86">
        <v>0</v>
      </c>
      <c r="BS34" s="87">
        <f t="shared" si="16"/>
        <v>0</v>
      </c>
      <c r="BT34" s="86">
        <v>0</v>
      </c>
      <c r="BU34" s="86">
        <v>0</v>
      </c>
      <c r="BV34" s="89">
        <f t="shared" si="17"/>
        <v>0</v>
      </c>
      <c r="BW34" s="86">
        <v>450630</v>
      </c>
      <c r="BX34" s="86">
        <v>0</v>
      </c>
      <c r="BY34" s="86">
        <v>0</v>
      </c>
      <c r="BZ34" s="86">
        <v>144543</v>
      </c>
      <c r="CA34" s="87">
        <f t="shared" si="18"/>
        <v>595173</v>
      </c>
      <c r="CB34" s="86">
        <v>0</v>
      </c>
      <c r="CC34" s="86">
        <v>0</v>
      </c>
      <c r="CD34" s="89">
        <f t="shared" si="19"/>
        <v>595173</v>
      </c>
      <c r="CE34" s="86">
        <v>0</v>
      </c>
      <c r="CF34" s="86">
        <v>0</v>
      </c>
      <c r="CG34" s="86">
        <v>0</v>
      </c>
      <c r="CH34" s="86">
        <v>0</v>
      </c>
      <c r="CI34" s="87">
        <f t="shared" si="20"/>
        <v>0</v>
      </c>
      <c r="CJ34" s="86">
        <v>0</v>
      </c>
      <c r="CK34" s="86">
        <v>0</v>
      </c>
      <c r="CL34" s="89">
        <f t="shared" si="21"/>
        <v>0</v>
      </c>
      <c r="CM34" s="86">
        <v>309645</v>
      </c>
      <c r="CN34" s="86">
        <v>0</v>
      </c>
      <c r="CO34" s="86">
        <v>0</v>
      </c>
      <c r="CP34" s="86">
        <v>0</v>
      </c>
      <c r="CQ34" s="87">
        <f t="shared" si="22"/>
        <v>309645</v>
      </c>
      <c r="CR34" s="86">
        <v>0</v>
      </c>
      <c r="CS34" s="86">
        <v>0</v>
      </c>
      <c r="CT34" s="89">
        <f t="shared" si="23"/>
        <v>309645</v>
      </c>
      <c r="CU34" s="86">
        <v>0</v>
      </c>
      <c r="CV34" s="86">
        <v>0</v>
      </c>
      <c r="CW34" s="86">
        <v>0</v>
      </c>
      <c r="CX34" s="86">
        <v>0</v>
      </c>
      <c r="CY34" s="87">
        <f t="shared" si="24"/>
        <v>0</v>
      </c>
      <c r="CZ34" s="86">
        <v>0</v>
      </c>
      <c r="DA34" s="86">
        <v>0</v>
      </c>
      <c r="DB34" s="89">
        <f t="shared" si="25"/>
        <v>0</v>
      </c>
      <c r="DC34" s="86">
        <v>0</v>
      </c>
      <c r="DD34" s="86">
        <v>0</v>
      </c>
      <c r="DE34" s="86">
        <v>0</v>
      </c>
      <c r="DF34" s="86">
        <v>0</v>
      </c>
      <c r="DG34" s="87">
        <f t="shared" si="26"/>
        <v>0</v>
      </c>
      <c r="DH34" s="86">
        <v>0</v>
      </c>
      <c r="DI34" s="86">
        <v>0</v>
      </c>
      <c r="DJ34" s="89">
        <f t="shared" si="27"/>
        <v>0</v>
      </c>
      <c r="DK34" s="86">
        <v>811195</v>
      </c>
      <c r="DL34" s="86">
        <v>0</v>
      </c>
      <c r="DM34" s="86">
        <v>0</v>
      </c>
      <c r="DN34" s="86">
        <v>0</v>
      </c>
      <c r="DO34" s="87">
        <f t="shared" si="28"/>
        <v>811195</v>
      </c>
      <c r="DP34" s="86">
        <v>0</v>
      </c>
      <c r="DQ34" s="86">
        <v>0</v>
      </c>
      <c r="DR34" s="89">
        <f t="shared" si="29"/>
        <v>811195</v>
      </c>
      <c r="DS34" s="86">
        <v>630695</v>
      </c>
      <c r="DT34" s="86">
        <v>0</v>
      </c>
      <c r="DU34" s="86">
        <v>0</v>
      </c>
      <c r="DV34" s="86">
        <v>208792</v>
      </c>
      <c r="DW34" s="87">
        <f t="shared" si="30"/>
        <v>839487</v>
      </c>
      <c r="DX34" s="86">
        <v>0</v>
      </c>
      <c r="DY34" s="86">
        <v>0</v>
      </c>
      <c r="DZ34" s="89">
        <f t="shared" si="31"/>
        <v>839487</v>
      </c>
      <c r="EA34" s="86">
        <v>0</v>
      </c>
      <c r="EB34" s="86">
        <v>0</v>
      </c>
      <c r="EC34" s="86">
        <v>0</v>
      </c>
      <c r="ED34" s="86">
        <v>0</v>
      </c>
      <c r="EE34" s="87">
        <f t="shared" si="32"/>
        <v>0</v>
      </c>
      <c r="EF34" s="86">
        <v>0</v>
      </c>
      <c r="EG34" s="86">
        <v>0</v>
      </c>
      <c r="EH34" s="89">
        <f t="shared" si="33"/>
        <v>0</v>
      </c>
    </row>
    <row r="35" spans="1:138" s="13" customFormat="1" x14ac:dyDescent="0.2">
      <c r="A35" s="42">
        <v>29</v>
      </c>
      <c r="B35" s="139" t="s">
        <v>195</v>
      </c>
      <c r="C35" s="86">
        <v>3386505</v>
      </c>
      <c r="D35" s="86">
        <v>0</v>
      </c>
      <c r="E35" s="86">
        <v>0</v>
      </c>
      <c r="F35" s="86">
        <v>0</v>
      </c>
      <c r="G35" s="87">
        <f t="shared" si="0"/>
        <v>3386505</v>
      </c>
      <c r="H35" s="86">
        <v>0</v>
      </c>
      <c r="I35" s="86">
        <v>0</v>
      </c>
      <c r="J35" s="89">
        <f t="shared" si="1"/>
        <v>3386505</v>
      </c>
      <c r="K35" s="86">
        <v>26560270</v>
      </c>
      <c r="L35" s="86">
        <v>0</v>
      </c>
      <c r="M35" s="86">
        <v>0</v>
      </c>
      <c r="N35" s="86">
        <v>0</v>
      </c>
      <c r="O35" s="87">
        <f t="shared" si="2"/>
        <v>26560270</v>
      </c>
      <c r="P35" s="86">
        <v>0</v>
      </c>
      <c r="Q35" s="86">
        <v>0</v>
      </c>
      <c r="R35" s="89">
        <f t="shared" si="3"/>
        <v>26560270</v>
      </c>
      <c r="S35" s="86">
        <v>0</v>
      </c>
      <c r="T35" s="86">
        <v>0</v>
      </c>
      <c r="U35" s="86">
        <v>0</v>
      </c>
      <c r="V35" s="86">
        <v>0</v>
      </c>
      <c r="W35" s="87">
        <f t="shared" si="4"/>
        <v>0</v>
      </c>
      <c r="X35" s="86">
        <v>10448724</v>
      </c>
      <c r="Y35" s="86">
        <v>0</v>
      </c>
      <c r="Z35" s="89">
        <f t="shared" si="5"/>
        <v>10448724</v>
      </c>
      <c r="AA35" s="86">
        <v>1193500</v>
      </c>
      <c r="AB35" s="86">
        <v>0</v>
      </c>
      <c r="AC35" s="86">
        <v>0</v>
      </c>
      <c r="AD35" s="86">
        <v>0</v>
      </c>
      <c r="AE35" s="87">
        <f t="shared" si="6"/>
        <v>1193500</v>
      </c>
      <c r="AF35" s="86">
        <v>0</v>
      </c>
      <c r="AG35" s="86">
        <v>0</v>
      </c>
      <c r="AH35" s="89">
        <f t="shared" si="7"/>
        <v>1193500</v>
      </c>
      <c r="AI35" s="86">
        <v>0</v>
      </c>
      <c r="AJ35" s="86">
        <v>0</v>
      </c>
      <c r="AK35" s="86">
        <v>0</v>
      </c>
      <c r="AL35" s="86">
        <v>0</v>
      </c>
      <c r="AM35" s="87">
        <f t="shared" si="8"/>
        <v>0</v>
      </c>
      <c r="AN35" s="86">
        <v>0</v>
      </c>
      <c r="AO35" s="86">
        <v>0</v>
      </c>
      <c r="AP35" s="89">
        <f t="shared" si="9"/>
        <v>0</v>
      </c>
      <c r="AQ35" s="86">
        <v>0</v>
      </c>
      <c r="AR35" s="86">
        <v>0</v>
      </c>
      <c r="AS35" s="86">
        <v>0</v>
      </c>
      <c r="AT35" s="86">
        <v>0</v>
      </c>
      <c r="AU35" s="87">
        <f t="shared" si="10"/>
        <v>0</v>
      </c>
      <c r="AV35" s="86">
        <v>0</v>
      </c>
      <c r="AW35" s="86">
        <v>0</v>
      </c>
      <c r="AX35" s="89">
        <f t="shared" si="11"/>
        <v>0</v>
      </c>
      <c r="AY35" s="86">
        <v>0</v>
      </c>
      <c r="AZ35" s="86">
        <v>0</v>
      </c>
      <c r="BA35" s="86">
        <v>0</v>
      </c>
      <c r="BB35" s="86">
        <v>0</v>
      </c>
      <c r="BC35" s="87">
        <f t="shared" si="12"/>
        <v>0</v>
      </c>
      <c r="BD35" s="86">
        <v>0</v>
      </c>
      <c r="BE35" s="86">
        <v>0</v>
      </c>
      <c r="BF35" s="89">
        <f t="shared" si="13"/>
        <v>0</v>
      </c>
      <c r="BG35" s="86">
        <v>29506800</v>
      </c>
      <c r="BH35" s="86">
        <v>0</v>
      </c>
      <c r="BI35" s="86">
        <v>0</v>
      </c>
      <c r="BJ35" s="86">
        <v>0</v>
      </c>
      <c r="BK35" s="87">
        <f t="shared" si="14"/>
        <v>29506800</v>
      </c>
      <c r="BL35" s="86">
        <v>0</v>
      </c>
      <c r="BM35" s="86">
        <v>0</v>
      </c>
      <c r="BN35" s="89">
        <f t="shared" si="15"/>
        <v>29506800</v>
      </c>
      <c r="BO35" s="86">
        <v>0</v>
      </c>
      <c r="BP35" s="86">
        <v>0</v>
      </c>
      <c r="BQ35" s="86">
        <v>0</v>
      </c>
      <c r="BR35" s="86">
        <v>0</v>
      </c>
      <c r="BS35" s="87">
        <f t="shared" si="16"/>
        <v>0</v>
      </c>
      <c r="BT35" s="86">
        <v>0</v>
      </c>
      <c r="BU35" s="86">
        <v>0</v>
      </c>
      <c r="BV35" s="89">
        <f t="shared" si="17"/>
        <v>0</v>
      </c>
      <c r="BW35" s="86">
        <v>0</v>
      </c>
      <c r="BX35" s="86">
        <v>0</v>
      </c>
      <c r="BY35" s="86">
        <v>0</v>
      </c>
      <c r="BZ35" s="86">
        <v>0</v>
      </c>
      <c r="CA35" s="87">
        <f t="shared" si="18"/>
        <v>0</v>
      </c>
      <c r="CB35" s="86">
        <v>0</v>
      </c>
      <c r="CC35" s="86">
        <v>0</v>
      </c>
      <c r="CD35" s="89">
        <f t="shared" si="19"/>
        <v>0</v>
      </c>
      <c r="CE35" s="86">
        <v>0</v>
      </c>
      <c r="CF35" s="86">
        <v>0</v>
      </c>
      <c r="CG35" s="86">
        <v>0</v>
      </c>
      <c r="CH35" s="86">
        <v>0</v>
      </c>
      <c r="CI35" s="87">
        <f t="shared" si="20"/>
        <v>0</v>
      </c>
      <c r="CJ35" s="86">
        <v>0</v>
      </c>
      <c r="CK35" s="86">
        <v>0</v>
      </c>
      <c r="CL35" s="89">
        <f t="shared" si="21"/>
        <v>0</v>
      </c>
      <c r="CM35" s="86">
        <v>100000</v>
      </c>
      <c r="CN35" s="86">
        <v>0</v>
      </c>
      <c r="CO35" s="86">
        <v>0</v>
      </c>
      <c r="CP35" s="86">
        <v>0</v>
      </c>
      <c r="CQ35" s="87">
        <f t="shared" si="22"/>
        <v>100000</v>
      </c>
      <c r="CR35" s="86">
        <v>0</v>
      </c>
      <c r="CS35" s="86">
        <v>0</v>
      </c>
      <c r="CT35" s="89">
        <f t="shared" si="23"/>
        <v>100000</v>
      </c>
      <c r="CU35" s="86">
        <v>0</v>
      </c>
      <c r="CV35" s="86">
        <v>0</v>
      </c>
      <c r="CW35" s="86">
        <v>0</v>
      </c>
      <c r="CX35" s="86">
        <v>0</v>
      </c>
      <c r="CY35" s="87">
        <f t="shared" si="24"/>
        <v>0</v>
      </c>
      <c r="CZ35" s="86">
        <v>0</v>
      </c>
      <c r="DA35" s="86">
        <v>0</v>
      </c>
      <c r="DB35" s="89">
        <f t="shared" si="25"/>
        <v>0</v>
      </c>
      <c r="DC35" s="86">
        <v>0</v>
      </c>
      <c r="DD35" s="86">
        <v>0</v>
      </c>
      <c r="DE35" s="86">
        <v>0</v>
      </c>
      <c r="DF35" s="86">
        <v>0</v>
      </c>
      <c r="DG35" s="87">
        <f t="shared" si="26"/>
        <v>0</v>
      </c>
      <c r="DH35" s="86">
        <v>0</v>
      </c>
      <c r="DI35" s="86">
        <v>0</v>
      </c>
      <c r="DJ35" s="89">
        <f t="shared" si="27"/>
        <v>0</v>
      </c>
      <c r="DK35" s="86">
        <v>1300858</v>
      </c>
      <c r="DL35" s="86">
        <v>0</v>
      </c>
      <c r="DM35" s="86">
        <v>0</v>
      </c>
      <c r="DN35" s="86">
        <v>0</v>
      </c>
      <c r="DO35" s="87">
        <f t="shared" si="28"/>
        <v>1300858</v>
      </c>
      <c r="DP35" s="86">
        <v>0</v>
      </c>
      <c r="DQ35" s="86">
        <v>0</v>
      </c>
      <c r="DR35" s="89">
        <f t="shared" si="29"/>
        <v>1300858</v>
      </c>
      <c r="DS35" s="86">
        <v>0</v>
      </c>
      <c r="DT35" s="86">
        <v>0</v>
      </c>
      <c r="DU35" s="86">
        <v>0</v>
      </c>
      <c r="DV35" s="86">
        <v>0</v>
      </c>
      <c r="DW35" s="87">
        <f t="shared" si="30"/>
        <v>0</v>
      </c>
      <c r="DX35" s="86">
        <v>0</v>
      </c>
      <c r="DY35" s="86">
        <v>0</v>
      </c>
      <c r="DZ35" s="89">
        <f t="shared" si="31"/>
        <v>0</v>
      </c>
      <c r="EA35" s="86">
        <v>10000</v>
      </c>
      <c r="EB35" s="86">
        <v>0</v>
      </c>
      <c r="EC35" s="86">
        <v>0</v>
      </c>
      <c r="ED35" s="86">
        <v>0</v>
      </c>
      <c r="EE35" s="87">
        <f t="shared" si="32"/>
        <v>10000</v>
      </c>
      <c r="EF35" s="86">
        <v>0</v>
      </c>
      <c r="EG35" s="86">
        <v>0</v>
      </c>
      <c r="EH35" s="89">
        <f t="shared" si="33"/>
        <v>10000</v>
      </c>
    </row>
    <row r="36" spans="1:138" s="13" customFormat="1" x14ac:dyDescent="0.2">
      <c r="A36" s="43">
        <v>30</v>
      </c>
      <c r="B36" s="140" t="s">
        <v>247</v>
      </c>
      <c r="C36" s="90">
        <v>350000</v>
      </c>
      <c r="D36" s="90">
        <v>0</v>
      </c>
      <c r="E36" s="90">
        <v>0</v>
      </c>
      <c r="F36" s="90">
        <v>0</v>
      </c>
      <c r="G36" s="91">
        <f t="shared" si="0"/>
        <v>350000</v>
      </c>
      <c r="H36" s="90">
        <v>0</v>
      </c>
      <c r="I36" s="90">
        <v>0</v>
      </c>
      <c r="J36" s="93">
        <f t="shared" si="1"/>
        <v>350000</v>
      </c>
      <c r="K36" s="90">
        <v>2160000</v>
      </c>
      <c r="L36" s="90">
        <v>0</v>
      </c>
      <c r="M36" s="90">
        <v>0</v>
      </c>
      <c r="N36" s="90">
        <v>550000</v>
      </c>
      <c r="O36" s="91">
        <f t="shared" si="2"/>
        <v>2710000</v>
      </c>
      <c r="P36" s="90">
        <v>0</v>
      </c>
      <c r="Q36" s="90">
        <v>377689</v>
      </c>
      <c r="R36" s="93">
        <f t="shared" si="3"/>
        <v>3087689</v>
      </c>
      <c r="S36" s="90">
        <v>0</v>
      </c>
      <c r="T36" s="90">
        <v>0</v>
      </c>
      <c r="U36" s="90">
        <v>0</v>
      </c>
      <c r="V36" s="90">
        <v>0</v>
      </c>
      <c r="W36" s="91">
        <f t="shared" si="4"/>
        <v>0</v>
      </c>
      <c r="X36" s="90">
        <v>0</v>
      </c>
      <c r="Y36" s="90">
        <v>0</v>
      </c>
      <c r="Z36" s="93">
        <f t="shared" si="5"/>
        <v>0</v>
      </c>
      <c r="AA36" s="90">
        <v>120000</v>
      </c>
      <c r="AB36" s="90">
        <v>0</v>
      </c>
      <c r="AC36" s="90">
        <v>0</v>
      </c>
      <c r="AD36" s="90">
        <v>0</v>
      </c>
      <c r="AE36" s="91">
        <f t="shared" si="6"/>
        <v>120000</v>
      </c>
      <c r="AF36" s="90">
        <v>0</v>
      </c>
      <c r="AG36" s="90">
        <v>0</v>
      </c>
      <c r="AH36" s="93">
        <f t="shared" si="7"/>
        <v>120000</v>
      </c>
      <c r="AI36" s="90">
        <v>0</v>
      </c>
      <c r="AJ36" s="90">
        <v>0</v>
      </c>
      <c r="AK36" s="90">
        <v>0</v>
      </c>
      <c r="AL36" s="90">
        <v>0</v>
      </c>
      <c r="AM36" s="91">
        <f t="shared" si="8"/>
        <v>0</v>
      </c>
      <c r="AN36" s="90">
        <v>0</v>
      </c>
      <c r="AO36" s="90">
        <v>0</v>
      </c>
      <c r="AP36" s="93">
        <f t="shared" si="9"/>
        <v>0</v>
      </c>
      <c r="AQ36" s="90">
        <v>0</v>
      </c>
      <c r="AR36" s="90">
        <v>0</v>
      </c>
      <c r="AS36" s="90">
        <v>0</v>
      </c>
      <c r="AT36" s="90">
        <v>0</v>
      </c>
      <c r="AU36" s="91">
        <f t="shared" si="10"/>
        <v>0</v>
      </c>
      <c r="AV36" s="90">
        <v>0</v>
      </c>
      <c r="AW36" s="90">
        <v>0</v>
      </c>
      <c r="AX36" s="93">
        <f t="shared" si="11"/>
        <v>0</v>
      </c>
      <c r="AY36" s="90">
        <v>0</v>
      </c>
      <c r="AZ36" s="90">
        <v>0</v>
      </c>
      <c r="BA36" s="90">
        <v>0</v>
      </c>
      <c r="BB36" s="90">
        <v>0</v>
      </c>
      <c r="BC36" s="91">
        <f t="shared" si="12"/>
        <v>0</v>
      </c>
      <c r="BD36" s="90">
        <v>0</v>
      </c>
      <c r="BE36" s="90">
        <v>0</v>
      </c>
      <c r="BF36" s="93">
        <f t="shared" si="13"/>
        <v>0</v>
      </c>
      <c r="BG36" s="90">
        <v>4990000</v>
      </c>
      <c r="BH36" s="90">
        <v>0</v>
      </c>
      <c r="BI36" s="90">
        <v>0</v>
      </c>
      <c r="BJ36" s="90">
        <v>0</v>
      </c>
      <c r="BK36" s="91">
        <f t="shared" si="14"/>
        <v>4990000</v>
      </c>
      <c r="BL36" s="90">
        <v>1288000</v>
      </c>
      <c r="BM36" s="90">
        <v>1200000</v>
      </c>
      <c r="BN36" s="93">
        <f t="shared" si="15"/>
        <v>7478000</v>
      </c>
      <c r="BO36" s="90">
        <v>0</v>
      </c>
      <c r="BP36" s="90">
        <v>0</v>
      </c>
      <c r="BQ36" s="90">
        <v>0</v>
      </c>
      <c r="BR36" s="90">
        <v>0</v>
      </c>
      <c r="BS36" s="91">
        <f t="shared" si="16"/>
        <v>0</v>
      </c>
      <c r="BT36" s="90">
        <v>0</v>
      </c>
      <c r="BU36" s="90">
        <v>0</v>
      </c>
      <c r="BV36" s="93">
        <f t="shared" si="17"/>
        <v>0</v>
      </c>
      <c r="BW36" s="90">
        <v>0</v>
      </c>
      <c r="BX36" s="90">
        <v>0</v>
      </c>
      <c r="BY36" s="90">
        <v>0</v>
      </c>
      <c r="BZ36" s="90">
        <v>0</v>
      </c>
      <c r="CA36" s="91">
        <f t="shared" si="18"/>
        <v>0</v>
      </c>
      <c r="CB36" s="90">
        <v>0</v>
      </c>
      <c r="CC36" s="90">
        <v>0</v>
      </c>
      <c r="CD36" s="93">
        <f t="shared" si="19"/>
        <v>0</v>
      </c>
      <c r="CE36" s="90">
        <v>0</v>
      </c>
      <c r="CF36" s="90">
        <v>0</v>
      </c>
      <c r="CG36" s="90">
        <v>0</v>
      </c>
      <c r="CH36" s="90">
        <v>0</v>
      </c>
      <c r="CI36" s="91">
        <f t="shared" si="20"/>
        <v>0</v>
      </c>
      <c r="CJ36" s="90">
        <v>0</v>
      </c>
      <c r="CK36" s="90">
        <v>0</v>
      </c>
      <c r="CL36" s="93">
        <f t="shared" si="21"/>
        <v>0</v>
      </c>
      <c r="CM36" s="90">
        <v>0</v>
      </c>
      <c r="CN36" s="90">
        <v>0</v>
      </c>
      <c r="CO36" s="90">
        <v>0</v>
      </c>
      <c r="CP36" s="90">
        <v>0</v>
      </c>
      <c r="CQ36" s="91">
        <f t="shared" si="22"/>
        <v>0</v>
      </c>
      <c r="CR36" s="90">
        <v>0</v>
      </c>
      <c r="CS36" s="90">
        <v>0</v>
      </c>
      <c r="CT36" s="93">
        <f t="shared" si="23"/>
        <v>0</v>
      </c>
      <c r="CU36" s="90">
        <v>0</v>
      </c>
      <c r="CV36" s="90">
        <v>0</v>
      </c>
      <c r="CW36" s="90">
        <v>0</v>
      </c>
      <c r="CX36" s="90">
        <v>0</v>
      </c>
      <c r="CY36" s="91">
        <f t="shared" si="24"/>
        <v>0</v>
      </c>
      <c r="CZ36" s="90">
        <v>0</v>
      </c>
      <c r="DA36" s="90">
        <v>0</v>
      </c>
      <c r="DB36" s="93">
        <f t="shared" si="25"/>
        <v>0</v>
      </c>
      <c r="DC36" s="90">
        <v>0</v>
      </c>
      <c r="DD36" s="90">
        <v>0</v>
      </c>
      <c r="DE36" s="90">
        <v>0</v>
      </c>
      <c r="DF36" s="90">
        <v>0</v>
      </c>
      <c r="DG36" s="91">
        <f t="shared" si="26"/>
        <v>0</v>
      </c>
      <c r="DH36" s="90">
        <v>0</v>
      </c>
      <c r="DI36" s="90">
        <v>0</v>
      </c>
      <c r="DJ36" s="93">
        <f t="shared" si="27"/>
        <v>0</v>
      </c>
      <c r="DK36" s="90">
        <v>82000</v>
      </c>
      <c r="DL36" s="90">
        <v>0</v>
      </c>
      <c r="DM36" s="90">
        <v>0</v>
      </c>
      <c r="DN36" s="90">
        <v>18000</v>
      </c>
      <c r="DO36" s="91">
        <f t="shared" si="28"/>
        <v>100000</v>
      </c>
      <c r="DP36" s="90">
        <v>0</v>
      </c>
      <c r="DQ36" s="90">
        <v>12500</v>
      </c>
      <c r="DR36" s="93">
        <f t="shared" si="29"/>
        <v>112500</v>
      </c>
      <c r="DS36" s="90">
        <v>70000</v>
      </c>
      <c r="DT36" s="90">
        <v>0</v>
      </c>
      <c r="DU36" s="90">
        <v>0</v>
      </c>
      <c r="DV36" s="90">
        <v>0</v>
      </c>
      <c r="DW36" s="91">
        <f t="shared" si="30"/>
        <v>70000</v>
      </c>
      <c r="DX36" s="90">
        <v>0</v>
      </c>
      <c r="DY36" s="90">
        <v>28000</v>
      </c>
      <c r="DZ36" s="93">
        <f t="shared" si="31"/>
        <v>98000</v>
      </c>
      <c r="EA36" s="90">
        <v>30000</v>
      </c>
      <c r="EB36" s="90">
        <v>0</v>
      </c>
      <c r="EC36" s="90">
        <v>0</v>
      </c>
      <c r="ED36" s="90">
        <v>0</v>
      </c>
      <c r="EE36" s="91">
        <f t="shared" si="32"/>
        <v>30000</v>
      </c>
      <c r="EF36" s="90">
        <v>0</v>
      </c>
      <c r="EG36" s="90">
        <v>0</v>
      </c>
      <c r="EH36" s="93">
        <f t="shared" si="33"/>
        <v>30000</v>
      </c>
    </row>
    <row r="37" spans="1:138" s="13" customFormat="1" x14ac:dyDescent="0.2">
      <c r="A37" s="41">
        <v>31</v>
      </c>
      <c r="B37" s="138" t="s">
        <v>196</v>
      </c>
      <c r="C37" s="82">
        <v>1774921</v>
      </c>
      <c r="D37" s="82">
        <v>0</v>
      </c>
      <c r="E37" s="82">
        <v>0</v>
      </c>
      <c r="F37" s="82">
        <v>0</v>
      </c>
      <c r="G37" s="83">
        <f t="shared" si="0"/>
        <v>1774921</v>
      </c>
      <c r="H37" s="82">
        <v>0</v>
      </c>
      <c r="I37" s="82">
        <v>0</v>
      </c>
      <c r="J37" s="85">
        <f t="shared" si="1"/>
        <v>1774921</v>
      </c>
      <c r="K37" s="82">
        <v>6373311</v>
      </c>
      <c r="L37" s="82">
        <v>0</v>
      </c>
      <c r="M37" s="82">
        <v>0</v>
      </c>
      <c r="N37" s="82">
        <v>6085863</v>
      </c>
      <c r="O37" s="83">
        <f t="shared" si="2"/>
        <v>12459174</v>
      </c>
      <c r="P37" s="82">
        <v>0</v>
      </c>
      <c r="Q37" s="82">
        <v>0</v>
      </c>
      <c r="R37" s="85">
        <f t="shared" si="3"/>
        <v>12459174</v>
      </c>
      <c r="S37" s="82">
        <v>0</v>
      </c>
      <c r="T37" s="82">
        <v>0</v>
      </c>
      <c r="U37" s="82">
        <v>0</v>
      </c>
      <c r="V37" s="82">
        <v>0</v>
      </c>
      <c r="W37" s="83">
        <f t="shared" si="4"/>
        <v>0</v>
      </c>
      <c r="X37" s="82">
        <v>4515196</v>
      </c>
      <c r="Y37" s="82">
        <v>0</v>
      </c>
      <c r="Z37" s="85">
        <f t="shared" si="5"/>
        <v>4515196</v>
      </c>
      <c r="AA37" s="82">
        <v>328317</v>
      </c>
      <c r="AB37" s="82">
        <v>0</v>
      </c>
      <c r="AC37" s="82">
        <v>0</v>
      </c>
      <c r="AD37" s="82">
        <v>0</v>
      </c>
      <c r="AE37" s="83">
        <f t="shared" si="6"/>
        <v>328317</v>
      </c>
      <c r="AF37" s="82">
        <v>0</v>
      </c>
      <c r="AG37" s="82">
        <v>0</v>
      </c>
      <c r="AH37" s="85">
        <f t="shared" si="7"/>
        <v>328317</v>
      </c>
      <c r="AI37" s="82">
        <v>0</v>
      </c>
      <c r="AJ37" s="82">
        <v>0</v>
      </c>
      <c r="AK37" s="82">
        <v>0</v>
      </c>
      <c r="AL37" s="82">
        <v>0</v>
      </c>
      <c r="AM37" s="83">
        <f t="shared" si="8"/>
        <v>0</v>
      </c>
      <c r="AN37" s="82">
        <v>0</v>
      </c>
      <c r="AO37" s="82">
        <v>0</v>
      </c>
      <c r="AP37" s="85">
        <f t="shared" si="9"/>
        <v>0</v>
      </c>
      <c r="AQ37" s="82">
        <v>0</v>
      </c>
      <c r="AR37" s="82">
        <v>0</v>
      </c>
      <c r="AS37" s="82">
        <v>0</v>
      </c>
      <c r="AT37" s="82">
        <v>0</v>
      </c>
      <c r="AU37" s="83">
        <f t="shared" si="10"/>
        <v>0</v>
      </c>
      <c r="AV37" s="82">
        <v>0</v>
      </c>
      <c r="AW37" s="82">
        <v>0</v>
      </c>
      <c r="AX37" s="85">
        <f t="shared" si="11"/>
        <v>0</v>
      </c>
      <c r="AY37" s="82">
        <v>0</v>
      </c>
      <c r="AZ37" s="82">
        <v>0</v>
      </c>
      <c r="BA37" s="82">
        <v>0</v>
      </c>
      <c r="BB37" s="82">
        <v>0</v>
      </c>
      <c r="BC37" s="83">
        <f t="shared" si="12"/>
        <v>0</v>
      </c>
      <c r="BD37" s="82">
        <v>0</v>
      </c>
      <c r="BE37" s="82">
        <v>0</v>
      </c>
      <c r="BF37" s="85">
        <f t="shared" si="13"/>
        <v>0</v>
      </c>
      <c r="BG37" s="82">
        <v>9964817</v>
      </c>
      <c r="BH37" s="82">
        <v>0</v>
      </c>
      <c r="BI37" s="82">
        <v>0</v>
      </c>
      <c r="BJ37" s="82">
        <v>9964817</v>
      </c>
      <c r="BK37" s="83">
        <f t="shared" si="14"/>
        <v>19929634</v>
      </c>
      <c r="BL37" s="82">
        <v>0</v>
      </c>
      <c r="BM37" s="82">
        <v>0</v>
      </c>
      <c r="BN37" s="85">
        <f t="shared" si="15"/>
        <v>19929634</v>
      </c>
      <c r="BO37" s="82">
        <v>0</v>
      </c>
      <c r="BP37" s="82">
        <v>0</v>
      </c>
      <c r="BQ37" s="82">
        <v>0</v>
      </c>
      <c r="BR37" s="82">
        <v>0</v>
      </c>
      <c r="BS37" s="83">
        <f t="shared" si="16"/>
        <v>0</v>
      </c>
      <c r="BT37" s="82">
        <v>0</v>
      </c>
      <c r="BU37" s="82">
        <v>0</v>
      </c>
      <c r="BV37" s="85">
        <f t="shared" si="17"/>
        <v>0</v>
      </c>
      <c r="BW37" s="82">
        <v>0</v>
      </c>
      <c r="BX37" s="82">
        <v>0</v>
      </c>
      <c r="BY37" s="82">
        <v>0</v>
      </c>
      <c r="BZ37" s="82">
        <v>0</v>
      </c>
      <c r="CA37" s="83">
        <f t="shared" si="18"/>
        <v>0</v>
      </c>
      <c r="CB37" s="82">
        <v>0</v>
      </c>
      <c r="CC37" s="82">
        <v>0</v>
      </c>
      <c r="CD37" s="85">
        <f t="shared" si="19"/>
        <v>0</v>
      </c>
      <c r="CE37" s="82">
        <v>0</v>
      </c>
      <c r="CF37" s="82">
        <v>0</v>
      </c>
      <c r="CG37" s="82">
        <v>0</v>
      </c>
      <c r="CH37" s="82">
        <v>0</v>
      </c>
      <c r="CI37" s="83">
        <f t="shared" si="20"/>
        <v>0</v>
      </c>
      <c r="CJ37" s="82">
        <v>0</v>
      </c>
      <c r="CK37" s="82">
        <v>0</v>
      </c>
      <c r="CL37" s="85">
        <f t="shared" si="21"/>
        <v>0</v>
      </c>
      <c r="CM37" s="82">
        <v>0</v>
      </c>
      <c r="CN37" s="82">
        <v>0</v>
      </c>
      <c r="CO37" s="82">
        <v>0</v>
      </c>
      <c r="CP37" s="82">
        <v>0</v>
      </c>
      <c r="CQ37" s="83">
        <f t="shared" si="22"/>
        <v>0</v>
      </c>
      <c r="CR37" s="82">
        <v>0</v>
      </c>
      <c r="CS37" s="82">
        <v>0</v>
      </c>
      <c r="CT37" s="85">
        <f t="shared" si="23"/>
        <v>0</v>
      </c>
      <c r="CU37" s="82">
        <v>0</v>
      </c>
      <c r="CV37" s="82">
        <v>0</v>
      </c>
      <c r="CW37" s="82">
        <v>0</v>
      </c>
      <c r="CX37" s="82">
        <v>0</v>
      </c>
      <c r="CY37" s="83">
        <f t="shared" si="24"/>
        <v>0</v>
      </c>
      <c r="CZ37" s="82">
        <v>0</v>
      </c>
      <c r="DA37" s="82">
        <v>0</v>
      </c>
      <c r="DB37" s="85">
        <f t="shared" si="25"/>
        <v>0</v>
      </c>
      <c r="DC37" s="82">
        <v>0</v>
      </c>
      <c r="DD37" s="82">
        <v>0</v>
      </c>
      <c r="DE37" s="82">
        <v>0</v>
      </c>
      <c r="DF37" s="82">
        <v>0</v>
      </c>
      <c r="DG37" s="83">
        <f t="shared" si="26"/>
        <v>0</v>
      </c>
      <c r="DH37" s="82">
        <v>0</v>
      </c>
      <c r="DI37" s="82">
        <v>0</v>
      </c>
      <c r="DJ37" s="85">
        <f t="shared" si="27"/>
        <v>0</v>
      </c>
      <c r="DK37" s="82">
        <v>250630</v>
      </c>
      <c r="DL37" s="82">
        <v>0</v>
      </c>
      <c r="DM37" s="82">
        <v>0</v>
      </c>
      <c r="DN37" s="82">
        <v>187214</v>
      </c>
      <c r="DO37" s="83">
        <f t="shared" si="28"/>
        <v>437844</v>
      </c>
      <c r="DP37" s="82">
        <v>139033</v>
      </c>
      <c r="DQ37" s="82">
        <v>0</v>
      </c>
      <c r="DR37" s="85">
        <f t="shared" si="29"/>
        <v>576877</v>
      </c>
      <c r="DS37" s="82">
        <v>29875</v>
      </c>
      <c r="DT37" s="82">
        <v>0</v>
      </c>
      <c r="DU37" s="82">
        <v>0</v>
      </c>
      <c r="DV37" s="82">
        <v>29875</v>
      </c>
      <c r="DW37" s="83">
        <f t="shared" si="30"/>
        <v>59750</v>
      </c>
      <c r="DX37" s="82">
        <v>0</v>
      </c>
      <c r="DY37" s="82">
        <v>0</v>
      </c>
      <c r="DZ37" s="85">
        <f t="shared" si="31"/>
        <v>59750</v>
      </c>
      <c r="EA37" s="82">
        <v>0</v>
      </c>
      <c r="EB37" s="82">
        <v>0</v>
      </c>
      <c r="EC37" s="82">
        <v>0</v>
      </c>
      <c r="ED37" s="82">
        <v>0</v>
      </c>
      <c r="EE37" s="83">
        <f t="shared" si="32"/>
        <v>0</v>
      </c>
      <c r="EF37" s="82">
        <v>0</v>
      </c>
      <c r="EG37" s="82">
        <v>0</v>
      </c>
      <c r="EH37" s="85">
        <f t="shared" si="33"/>
        <v>0</v>
      </c>
    </row>
    <row r="38" spans="1:138" s="13" customFormat="1" x14ac:dyDescent="0.2">
      <c r="A38" s="42">
        <v>32</v>
      </c>
      <c r="B38" s="139" t="s">
        <v>197</v>
      </c>
      <c r="C38" s="86">
        <v>1750000</v>
      </c>
      <c r="D38" s="86">
        <v>0</v>
      </c>
      <c r="E38" s="86">
        <v>0</v>
      </c>
      <c r="F38" s="86">
        <v>0</v>
      </c>
      <c r="G38" s="87">
        <f t="shared" si="0"/>
        <v>1750000</v>
      </c>
      <c r="H38" s="86">
        <v>0</v>
      </c>
      <c r="I38" s="86">
        <v>0</v>
      </c>
      <c r="J38" s="89">
        <f t="shared" si="1"/>
        <v>1750000</v>
      </c>
      <c r="K38" s="86">
        <v>3725000</v>
      </c>
      <c r="L38" s="86">
        <v>0</v>
      </c>
      <c r="M38" s="86">
        <v>0</v>
      </c>
      <c r="N38" s="86">
        <v>3550000</v>
      </c>
      <c r="O38" s="87">
        <f t="shared" si="2"/>
        <v>7275000</v>
      </c>
      <c r="P38" s="86">
        <v>0</v>
      </c>
      <c r="Q38" s="86">
        <v>2550000</v>
      </c>
      <c r="R38" s="89">
        <f t="shared" si="3"/>
        <v>9825000</v>
      </c>
      <c r="S38" s="86">
        <v>0</v>
      </c>
      <c r="T38" s="86">
        <v>0</v>
      </c>
      <c r="U38" s="86">
        <v>0</v>
      </c>
      <c r="V38" s="86">
        <v>0</v>
      </c>
      <c r="W38" s="87">
        <f t="shared" si="4"/>
        <v>0</v>
      </c>
      <c r="X38" s="86">
        <v>6061000</v>
      </c>
      <c r="Y38" s="86">
        <v>0</v>
      </c>
      <c r="Z38" s="89">
        <f t="shared" si="5"/>
        <v>6061000</v>
      </c>
      <c r="AA38" s="86">
        <v>570000</v>
      </c>
      <c r="AB38" s="86">
        <v>0</v>
      </c>
      <c r="AC38" s="86">
        <v>0</v>
      </c>
      <c r="AD38" s="86">
        <v>0</v>
      </c>
      <c r="AE38" s="87">
        <f t="shared" si="6"/>
        <v>570000</v>
      </c>
      <c r="AF38" s="86">
        <v>0</v>
      </c>
      <c r="AG38" s="86">
        <v>0</v>
      </c>
      <c r="AH38" s="89">
        <f t="shared" si="7"/>
        <v>570000</v>
      </c>
      <c r="AI38" s="86">
        <v>0</v>
      </c>
      <c r="AJ38" s="86">
        <v>0</v>
      </c>
      <c r="AK38" s="86">
        <v>0</v>
      </c>
      <c r="AL38" s="86">
        <v>0</v>
      </c>
      <c r="AM38" s="87">
        <f t="shared" si="8"/>
        <v>0</v>
      </c>
      <c r="AN38" s="86">
        <v>0</v>
      </c>
      <c r="AO38" s="86">
        <v>0</v>
      </c>
      <c r="AP38" s="89">
        <f t="shared" si="9"/>
        <v>0</v>
      </c>
      <c r="AQ38" s="86">
        <v>20000</v>
      </c>
      <c r="AR38" s="86">
        <v>0</v>
      </c>
      <c r="AS38" s="86">
        <v>0</v>
      </c>
      <c r="AT38" s="86">
        <v>15000</v>
      </c>
      <c r="AU38" s="87">
        <f t="shared" si="10"/>
        <v>35000</v>
      </c>
      <c r="AV38" s="86">
        <v>33000</v>
      </c>
      <c r="AW38" s="86">
        <v>13000</v>
      </c>
      <c r="AX38" s="89">
        <f t="shared" si="11"/>
        <v>81000</v>
      </c>
      <c r="AY38" s="86">
        <v>0</v>
      </c>
      <c r="AZ38" s="86">
        <v>0</v>
      </c>
      <c r="BA38" s="86">
        <v>0</v>
      </c>
      <c r="BB38" s="86">
        <v>0</v>
      </c>
      <c r="BC38" s="87">
        <f t="shared" si="12"/>
        <v>0</v>
      </c>
      <c r="BD38" s="86">
        <v>0</v>
      </c>
      <c r="BE38" s="86">
        <v>0</v>
      </c>
      <c r="BF38" s="89">
        <f t="shared" si="13"/>
        <v>0</v>
      </c>
      <c r="BG38" s="86">
        <v>47710000</v>
      </c>
      <c r="BH38" s="86">
        <v>0</v>
      </c>
      <c r="BI38" s="86">
        <v>0</v>
      </c>
      <c r="BJ38" s="86">
        <v>0</v>
      </c>
      <c r="BK38" s="87">
        <f t="shared" si="14"/>
        <v>47710000</v>
      </c>
      <c r="BL38" s="86">
        <v>2090000</v>
      </c>
      <c r="BM38" s="86">
        <v>0</v>
      </c>
      <c r="BN38" s="89">
        <f t="shared" si="15"/>
        <v>49800000</v>
      </c>
      <c r="BO38" s="86">
        <v>0</v>
      </c>
      <c r="BP38" s="86">
        <v>0</v>
      </c>
      <c r="BQ38" s="86">
        <v>0</v>
      </c>
      <c r="BR38" s="86">
        <v>0</v>
      </c>
      <c r="BS38" s="87">
        <f t="shared" si="16"/>
        <v>0</v>
      </c>
      <c r="BT38" s="86">
        <v>0</v>
      </c>
      <c r="BU38" s="86">
        <v>0</v>
      </c>
      <c r="BV38" s="89">
        <f t="shared" si="17"/>
        <v>0</v>
      </c>
      <c r="BW38" s="86">
        <v>0</v>
      </c>
      <c r="BX38" s="86">
        <v>0</v>
      </c>
      <c r="BY38" s="86">
        <v>0</v>
      </c>
      <c r="BZ38" s="86">
        <v>0</v>
      </c>
      <c r="CA38" s="87">
        <f t="shared" si="18"/>
        <v>0</v>
      </c>
      <c r="CB38" s="86">
        <v>0</v>
      </c>
      <c r="CC38" s="86">
        <v>0</v>
      </c>
      <c r="CD38" s="89">
        <f t="shared" si="19"/>
        <v>0</v>
      </c>
      <c r="CE38" s="86">
        <v>1100000</v>
      </c>
      <c r="CF38" s="86">
        <v>0</v>
      </c>
      <c r="CG38" s="86">
        <v>0</v>
      </c>
      <c r="CH38" s="86">
        <v>0</v>
      </c>
      <c r="CI38" s="87">
        <f t="shared" si="20"/>
        <v>1100000</v>
      </c>
      <c r="CJ38" s="86">
        <v>0</v>
      </c>
      <c r="CK38" s="86">
        <v>0</v>
      </c>
      <c r="CL38" s="89">
        <f t="shared" si="21"/>
        <v>1100000</v>
      </c>
      <c r="CM38" s="86">
        <v>5000</v>
      </c>
      <c r="CN38" s="86">
        <v>0</v>
      </c>
      <c r="CO38" s="86">
        <v>0</v>
      </c>
      <c r="CP38" s="86">
        <v>0</v>
      </c>
      <c r="CQ38" s="87">
        <f t="shared" si="22"/>
        <v>5000</v>
      </c>
      <c r="CR38" s="86">
        <v>0</v>
      </c>
      <c r="CS38" s="86">
        <v>0</v>
      </c>
      <c r="CT38" s="89">
        <f t="shared" si="23"/>
        <v>5000</v>
      </c>
      <c r="CU38" s="86">
        <v>0</v>
      </c>
      <c r="CV38" s="86">
        <v>0</v>
      </c>
      <c r="CW38" s="86">
        <v>0</v>
      </c>
      <c r="CX38" s="86">
        <v>0</v>
      </c>
      <c r="CY38" s="87">
        <f t="shared" si="24"/>
        <v>0</v>
      </c>
      <c r="CZ38" s="86">
        <v>0</v>
      </c>
      <c r="DA38" s="86">
        <v>0</v>
      </c>
      <c r="DB38" s="89">
        <f t="shared" si="25"/>
        <v>0</v>
      </c>
      <c r="DC38" s="86">
        <v>0</v>
      </c>
      <c r="DD38" s="86">
        <v>0</v>
      </c>
      <c r="DE38" s="86">
        <v>0</v>
      </c>
      <c r="DF38" s="86">
        <v>0</v>
      </c>
      <c r="DG38" s="87">
        <f t="shared" si="26"/>
        <v>0</v>
      </c>
      <c r="DH38" s="86">
        <v>0</v>
      </c>
      <c r="DI38" s="86">
        <v>0</v>
      </c>
      <c r="DJ38" s="89">
        <f t="shared" si="27"/>
        <v>0</v>
      </c>
      <c r="DK38" s="86">
        <v>208600</v>
      </c>
      <c r="DL38" s="86">
        <v>0</v>
      </c>
      <c r="DM38" s="86">
        <v>0</v>
      </c>
      <c r="DN38" s="86">
        <v>147519</v>
      </c>
      <c r="DO38" s="87">
        <f t="shared" si="28"/>
        <v>356119</v>
      </c>
      <c r="DP38" s="86">
        <v>248725</v>
      </c>
      <c r="DQ38" s="86">
        <v>106600</v>
      </c>
      <c r="DR38" s="89">
        <f t="shared" si="29"/>
        <v>711444</v>
      </c>
      <c r="DS38" s="86">
        <v>0</v>
      </c>
      <c r="DT38" s="86">
        <v>0</v>
      </c>
      <c r="DU38" s="86">
        <v>0</v>
      </c>
      <c r="DV38" s="86">
        <v>0</v>
      </c>
      <c r="DW38" s="87">
        <f t="shared" si="30"/>
        <v>0</v>
      </c>
      <c r="DX38" s="86">
        <v>0</v>
      </c>
      <c r="DY38" s="86">
        <v>0</v>
      </c>
      <c r="DZ38" s="89">
        <f t="shared" si="31"/>
        <v>0</v>
      </c>
      <c r="EA38" s="86">
        <v>0</v>
      </c>
      <c r="EB38" s="86">
        <v>0</v>
      </c>
      <c r="EC38" s="86">
        <v>0</v>
      </c>
      <c r="ED38" s="86">
        <v>0</v>
      </c>
      <c r="EE38" s="87">
        <f t="shared" si="32"/>
        <v>0</v>
      </c>
      <c r="EF38" s="86">
        <v>0</v>
      </c>
      <c r="EG38" s="86">
        <v>0</v>
      </c>
      <c r="EH38" s="89">
        <f t="shared" si="33"/>
        <v>0</v>
      </c>
    </row>
    <row r="39" spans="1:138" s="13" customFormat="1" x14ac:dyDescent="0.2">
      <c r="A39" s="42">
        <v>33</v>
      </c>
      <c r="B39" s="139" t="s">
        <v>198</v>
      </c>
      <c r="C39" s="86">
        <v>499618</v>
      </c>
      <c r="D39" s="86">
        <v>0</v>
      </c>
      <c r="E39" s="86">
        <v>0</v>
      </c>
      <c r="F39" s="86">
        <v>0</v>
      </c>
      <c r="G39" s="87">
        <f t="shared" si="0"/>
        <v>499618</v>
      </c>
      <c r="H39" s="86">
        <v>0</v>
      </c>
      <c r="I39" s="86">
        <v>0</v>
      </c>
      <c r="J39" s="89">
        <f t="shared" si="1"/>
        <v>499618</v>
      </c>
      <c r="K39" s="86">
        <v>572708</v>
      </c>
      <c r="L39" s="86">
        <v>0</v>
      </c>
      <c r="M39" s="86">
        <v>0</v>
      </c>
      <c r="N39" s="86">
        <v>0</v>
      </c>
      <c r="O39" s="87">
        <f t="shared" si="2"/>
        <v>572708</v>
      </c>
      <c r="P39" s="86">
        <v>0</v>
      </c>
      <c r="Q39" s="86">
        <v>0</v>
      </c>
      <c r="R39" s="89">
        <f t="shared" si="3"/>
        <v>572708</v>
      </c>
      <c r="S39" s="86">
        <v>0</v>
      </c>
      <c r="T39" s="86">
        <v>0</v>
      </c>
      <c r="U39" s="86">
        <v>0</v>
      </c>
      <c r="V39" s="86">
        <v>0</v>
      </c>
      <c r="W39" s="87">
        <f t="shared" si="4"/>
        <v>0</v>
      </c>
      <c r="X39" s="86">
        <v>1749150</v>
      </c>
      <c r="Y39" s="86">
        <v>0</v>
      </c>
      <c r="Z39" s="89">
        <f t="shared" si="5"/>
        <v>1749150</v>
      </c>
      <c r="AA39" s="86">
        <v>121298</v>
      </c>
      <c r="AB39" s="86">
        <v>0</v>
      </c>
      <c r="AC39" s="86">
        <v>0</v>
      </c>
      <c r="AD39" s="86">
        <v>0</v>
      </c>
      <c r="AE39" s="87">
        <f t="shared" si="6"/>
        <v>121298</v>
      </c>
      <c r="AF39" s="86">
        <v>0</v>
      </c>
      <c r="AG39" s="86">
        <v>0</v>
      </c>
      <c r="AH39" s="89">
        <f t="shared" si="7"/>
        <v>121298</v>
      </c>
      <c r="AI39" s="86">
        <v>0</v>
      </c>
      <c r="AJ39" s="86">
        <v>0</v>
      </c>
      <c r="AK39" s="86">
        <v>0</v>
      </c>
      <c r="AL39" s="86">
        <v>0</v>
      </c>
      <c r="AM39" s="87">
        <f t="shared" si="8"/>
        <v>0</v>
      </c>
      <c r="AN39" s="86">
        <v>0</v>
      </c>
      <c r="AO39" s="86">
        <v>0</v>
      </c>
      <c r="AP39" s="89">
        <f t="shared" si="9"/>
        <v>0</v>
      </c>
      <c r="AQ39" s="86">
        <v>0</v>
      </c>
      <c r="AR39" s="86">
        <v>0</v>
      </c>
      <c r="AS39" s="86">
        <v>0</v>
      </c>
      <c r="AT39" s="86">
        <v>0</v>
      </c>
      <c r="AU39" s="87">
        <f t="shared" si="10"/>
        <v>0</v>
      </c>
      <c r="AV39" s="86">
        <v>0</v>
      </c>
      <c r="AW39" s="86">
        <v>0</v>
      </c>
      <c r="AX39" s="89">
        <f t="shared" si="11"/>
        <v>0</v>
      </c>
      <c r="AY39" s="86">
        <v>0</v>
      </c>
      <c r="AZ39" s="86">
        <v>0</v>
      </c>
      <c r="BA39" s="86">
        <v>0</v>
      </c>
      <c r="BB39" s="86">
        <v>0</v>
      </c>
      <c r="BC39" s="87">
        <f t="shared" si="12"/>
        <v>0</v>
      </c>
      <c r="BD39" s="86">
        <v>0</v>
      </c>
      <c r="BE39" s="86">
        <v>0</v>
      </c>
      <c r="BF39" s="89">
        <f t="shared" si="13"/>
        <v>0</v>
      </c>
      <c r="BG39" s="86">
        <v>2063451</v>
      </c>
      <c r="BH39" s="86">
        <v>0</v>
      </c>
      <c r="BI39" s="86">
        <v>0</v>
      </c>
      <c r="BJ39" s="86">
        <v>0</v>
      </c>
      <c r="BK39" s="87">
        <f t="shared" si="14"/>
        <v>2063451</v>
      </c>
      <c r="BL39" s="86">
        <v>1279126</v>
      </c>
      <c r="BM39" s="86">
        <v>0</v>
      </c>
      <c r="BN39" s="89">
        <f t="shared" si="15"/>
        <v>3342577</v>
      </c>
      <c r="BO39" s="86">
        <v>0</v>
      </c>
      <c r="BP39" s="86">
        <v>0</v>
      </c>
      <c r="BQ39" s="86">
        <v>0</v>
      </c>
      <c r="BR39" s="86">
        <v>0</v>
      </c>
      <c r="BS39" s="87">
        <f t="shared" si="16"/>
        <v>0</v>
      </c>
      <c r="BT39" s="86">
        <v>0</v>
      </c>
      <c r="BU39" s="86">
        <v>0</v>
      </c>
      <c r="BV39" s="89">
        <f t="shared" si="17"/>
        <v>0</v>
      </c>
      <c r="BW39" s="86">
        <v>0</v>
      </c>
      <c r="BX39" s="86">
        <v>0</v>
      </c>
      <c r="BY39" s="86">
        <v>0</v>
      </c>
      <c r="BZ39" s="86">
        <v>0</v>
      </c>
      <c r="CA39" s="87">
        <f t="shared" si="18"/>
        <v>0</v>
      </c>
      <c r="CB39" s="86">
        <v>0</v>
      </c>
      <c r="CC39" s="86">
        <v>0</v>
      </c>
      <c r="CD39" s="89">
        <f t="shared" si="19"/>
        <v>0</v>
      </c>
      <c r="CE39" s="86">
        <v>0</v>
      </c>
      <c r="CF39" s="86">
        <v>0</v>
      </c>
      <c r="CG39" s="86">
        <v>0</v>
      </c>
      <c r="CH39" s="86">
        <v>0</v>
      </c>
      <c r="CI39" s="87">
        <f t="shared" si="20"/>
        <v>0</v>
      </c>
      <c r="CJ39" s="86">
        <v>0</v>
      </c>
      <c r="CK39" s="86">
        <v>0</v>
      </c>
      <c r="CL39" s="89">
        <f t="shared" si="21"/>
        <v>0</v>
      </c>
      <c r="CM39" s="86">
        <v>20200</v>
      </c>
      <c r="CN39" s="86">
        <v>0</v>
      </c>
      <c r="CO39" s="86">
        <v>0</v>
      </c>
      <c r="CP39" s="86">
        <v>0</v>
      </c>
      <c r="CQ39" s="87">
        <f t="shared" si="22"/>
        <v>20200</v>
      </c>
      <c r="CR39" s="86">
        <v>0</v>
      </c>
      <c r="CS39" s="86">
        <v>0</v>
      </c>
      <c r="CT39" s="89">
        <f t="shared" si="23"/>
        <v>20200</v>
      </c>
      <c r="CU39" s="86">
        <v>0</v>
      </c>
      <c r="CV39" s="86">
        <v>0</v>
      </c>
      <c r="CW39" s="86">
        <v>0</v>
      </c>
      <c r="CX39" s="86">
        <v>0</v>
      </c>
      <c r="CY39" s="87">
        <f t="shared" si="24"/>
        <v>0</v>
      </c>
      <c r="CZ39" s="86">
        <v>0</v>
      </c>
      <c r="DA39" s="86">
        <v>0</v>
      </c>
      <c r="DB39" s="89">
        <f t="shared" si="25"/>
        <v>0</v>
      </c>
      <c r="DC39" s="86">
        <v>0</v>
      </c>
      <c r="DD39" s="86">
        <v>0</v>
      </c>
      <c r="DE39" s="86">
        <v>0</v>
      </c>
      <c r="DF39" s="86">
        <v>0</v>
      </c>
      <c r="DG39" s="87">
        <f t="shared" si="26"/>
        <v>0</v>
      </c>
      <c r="DH39" s="86">
        <v>0</v>
      </c>
      <c r="DI39" s="86">
        <v>0</v>
      </c>
      <c r="DJ39" s="89">
        <f t="shared" si="27"/>
        <v>0</v>
      </c>
      <c r="DK39" s="86">
        <v>33867</v>
      </c>
      <c r="DL39" s="86">
        <v>0</v>
      </c>
      <c r="DM39" s="86">
        <v>0</v>
      </c>
      <c r="DN39" s="86">
        <v>0</v>
      </c>
      <c r="DO39" s="87">
        <f t="shared" si="28"/>
        <v>33867</v>
      </c>
      <c r="DP39" s="86">
        <v>41341</v>
      </c>
      <c r="DQ39" s="86">
        <v>0</v>
      </c>
      <c r="DR39" s="89">
        <f t="shared" si="29"/>
        <v>75208</v>
      </c>
      <c r="DS39" s="86">
        <v>0</v>
      </c>
      <c r="DT39" s="86">
        <v>0</v>
      </c>
      <c r="DU39" s="86">
        <v>0</v>
      </c>
      <c r="DV39" s="86">
        <v>0</v>
      </c>
      <c r="DW39" s="87">
        <f t="shared" si="30"/>
        <v>0</v>
      </c>
      <c r="DX39" s="86">
        <v>0</v>
      </c>
      <c r="DY39" s="86">
        <v>0</v>
      </c>
      <c r="DZ39" s="89">
        <f t="shared" si="31"/>
        <v>0</v>
      </c>
      <c r="EA39" s="86">
        <v>0</v>
      </c>
      <c r="EB39" s="86">
        <v>0</v>
      </c>
      <c r="EC39" s="86">
        <v>0</v>
      </c>
      <c r="ED39" s="86">
        <v>0</v>
      </c>
      <c r="EE39" s="87">
        <f t="shared" si="32"/>
        <v>0</v>
      </c>
      <c r="EF39" s="86">
        <v>0</v>
      </c>
      <c r="EG39" s="86">
        <v>0</v>
      </c>
      <c r="EH39" s="89">
        <f t="shared" si="33"/>
        <v>0</v>
      </c>
    </row>
    <row r="40" spans="1:138" s="13" customFormat="1" x14ac:dyDescent="0.2">
      <c r="A40" s="42">
        <v>34</v>
      </c>
      <c r="B40" s="139" t="s">
        <v>199</v>
      </c>
      <c r="C40" s="86">
        <v>861388</v>
      </c>
      <c r="D40" s="86">
        <v>0</v>
      </c>
      <c r="E40" s="86">
        <v>0</v>
      </c>
      <c r="F40" s="86">
        <v>0</v>
      </c>
      <c r="G40" s="87">
        <f t="shared" si="0"/>
        <v>861388</v>
      </c>
      <c r="H40" s="86">
        <v>0</v>
      </c>
      <c r="I40" s="86">
        <v>0</v>
      </c>
      <c r="J40" s="89">
        <f t="shared" si="1"/>
        <v>861388</v>
      </c>
      <c r="K40" s="86">
        <v>3246350</v>
      </c>
      <c r="L40" s="86">
        <v>0</v>
      </c>
      <c r="M40" s="86">
        <v>0</v>
      </c>
      <c r="N40" s="86">
        <v>0</v>
      </c>
      <c r="O40" s="87">
        <f t="shared" si="2"/>
        <v>3246350</v>
      </c>
      <c r="P40" s="86">
        <v>0</v>
      </c>
      <c r="Q40" s="86">
        <v>602133</v>
      </c>
      <c r="R40" s="89">
        <f t="shared" si="3"/>
        <v>3848483</v>
      </c>
      <c r="S40" s="86">
        <v>0</v>
      </c>
      <c r="T40" s="86">
        <v>0</v>
      </c>
      <c r="U40" s="86">
        <v>0</v>
      </c>
      <c r="V40" s="86">
        <v>0</v>
      </c>
      <c r="W40" s="87">
        <f t="shared" si="4"/>
        <v>0</v>
      </c>
      <c r="X40" s="86">
        <v>867374</v>
      </c>
      <c r="Y40" s="86">
        <v>0</v>
      </c>
      <c r="Z40" s="89">
        <f t="shared" si="5"/>
        <v>867374</v>
      </c>
      <c r="AA40" s="86">
        <v>190417</v>
      </c>
      <c r="AB40" s="86">
        <v>0</v>
      </c>
      <c r="AC40" s="86">
        <v>0</v>
      </c>
      <c r="AD40" s="86">
        <v>0</v>
      </c>
      <c r="AE40" s="87">
        <f t="shared" si="6"/>
        <v>190417</v>
      </c>
      <c r="AF40" s="86">
        <v>0</v>
      </c>
      <c r="AG40" s="86">
        <v>0</v>
      </c>
      <c r="AH40" s="89">
        <f t="shared" si="7"/>
        <v>190417</v>
      </c>
      <c r="AI40" s="86">
        <v>0</v>
      </c>
      <c r="AJ40" s="86">
        <v>0</v>
      </c>
      <c r="AK40" s="86">
        <v>0</v>
      </c>
      <c r="AL40" s="86">
        <v>0</v>
      </c>
      <c r="AM40" s="87">
        <f t="shared" si="8"/>
        <v>0</v>
      </c>
      <c r="AN40" s="86">
        <v>0</v>
      </c>
      <c r="AO40" s="86">
        <v>0</v>
      </c>
      <c r="AP40" s="89">
        <f t="shared" si="9"/>
        <v>0</v>
      </c>
      <c r="AQ40" s="86">
        <v>0</v>
      </c>
      <c r="AR40" s="86">
        <v>0</v>
      </c>
      <c r="AS40" s="86">
        <v>0</v>
      </c>
      <c r="AT40" s="86">
        <v>0</v>
      </c>
      <c r="AU40" s="87">
        <f t="shared" si="10"/>
        <v>0</v>
      </c>
      <c r="AV40" s="86">
        <v>0</v>
      </c>
      <c r="AW40" s="86">
        <v>0</v>
      </c>
      <c r="AX40" s="89">
        <f t="shared" si="11"/>
        <v>0</v>
      </c>
      <c r="AY40" s="86">
        <v>0</v>
      </c>
      <c r="AZ40" s="86">
        <v>0</v>
      </c>
      <c r="BA40" s="86">
        <v>0</v>
      </c>
      <c r="BB40" s="86">
        <v>0</v>
      </c>
      <c r="BC40" s="87">
        <f t="shared" si="12"/>
        <v>0</v>
      </c>
      <c r="BD40" s="86">
        <v>0</v>
      </c>
      <c r="BE40" s="86">
        <v>0</v>
      </c>
      <c r="BF40" s="89">
        <f t="shared" si="13"/>
        <v>0</v>
      </c>
      <c r="BG40" s="86">
        <v>5976890</v>
      </c>
      <c r="BH40" s="86">
        <v>0</v>
      </c>
      <c r="BI40" s="86">
        <v>0</v>
      </c>
      <c r="BJ40" s="86">
        <v>0</v>
      </c>
      <c r="BK40" s="87">
        <f t="shared" si="14"/>
        <v>5976890</v>
      </c>
      <c r="BL40" s="86">
        <v>0</v>
      </c>
      <c r="BM40" s="86">
        <v>0</v>
      </c>
      <c r="BN40" s="89">
        <f t="shared" si="15"/>
        <v>5976890</v>
      </c>
      <c r="BO40" s="86">
        <v>0</v>
      </c>
      <c r="BP40" s="86">
        <v>0</v>
      </c>
      <c r="BQ40" s="86">
        <v>0</v>
      </c>
      <c r="BR40" s="86">
        <v>0</v>
      </c>
      <c r="BS40" s="87">
        <f t="shared" si="16"/>
        <v>0</v>
      </c>
      <c r="BT40" s="86">
        <v>0</v>
      </c>
      <c r="BU40" s="86">
        <v>0</v>
      </c>
      <c r="BV40" s="89">
        <f t="shared" si="17"/>
        <v>0</v>
      </c>
      <c r="BW40" s="86">
        <v>0</v>
      </c>
      <c r="BX40" s="86">
        <v>0</v>
      </c>
      <c r="BY40" s="86">
        <v>0</v>
      </c>
      <c r="BZ40" s="86">
        <v>0</v>
      </c>
      <c r="CA40" s="87">
        <f t="shared" si="18"/>
        <v>0</v>
      </c>
      <c r="CB40" s="86">
        <v>0</v>
      </c>
      <c r="CC40" s="86">
        <v>0</v>
      </c>
      <c r="CD40" s="89">
        <f t="shared" si="19"/>
        <v>0</v>
      </c>
      <c r="CE40" s="86">
        <v>0</v>
      </c>
      <c r="CF40" s="86">
        <v>0</v>
      </c>
      <c r="CG40" s="86">
        <v>0</v>
      </c>
      <c r="CH40" s="86">
        <v>0</v>
      </c>
      <c r="CI40" s="87">
        <f t="shared" si="20"/>
        <v>0</v>
      </c>
      <c r="CJ40" s="86">
        <v>0</v>
      </c>
      <c r="CK40" s="86">
        <v>0</v>
      </c>
      <c r="CL40" s="89">
        <f t="shared" si="21"/>
        <v>0</v>
      </c>
      <c r="CM40" s="86">
        <v>89128</v>
      </c>
      <c r="CN40" s="86">
        <v>0</v>
      </c>
      <c r="CO40" s="86">
        <v>0</v>
      </c>
      <c r="CP40" s="86">
        <v>0</v>
      </c>
      <c r="CQ40" s="87">
        <f t="shared" si="22"/>
        <v>89128</v>
      </c>
      <c r="CR40" s="86">
        <v>0</v>
      </c>
      <c r="CS40" s="86">
        <v>0</v>
      </c>
      <c r="CT40" s="89">
        <f t="shared" si="23"/>
        <v>89128</v>
      </c>
      <c r="CU40" s="86">
        <v>14451</v>
      </c>
      <c r="CV40" s="86">
        <v>0</v>
      </c>
      <c r="CW40" s="86">
        <v>0</v>
      </c>
      <c r="CX40" s="86">
        <v>0</v>
      </c>
      <c r="CY40" s="87">
        <f t="shared" si="24"/>
        <v>14451</v>
      </c>
      <c r="CZ40" s="86">
        <v>3051</v>
      </c>
      <c r="DA40" s="86">
        <v>1865</v>
      </c>
      <c r="DB40" s="89">
        <f t="shared" si="25"/>
        <v>19367</v>
      </c>
      <c r="DC40" s="86">
        <v>0</v>
      </c>
      <c r="DD40" s="86">
        <v>0</v>
      </c>
      <c r="DE40" s="86">
        <v>0</v>
      </c>
      <c r="DF40" s="86">
        <v>0</v>
      </c>
      <c r="DG40" s="87">
        <f t="shared" si="26"/>
        <v>0</v>
      </c>
      <c r="DH40" s="86">
        <v>0</v>
      </c>
      <c r="DI40" s="86">
        <v>0</v>
      </c>
      <c r="DJ40" s="89">
        <f t="shared" si="27"/>
        <v>0</v>
      </c>
      <c r="DK40" s="86">
        <v>116610</v>
      </c>
      <c r="DL40" s="86">
        <v>0</v>
      </c>
      <c r="DM40" s="86">
        <v>0</v>
      </c>
      <c r="DN40" s="86">
        <v>0</v>
      </c>
      <c r="DO40" s="87">
        <f t="shared" si="28"/>
        <v>116610</v>
      </c>
      <c r="DP40" s="86">
        <v>24618</v>
      </c>
      <c r="DQ40" s="86">
        <v>16868</v>
      </c>
      <c r="DR40" s="89">
        <f t="shared" si="29"/>
        <v>158096</v>
      </c>
      <c r="DS40" s="86">
        <v>109120</v>
      </c>
      <c r="DT40" s="86">
        <v>0</v>
      </c>
      <c r="DU40" s="86">
        <v>0</v>
      </c>
      <c r="DV40" s="86">
        <v>0</v>
      </c>
      <c r="DW40" s="87">
        <f t="shared" si="30"/>
        <v>109120</v>
      </c>
      <c r="DX40" s="86">
        <v>0</v>
      </c>
      <c r="DY40" s="86">
        <v>0</v>
      </c>
      <c r="DZ40" s="89">
        <f t="shared" si="31"/>
        <v>109120</v>
      </c>
      <c r="EA40" s="86">
        <v>4639</v>
      </c>
      <c r="EB40" s="86">
        <v>0</v>
      </c>
      <c r="EC40" s="86">
        <v>0</v>
      </c>
      <c r="ED40" s="86">
        <v>0</v>
      </c>
      <c r="EE40" s="87">
        <f t="shared" si="32"/>
        <v>4639</v>
      </c>
      <c r="EF40" s="86">
        <v>0</v>
      </c>
      <c r="EG40" s="86">
        <v>0</v>
      </c>
      <c r="EH40" s="89">
        <f t="shared" si="33"/>
        <v>4639</v>
      </c>
    </row>
    <row r="41" spans="1:138" s="13" customFormat="1" x14ac:dyDescent="0.2">
      <c r="A41" s="43">
        <v>35</v>
      </c>
      <c r="B41" s="140" t="s">
        <v>200</v>
      </c>
      <c r="C41" s="90">
        <v>1540000</v>
      </c>
      <c r="D41" s="90">
        <v>0</v>
      </c>
      <c r="E41" s="90">
        <v>0</v>
      </c>
      <c r="F41" s="90">
        <v>0</v>
      </c>
      <c r="G41" s="91">
        <f t="shared" si="0"/>
        <v>1540000</v>
      </c>
      <c r="H41" s="90">
        <v>0</v>
      </c>
      <c r="I41" s="90">
        <v>0</v>
      </c>
      <c r="J41" s="93">
        <f t="shared" si="1"/>
        <v>1540000</v>
      </c>
      <c r="K41" s="90">
        <v>2320000</v>
      </c>
      <c r="L41" s="90">
        <v>0</v>
      </c>
      <c r="M41" s="90">
        <v>0</v>
      </c>
      <c r="N41" s="90">
        <v>2810000</v>
      </c>
      <c r="O41" s="91">
        <f t="shared" si="2"/>
        <v>5130000</v>
      </c>
      <c r="P41" s="90">
        <v>0</v>
      </c>
      <c r="Q41" s="90">
        <v>0</v>
      </c>
      <c r="R41" s="93">
        <f t="shared" si="3"/>
        <v>5130000</v>
      </c>
      <c r="S41" s="90">
        <v>0</v>
      </c>
      <c r="T41" s="90">
        <v>0</v>
      </c>
      <c r="U41" s="90">
        <v>0</v>
      </c>
      <c r="V41" s="90">
        <v>0</v>
      </c>
      <c r="W41" s="91">
        <f t="shared" si="4"/>
        <v>0</v>
      </c>
      <c r="X41" s="90">
        <v>1672000</v>
      </c>
      <c r="Y41" s="90">
        <v>0</v>
      </c>
      <c r="Z41" s="93">
        <f t="shared" si="5"/>
        <v>1672000</v>
      </c>
      <c r="AA41" s="90">
        <v>333430</v>
      </c>
      <c r="AB41" s="90">
        <v>0</v>
      </c>
      <c r="AC41" s="90">
        <v>0</v>
      </c>
      <c r="AD41" s="90">
        <v>0</v>
      </c>
      <c r="AE41" s="91">
        <f t="shared" si="6"/>
        <v>333430</v>
      </c>
      <c r="AF41" s="90">
        <v>0</v>
      </c>
      <c r="AG41" s="90">
        <v>0</v>
      </c>
      <c r="AH41" s="93">
        <f t="shared" si="7"/>
        <v>333430</v>
      </c>
      <c r="AI41" s="90">
        <v>0</v>
      </c>
      <c r="AJ41" s="90">
        <v>0</v>
      </c>
      <c r="AK41" s="90">
        <v>0</v>
      </c>
      <c r="AL41" s="90">
        <v>0</v>
      </c>
      <c r="AM41" s="91">
        <f t="shared" si="8"/>
        <v>0</v>
      </c>
      <c r="AN41" s="90">
        <v>0</v>
      </c>
      <c r="AO41" s="90">
        <v>0</v>
      </c>
      <c r="AP41" s="93">
        <f t="shared" si="9"/>
        <v>0</v>
      </c>
      <c r="AQ41" s="90">
        <v>800</v>
      </c>
      <c r="AR41" s="90">
        <v>0</v>
      </c>
      <c r="AS41" s="90">
        <v>0</v>
      </c>
      <c r="AT41" s="90">
        <v>500</v>
      </c>
      <c r="AU41" s="91">
        <f t="shared" si="10"/>
        <v>1300</v>
      </c>
      <c r="AV41" s="90">
        <v>140</v>
      </c>
      <c r="AW41" s="90">
        <v>400</v>
      </c>
      <c r="AX41" s="93">
        <f t="shared" si="11"/>
        <v>1840</v>
      </c>
      <c r="AY41" s="90">
        <v>0</v>
      </c>
      <c r="AZ41" s="90">
        <v>0</v>
      </c>
      <c r="BA41" s="90">
        <v>0</v>
      </c>
      <c r="BB41" s="90">
        <v>0</v>
      </c>
      <c r="BC41" s="91">
        <f t="shared" si="12"/>
        <v>0</v>
      </c>
      <c r="BD41" s="90">
        <v>0</v>
      </c>
      <c r="BE41" s="90">
        <v>0</v>
      </c>
      <c r="BF41" s="93">
        <f t="shared" si="13"/>
        <v>0</v>
      </c>
      <c r="BG41" s="90">
        <v>15391000</v>
      </c>
      <c r="BH41" s="90">
        <v>0</v>
      </c>
      <c r="BI41" s="90">
        <v>0</v>
      </c>
      <c r="BJ41" s="90">
        <v>0</v>
      </c>
      <c r="BK41" s="91">
        <f t="shared" si="14"/>
        <v>15391000</v>
      </c>
      <c r="BL41" s="90">
        <v>0</v>
      </c>
      <c r="BM41" s="90">
        <v>0</v>
      </c>
      <c r="BN41" s="93">
        <f t="shared" si="15"/>
        <v>15391000</v>
      </c>
      <c r="BO41" s="90">
        <v>0</v>
      </c>
      <c r="BP41" s="90">
        <v>0</v>
      </c>
      <c r="BQ41" s="90">
        <v>0</v>
      </c>
      <c r="BR41" s="90">
        <v>0</v>
      </c>
      <c r="BS41" s="91">
        <f t="shared" si="16"/>
        <v>0</v>
      </c>
      <c r="BT41" s="90">
        <v>0</v>
      </c>
      <c r="BU41" s="90">
        <v>0</v>
      </c>
      <c r="BV41" s="93">
        <f t="shared" si="17"/>
        <v>0</v>
      </c>
      <c r="BW41" s="90">
        <v>0</v>
      </c>
      <c r="BX41" s="90">
        <v>0</v>
      </c>
      <c r="BY41" s="90">
        <v>0</v>
      </c>
      <c r="BZ41" s="90">
        <v>0</v>
      </c>
      <c r="CA41" s="91">
        <f t="shared" si="18"/>
        <v>0</v>
      </c>
      <c r="CB41" s="90">
        <v>0</v>
      </c>
      <c r="CC41" s="90">
        <v>0</v>
      </c>
      <c r="CD41" s="93">
        <f t="shared" si="19"/>
        <v>0</v>
      </c>
      <c r="CE41" s="90">
        <v>0</v>
      </c>
      <c r="CF41" s="90">
        <v>0</v>
      </c>
      <c r="CG41" s="90">
        <v>0</v>
      </c>
      <c r="CH41" s="90">
        <v>0</v>
      </c>
      <c r="CI41" s="91">
        <f t="shared" si="20"/>
        <v>0</v>
      </c>
      <c r="CJ41" s="90">
        <v>0</v>
      </c>
      <c r="CK41" s="90">
        <v>0</v>
      </c>
      <c r="CL41" s="93">
        <f t="shared" si="21"/>
        <v>0</v>
      </c>
      <c r="CM41" s="90">
        <v>704300</v>
      </c>
      <c r="CN41" s="90">
        <v>0</v>
      </c>
      <c r="CO41" s="90">
        <v>0</v>
      </c>
      <c r="CP41" s="90">
        <v>0</v>
      </c>
      <c r="CQ41" s="91">
        <f t="shared" si="22"/>
        <v>704300</v>
      </c>
      <c r="CR41" s="90">
        <v>0</v>
      </c>
      <c r="CS41" s="90">
        <v>0</v>
      </c>
      <c r="CT41" s="93">
        <f t="shared" si="23"/>
        <v>704300</v>
      </c>
      <c r="CU41" s="90">
        <v>0</v>
      </c>
      <c r="CV41" s="90">
        <v>0</v>
      </c>
      <c r="CW41" s="90">
        <v>0</v>
      </c>
      <c r="CX41" s="90">
        <v>0</v>
      </c>
      <c r="CY41" s="91">
        <f t="shared" si="24"/>
        <v>0</v>
      </c>
      <c r="CZ41" s="90">
        <v>0</v>
      </c>
      <c r="DA41" s="90">
        <v>0</v>
      </c>
      <c r="DB41" s="93">
        <f t="shared" si="25"/>
        <v>0</v>
      </c>
      <c r="DC41" s="90">
        <v>0</v>
      </c>
      <c r="DD41" s="90">
        <v>0</v>
      </c>
      <c r="DE41" s="90">
        <v>0</v>
      </c>
      <c r="DF41" s="90">
        <v>0</v>
      </c>
      <c r="DG41" s="91">
        <f t="shared" si="26"/>
        <v>0</v>
      </c>
      <c r="DH41" s="90">
        <v>0</v>
      </c>
      <c r="DI41" s="90">
        <v>0</v>
      </c>
      <c r="DJ41" s="93">
        <f t="shared" si="27"/>
        <v>0</v>
      </c>
      <c r="DK41" s="90">
        <v>333430</v>
      </c>
      <c r="DL41" s="90">
        <v>0</v>
      </c>
      <c r="DM41" s="90">
        <v>0</v>
      </c>
      <c r="DN41" s="90">
        <v>0</v>
      </c>
      <c r="DO41" s="91">
        <f t="shared" si="28"/>
        <v>333430</v>
      </c>
      <c r="DP41" s="90">
        <v>0</v>
      </c>
      <c r="DQ41" s="90">
        <v>0</v>
      </c>
      <c r="DR41" s="93">
        <f t="shared" si="29"/>
        <v>333430</v>
      </c>
      <c r="DS41" s="90">
        <v>184600</v>
      </c>
      <c r="DT41" s="90">
        <v>0</v>
      </c>
      <c r="DU41" s="90">
        <v>0</v>
      </c>
      <c r="DV41" s="90">
        <v>0</v>
      </c>
      <c r="DW41" s="91">
        <f t="shared" si="30"/>
        <v>184600</v>
      </c>
      <c r="DX41" s="90">
        <v>0</v>
      </c>
      <c r="DY41" s="90">
        <v>0</v>
      </c>
      <c r="DZ41" s="93">
        <f t="shared" si="31"/>
        <v>184600</v>
      </c>
      <c r="EA41" s="90">
        <v>6454</v>
      </c>
      <c r="EB41" s="90">
        <v>0</v>
      </c>
      <c r="EC41" s="90">
        <v>0</v>
      </c>
      <c r="ED41" s="90">
        <v>0</v>
      </c>
      <c r="EE41" s="91">
        <f t="shared" si="32"/>
        <v>6454</v>
      </c>
      <c r="EF41" s="90">
        <v>0</v>
      </c>
      <c r="EG41" s="90">
        <v>0</v>
      </c>
      <c r="EH41" s="93">
        <f t="shared" si="33"/>
        <v>6454</v>
      </c>
    </row>
    <row r="42" spans="1:138" s="13" customFormat="1" x14ac:dyDescent="0.2">
      <c r="A42" s="41">
        <v>36</v>
      </c>
      <c r="B42" s="138" t="s">
        <v>243</v>
      </c>
      <c r="C42" s="82">
        <v>106235724</v>
      </c>
      <c r="D42" s="82">
        <v>0</v>
      </c>
      <c r="E42" s="82">
        <v>0</v>
      </c>
      <c r="F42" s="82">
        <v>0</v>
      </c>
      <c r="G42" s="83">
        <f t="shared" si="0"/>
        <v>106235724</v>
      </c>
      <c r="H42" s="82">
        <v>0</v>
      </c>
      <c r="I42" s="82">
        <v>0</v>
      </c>
      <c r="J42" s="85">
        <f t="shared" si="1"/>
        <v>106235724</v>
      </c>
      <c r="K42" s="82">
        <v>47729093</v>
      </c>
      <c r="L42" s="82">
        <v>0</v>
      </c>
      <c r="M42" s="82">
        <v>0</v>
      </c>
      <c r="N42" s="82">
        <v>0</v>
      </c>
      <c r="O42" s="83">
        <f t="shared" si="2"/>
        <v>47729093</v>
      </c>
      <c r="P42" s="82">
        <v>0</v>
      </c>
      <c r="Q42" s="82">
        <v>10087396</v>
      </c>
      <c r="R42" s="85">
        <f t="shared" si="3"/>
        <v>57816489</v>
      </c>
      <c r="S42" s="82">
        <v>0</v>
      </c>
      <c r="T42" s="82">
        <v>0</v>
      </c>
      <c r="U42" s="82">
        <v>0</v>
      </c>
      <c r="V42" s="82">
        <v>0</v>
      </c>
      <c r="W42" s="83">
        <f t="shared" si="4"/>
        <v>0</v>
      </c>
      <c r="X42" s="82">
        <v>8614977</v>
      </c>
      <c r="Y42" s="82">
        <v>0</v>
      </c>
      <c r="Z42" s="85">
        <f t="shared" si="5"/>
        <v>8614977</v>
      </c>
      <c r="AA42" s="82">
        <v>1448295</v>
      </c>
      <c r="AB42" s="82">
        <v>0</v>
      </c>
      <c r="AC42" s="82">
        <v>0</v>
      </c>
      <c r="AD42" s="82">
        <v>0</v>
      </c>
      <c r="AE42" s="83">
        <f t="shared" si="6"/>
        <v>1448295</v>
      </c>
      <c r="AF42" s="82">
        <v>0</v>
      </c>
      <c r="AG42" s="82">
        <v>0</v>
      </c>
      <c r="AH42" s="85">
        <f t="shared" si="7"/>
        <v>1448295</v>
      </c>
      <c r="AI42" s="82">
        <v>0</v>
      </c>
      <c r="AJ42" s="82">
        <v>0</v>
      </c>
      <c r="AK42" s="82">
        <v>0</v>
      </c>
      <c r="AL42" s="82">
        <v>0</v>
      </c>
      <c r="AM42" s="83">
        <f t="shared" si="8"/>
        <v>0</v>
      </c>
      <c r="AN42" s="82">
        <v>0</v>
      </c>
      <c r="AO42" s="82">
        <v>0</v>
      </c>
      <c r="AP42" s="85">
        <f t="shared" si="9"/>
        <v>0</v>
      </c>
      <c r="AQ42" s="82">
        <v>0</v>
      </c>
      <c r="AR42" s="82">
        <v>0</v>
      </c>
      <c r="AS42" s="82">
        <v>0</v>
      </c>
      <c r="AT42" s="82">
        <v>0</v>
      </c>
      <c r="AU42" s="83">
        <f t="shared" si="10"/>
        <v>0</v>
      </c>
      <c r="AV42" s="82">
        <v>0</v>
      </c>
      <c r="AW42" s="82">
        <v>0</v>
      </c>
      <c r="AX42" s="85">
        <f t="shared" si="11"/>
        <v>0</v>
      </c>
      <c r="AY42" s="82">
        <v>0</v>
      </c>
      <c r="AZ42" s="82">
        <v>0</v>
      </c>
      <c r="BA42" s="82">
        <v>0</v>
      </c>
      <c r="BB42" s="82">
        <v>0</v>
      </c>
      <c r="BC42" s="83">
        <f t="shared" si="12"/>
        <v>0</v>
      </c>
      <c r="BD42" s="82">
        <v>0</v>
      </c>
      <c r="BE42" s="82">
        <v>0</v>
      </c>
      <c r="BF42" s="85">
        <f t="shared" si="13"/>
        <v>0</v>
      </c>
      <c r="BG42" s="82">
        <v>123401342</v>
      </c>
      <c r="BH42" s="82">
        <v>0</v>
      </c>
      <c r="BI42" s="82">
        <v>0</v>
      </c>
      <c r="BJ42" s="82">
        <v>0</v>
      </c>
      <c r="BK42" s="83">
        <f t="shared" si="14"/>
        <v>123401342</v>
      </c>
      <c r="BL42" s="82">
        <v>11735260</v>
      </c>
      <c r="BM42" s="82">
        <v>10087030</v>
      </c>
      <c r="BN42" s="85">
        <f t="shared" si="15"/>
        <v>145223632</v>
      </c>
      <c r="BO42" s="82">
        <v>0</v>
      </c>
      <c r="BP42" s="82">
        <v>0</v>
      </c>
      <c r="BQ42" s="82">
        <v>0</v>
      </c>
      <c r="BR42" s="82">
        <v>0</v>
      </c>
      <c r="BS42" s="83">
        <f t="shared" si="16"/>
        <v>0</v>
      </c>
      <c r="BT42" s="82">
        <v>0</v>
      </c>
      <c r="BU42" s="82">
        <v>0</v>
      </c>
      <c r="BV42" s="85">
        <f t="shared" si="17"/>
        <v>0</v>
      </c>
      <c r="BW42" s="82">
        <v>0</v>
      </c>
      <c r="BX42" s="82">
        <v>0</v>
      </c>
      <c r="BY42" s="82">
        <v>0</v>
      </c>
      <c r="BZ42" s="82">
        <v>0</v>
      </c>
      <c r="CA42" s="83">
        <f t="shared" si="18"/>
        <v>0</v>
      </c>
      <c r="CB42" s="82">
        <v>0</v>
      </c>
      <c r="CC42" s="82">
        <v>0</v>
      </c>
      <c r="CD42" s="85">
        <f t="shared" si="19"/>
        <v>0</v>
      </c>
      <c r="CE42" s="82">
        <v>17025</v>
      </c>
      <c r="CF42" s="82">
        <v>0</v>
      </c>
      <c r="CG42" s="82">
        <v>0</v>
      </c>
      <c r="CH42" s="82">
        <v>0</v>
      </c>
      <c r="CI42" s="83">
        <f t="shared" si="20"/>
        <v>17025</v>
      </c>
      <c r="CJ42" s="82">
        <v>0</v>
      </c>
      <c r="CK42" s="82">
        <v>0</v>
      </c>
      <c r="CL42" s="85">
        <f t="shared" si="21"/>
        <v>17025</v>
      </c>
      <c r="CM42" s="82">
        <v>0</v>
      </c>
      <c r="CN42" s="82">
        <v>0</v>
      </c>
      <c r="CO42" s="82">
        <v>0</v>
      </c>
      <c r="CP42" s="82">
        <v>0</v>
      </c>
      <c r="CQ42" s="83">
        <f t="shared" si="22"/>
        <v>0</v>
      </c>
      <c r="CR42" s="82">
        <v>0</v>
      </c>
      <c r="CS42" s="82">
        <v>0</v>
      </c>
      <c r="CT42" s="85">
        <f t="shared" si="23"/>
        <v>0</v>
      </c>
      <c r="CU42" s="82">
        <v>2990624</v>
      </c>
      <c r="CV42" s="82">
        <v>0</v>
      </c>
      <c r="CW42" s="82">
        <v>0</v>
      </c>
      <c r="CX42" s="82">
        <v>0</v>
      </c>
      <c r="CY42" s="83">
        <f t="shared" si="24"/>
        <v>2990624</v>
      </c>
      <c r="CZ42" s="82">
        <v>168921</v>
      </c>
      <c r="DA42" s="82">
        <v>197792</v>
      </c>
      <c r="DB42" s="85">
        <f t="shared" si="25"/>
        <v>3357337</v>
      </c>
      <c r="DC42" s="82">
        <v>2931985</v>
      </c>
      <c r="DD42" s="82">
        <v>0</v>
      </c>
      <c r="DE42" s="82">
        <v>0</v>
      </c>
      <c r="DF42" s="82">
        <v>0</v>
      </c>
      <c r="DG42" s="83">
        <f t="shared" si="26"/>
        <v>2931985</v>
      </c>
      <c r="DH42" s="82">
        <v>165609</v>
      </c>
      <c r="DI42" s="82">
        <v>193914</v>
      </c>
      <c r="DJ42" s="85">
        <f t="shared" si="27"/>
        <v>3291508</v>
      </c>
      <c r="DK42" s="82">
        <v>1442984</v>
      </c>
      <c r="DL42" s="82">
        <v>0</v>
      </c>
      <c r="DM42" s="82">
        <v>0</v>
      </c>
      <c r="DN42" s="82">
        <v>0</v>
      </c>
      <c r="DO42" s="83">
        <f t="shared" si="28"/>
        <v>1442984</v>
      </c>
      <c r="DP42" s="82">
        <v>0</v>
      </c>
      <c r="DQ42" s="82">
        <v>0</v>
      </c>
      <c r="DR42" s="85">
        <f t="shared" si="29"/>
        <v>1442984</v>
      </c>
      <c r="DS42" s="82">
        <v>1974421</v>
      </c>
      <c r="DT42" s="82">
        <v>0</v>
      </c>
      <c r="DU42" s="82">
        <v>0</v>
      </c>
      <c r="DV42" s="82">
        <v>0</v>
      </c>
      <c r="DW42" s="83">
        <f t="shared" si="30"/>
        <v>1974421</v>
      </c>
      <c r="DX42" s="82">
        <v>187764</v>
      </c>
      <c r="DY42" s="82">
        <v>161392</v>
      </c>
      <c r="DZ42" s="85">
        <f t="shared" si="31"/>
        <v>2323577</v>
      </c>
      <c r="EA42" s="82">
        <v>20000</v>
      </c>
      <c r="EB42" s="82">
        <v>0</v>
      </c>
      <c r="EC42" s="82">
        <v>0</v>
      </c>
      <c r="ED42" s="82">
        <v>0</v>
      </c>
      <c r="EE42" s="83">
        <f t="shared" si="32"/>
        <v>20000</v>
      </c>
      <c r="EF42" s="82">
        <v>0</v>
      </c>
      <c r="EG42" s="82">
        <v>0</v>
      </c>
      <c r="EH42" s="85">
        <f t="shared" si="33"/>
        <v>20000</v>
      </c>
    </row>
    <row r="43" spans="1:138" s="13" customFormat="1" x14ac:dyDescent="0.2">
      <c r="A43" s="42">
        <v>37</v>
      </c>
      <c r="B43" s="139" t="s">
        <v>201</v>
      </c>
      <c r="C43" s="86">
        <v>3680785</v>
      </c>
      <c r="D43" s="86">
        <v>0</v>
      </c>
      <c r="E43" s="86">
        <v>0</v>
      </c>
      <c r="F43" s="86">
        <v>0</v>
      </c>
      <c r="G43" s="87">
        <f t="shared" si="0"/>
        <v>3680785</v>
      </c>
      <c r="H43" s="86">
        <v>0</v>
      </c>
      <c r="I43" s="86">
        <v>0</v>
      </c>
      <c r="J43" s="89">
        <f t="shared" si="1"/>
        <v>3680785</v>
      </c>
      <c r="K43" s="86">
        <v>17160394</v>
      </c>
      <c r="L43" s="86">
        <v>0</v>
      </c>
      <c r="M43" s="86">
        <v>0</v>
      </c>
      <c r="N43" s="86">
        <v>0</v>
      </c>
      <c r="O43" s="87">
        <f t="shared" si="2"/>
        <v>17160394</v>
      </c>
      <c r="P43" s="86">
        <v>0</v>
      </c>
      <c r="Q43" s="86">
        <v>0</v>
      </c>
      <c r="R43" s="89">
        <f t="shared" si="3"/>
        <v>17160394</v>
      </c>
      <c r="S43" s="86">
        <v>0</v>
      </c>
      <c r="T43" s="86">
        <v>0</v>
      </c>
      <c r="U43" s="86">
        <v>0</v>
      </c>
      <c r="V43" s="86">
        <v>0</v>
      </c>
      <c r="W43" s="87">
        <f t="shared" si="4"/>
        <v>0</v>
      </c>
      <c r="X43" s="86">
        <v>7948602</v>
      </c>
      <c r="Y43" s="86">
        <v>0</v>
      </c>
      <c r="Z43" s="89">
        <f t="shared" si="5"/>
        <v>7948602</v>
      </c>
      <c r="AA43" s="86">
        <v>653344</v>
      </c>
      <c r="AB43" s="86">
        <v>0</v>
      </c>
      <c r="AC43" s="86">
        <v>0</v>
      </c>
      <c r="AD43" s="86">
        <v>0</v>
      </c>
      <c r="AE43" s="87">
        <f t="shared" si="6"/>
        <v>653344</v>
      </c>
      <c r="AF43" s="86">
        <v>0</v>
      </c>
      <c r="AG43" s="86">
        <v>0</v>
      </c>
      <c r="AH43" s="89">
        <f t="shared" si="7"/>
        <v>653344</v>
      </c>
      <c r="AI43" s="86">
        <v>0</v>
      </c>
      <c r="AJ43" s="86">
        <v>0</v>
      </c>
      <c r="AK43" s="86">
        <v>0</v>
      </c>
      <c r="AL43" s="86">
        <v>0</v>
      </c>
      <c r="AM43" s="87">
        <f t="shared" si="8"/>
        <v>0</v>
      </c>
      <c r="AN43" s="86">
        <v>0</v>
      </c>
      <c r="AO43" s="86">
        <v>0</v>
      </c>
      <c r="AP43" s="89">
        <f t="shared" si="9"/>
        <v>0</v>
      </c>
      <c r="AQ43" s="86">
        <v>15000</v>
      </c>
      <c r="AR43" s="86">
        <v>0</v>
      </c>
      <c r="AS43" s="86">
        <v>0</v>
      </c>
      <c r="AT43" s="86">
        <v>0</v>
      </c>
      <c r="AU43" s="87">
        <f t="shared" si="10"/>
        <v>15000</v>
      </c>
      <c r="AV43" s="86">
        <v>0</v>
      </c>
      <c r="AW43" s="86">
        <v>0</v>
      </c>
      <c r="AX43" s="89">
        <f t="shared" si="11"/>
        <v>15000</v>
      </c>
      <c r="AY43" s="86">
        <v>0</v>
      </c>
      <c r="AZ43" s="86">
        <v>0</v>
      </c>
      <c r="BA43" s="86">
        <v>0</v>
      </c>
      <c r="BB43" s="86">
        <v>0</v>
      </c>
      <c r="BC43" s="87">
        <f t="shared" si="12"/>
        <v>0</v>
      </c>
      <c r="BD43" s="86">
        <v>0</v>
      </c>
      <c r="BE43" s="86">
        <v>0</v>
      </c>
      <c r="BF43" s="89">
        <f t="shared" si="13"/>
        <v>0</v>
      </c>
      <c r="BG43" s="86">
        <v>45727100</v>
      </c>
      <c r="BH43" s="86">
        <v>0</v>
      </c>
      <c r="BI43" s="86">
        <v>0</v>
      </c>
      <c r="BJ43" s="86">
        <v>0</v>
      </c>
      <c r="BK43" s="87">
        <f t="shared" si="14"/>
        <v>45727100</v>
      </c>
      <c r="BL43" s="86">
        <v>0</v>
      </c>
      <c r="BM43" s="86">
        <v>0</v>
      </c>
      <c r="BN43" s="89">
        <f t="shared" si="15"/>
        <v>45727100</v>
      </c>
      <c r="BO43" s="86">
        <v>0</v>
      </c>
      <c r="BP43" s="86">
        <v>0</v>
      </c>
      <c r="BQ43" s="86">
        <v>0</v>
      </c>
      <c r="BR43" s="86">
        <v>0</v>
      </c>
      <c r="BS43" s="87">
        <f t="shared" si="16"/>
        <v>0</v>
      </c>
      <c r="BT43" s="86">
        <v>0</v>
      </c>
      <c r="BU43" s="86">
        <v>0</v>
      </c>
      <c r="BV43" s="89">
        <f t="shared" si="17"/>
        <v>0</v>
      </c>
      <c r="BW43" s="86">
        <v>240450</v>
      </c>
      <c r="BX43" s="86">
        <v>0</v>
      </c>
      <c r="BY43" s="86">
        <v>0</v>
      </c>
      <c r="BZ43" s="86">
        <v>0</v>
      </c>
      <c r="CA43" s="87">
        <f t="shared" si="18"/>
        <v>240450</v>
      </c>
      <c r="CB43" s="86">
        <v>0</v>
      </c>
      <c r="CC43" s="86">
        <v>0</v>
      </c>
      <c r="CD43" s="89">
        <f t="shared" si="19"/>
        <v>240450</v>
      </c>
      <c r="CE43" s="86">
        <v>0</v>
      </c>
      <c r="CF43" s="86">
        <v>0</v>
      </c>
      <c r="CG43" s="86">
        <v>0</v>
      </c>
      <c r="CH43" s="86">
        <v>0</v>
      </c>
      <c r="CI43" s="87">
        <f t="shared" si="20"/>
        <v>0</v>
      </c>
      <c r="CJ43" s="86">
        <v>0</v>
      </c>
      <c r="CK43" s="86">
        <v>0</v>
      </c>
      <c r="CL43" s="89">
        <f t="shared" si="21"/>
        <v>0</v>
      </c>
      <c r="CM43" s="86">
        <v>0</v>
      </c>
      <c r="CN43" s="86">
        <v>0</v>
      </c>
      <c r="CO43" s="86">
        <v>0</v>
      </c>
      <c r="CP43" s="86">
        <v>0</v>
      </c>
      <c r="CQ43" s="87">
        <f t="shared" si="22"/>
        <v>0</v>
      </c>
      <c r="CR43" s="86">
        <v>0</v>
      </c>
      <c r="CS43" s="86">
        <v>0</v>
      </c>
      <c r="CT43" s="89">
        <f t="shared" si="23"/>
        <v>0</v>
      </c>
      <c r="CU43" s="86">
        <v>0</v>
      </c>
      <c r="CV43" s="86">
        <v>0</v>
      </c>
      <c r="CW43" s="86">
        <v>0</v>
      </c>
      <c r="CX43" s="86">
        <v>0</v>
      </c>
      <c r="CY43" s="87">
        <f t="shared" si="24"/>
        <v>0</v>
      </c>
      <c r="CZ43" s="86">
        <v>0</v>
      </c>
      <c r="DA43" s="86">
        <v>0</v>
      </c>
      <c r="DB43" s="89">
        <f t="shared" si="25"/>
        <v>0</v>
      </c>
      <c r="DC43" s="86">
        <v>0</v>
      </c>
      <c r="DD43" s="86">
        <v>0</v>
      </c>
      <c r="DE43" s="86">
        <v>0</v>
      </c>
      <c r="DF43" s="86">
        <v>0</v>
      </c>
      <c r="DG43" s="87">
        <f t="shared" si="26"/>
        <v>0</v>
      </c>
      <c r="DH43" s="86">
        <v>0</v>
      </c>
      <c r="DI43" s="86">
        <v>0</v>
      </c>
      <c r="DJ43" s="89">
        <f t="shared" si="27"/>
        <v>0</v>
      </c>
      <c r="DK43" s="86">
        <v>634105</v>
      </c>
      <c r="DL43" s="86">
        <v>0</v>
      </c>
      <c r="DM43" s="86">
        <v>0</v>
      </c>
      <c r="DN43" s="86">
        <v>0</v>
      </c>
      <c r="DO43" s="87">
        <f t="shared" si="28"/>
        <v>634105</v>
      </c>
      <c r="DP43" s="86">
        <v>242306</v>
      </c>
      <c r="DQ43" s="86">
        <v>0</v>
      </c>
      <c r="DR43" s="89">
        <f t="shared" si="29"/>
        <v>876411</v>
      </c>
      <c r="DS43" s="86">
        <v>259319</v>
      </c>
      <c r="DT43" s="86">
        <v>0</v>
      </c>
      <c r="DU43" s="86">
        <v>0</v>
      </c>
      <c r="DV43" s="86">
        <v>0</v>
      </c>
      <c r="DW43" s="87">
        <f t="shared" si="30"/>
        <v>259319</v>
      </c>
      <c r="DX43" s="86">
        <v>0</v>
      </c>
      <c r="DY43" s="86">
        <v>0</v>
      </c>
      <c r="DZ43" s="89">
        <f t="shared" si="31"/>
        <v>259319</v>
      </c>
      <c r="EA43" s="86">
        <v>1912</v>
      </c>
      <c r="EB43" s="86">
        <v>0</v>
      </c>
      <c r="EC43" s="86">
        <v>0</v>
      </c>
      <c r="ED43" s="86">
        <v>0</v>
      </c>
      <c r="EE43" s="87">
        <f t="shared" si="32"/>
        <v>1912</v>
      </c>
      <c r="EF43" s="86">
        <v>0</v>
      </c>
      <c r="EG43" s="86">
        <v>0</v>
      </c>
      <c r="EH43" s="89">
        <f t="shared" si="33"/>
        <v>1912</v>
      </c>
    </row>
    <row r="44" spans="1:138" s="13" customFormat="1" x14ac:dyDescent="0.2">
      <c r="A44" s="42">
        <v>38</v>
      </c>
      <c r="B44" s="139" t="s">
        <v>202</v>
      </c>
      <c r="C44" s="86">
        <v>6300000</v>
      </c>
      <c r="D44" s="86">
        <v>0</v>
      </c>
      <c r="E44" s="86">
        <v>0</v>
      </c>
      <c r="F44" s="86">
        <v>0</v>
      </c>
      <c r="G44" s="87">
        <f t="shared" si="0"/>
        <v>6300000</v>
      </c>
      <c r="H44" s="86">
        <v>0</v>
      </c>
      <c r="I44" s="86">
        <v>0</v>
      </c>
      <c r="J44" s="89">
        <f t="shared" si="1"/>
        <v>6300000</v>
      </c>
      <c r="K44" s="86">
        <v>19200000</v>
      </c>
      <c r="L44" s="86">
        <v>0</v>
      </c>
      <c r="M44" s="86">
        <v>0</v>
      </c>
      <c r="N44" s="86">
        <v>0</v>
      </c>
      <c r="O44" s="87">
        <f t="shared" si="2"/>
        <v>19200000</v>
      </c>
      <c r="P44" s="86">
        <v>0</v>
      </c>
      <c r="Q44" s="86">
        <v>0</v>
      </c>
      <c r="R44" s="89">
        <f t="shared" si="3"/>
        <v>19200000</v>
      </c>
      <c r="S44" s="86">
        <v>0</v>
      </c>
      <c r="T44" s="86">
        <v>0</v>
      </c>
      <c r="U44" s="86">
        <v>0</v>
      </c>
      <c r="V44" s="86">
        <v>0</v>
      </c>
      <c r="W44" s="87">
        <f t="shared" si="4"/>
        <v>0</v>
      </c>
      <c r="X44" s="86">
        <v>0</v>
      </c>
      <c r="Y44" s="86">
        <v>0</v>
      </c>
      <c r="Z44" s="89">
        <f t="shared" si="5"/>
        <v>0</v>
      </c>
      <c r="AA44" s="86">
        <v>670000</v>
      </c>
      <c r="AB44" s="86">
        <v>0</v>
      </c>
      <c r="AC44" s="86">
        <v>0</v>
      </c>
      <c r="AD44" s="86">
        <v>0</v>
      </c>
      <c r="AE44" s="87">
        <f t="shared" si="6"/>
        <v>670000</v>
      </c>
      <c r="AF44" s="86">
        <v>0</v>
      </c>
      <c r="AG44" s="86">
        <v>0</v>
      </c>
      <c r="AH44" s="89">
        <f t="shared" si="7"/>
        <v>670000</v>
      </c>
      <c r="AI44" s="86">
        <v>0</v>
      </c>
      <c r="AJ44" s="86">
        <v>0</v>
      </c>
      <c r="AK44" s="86">
        <v>0</v>
      </c>
      <c r="AL44" s="86">
        <v>0</v>
      </c>
      <c r="AM44" s="87">
        <f t="shared" si="8"/>
        <v>0</v>
      </c>
      <c r="AN44" s="86">
        <v>0</v>
      </c>
      <c r="AO44" s="86">
        <v>0</v>
      </c>
      <c r="AP44" s="89">
        <f t="shared" si="9"/>
        <v>0</v>
      </c>
      <c r="AQ44" s="86">
        <v>40000</v>
      </c>
      <c r="AR44" s="86">
        <v>0</v>
      </c>
      <c r="AS44" s="86">
        <v>0</v>
      </c>
      <c r="AT44" s="86">
        <v>0</v>
      </c>
      <c r="AU44" s="87">
        <f t="shared" si="10"/>
        <v>40000</v>
      </c>
      <c r="AV44" s="86">
        <v>0</v>
      </c>
      <c r="AW44" s="86">
        <v>0</v>
      </c>
      <c r="AX44" s="89">
        <f t="shared" si="11"/>
        <v>40000</v>
      </c>
      <c r="AY44" s="86">
        <v>0</v>
      </c>
      <c r="AZ44" s="86">
        <v>0</v>
      </c>
      <c r="BA44" s="86">
        <v>0</v>
      </c>
      <c r="BB44" s="86">
        <v>0</v>
      </c>
      <c r="BC44" s="87">
        <f t="shared" si="12"/>
        <v>0</v>
      </c>
      <c r="BD44" s="86">
        <v>0</v>
      </c>
      <c r="BE44" s="86">
        <v>0</v>
      </c>
      <c r="BF44" s="89">
        <f t="shared" si="13"/>
        <v>0</v>
      </c>
      <c r="BG44" s="86">
        <v>16800000</v>
      </c>
      <c r="BH44" s="86">
        <v>0</v>
      </c>
      <c r="BI44" s="86">
        <v>0</v>
      </c>
      <c r="BJ44" s="86">
        <v>0</v>
      </c>
      <c r="BK44" s="87">
        <f t="shared" si="14"/>
        <v>16800000</v>
      </c>
      <c r="BL44" s="86">
        <v>0</v>
      </c>
      <c r="BM44" s="86">
        <v>0</v>
      </c>
      <c r="BN44" s="89">
        <f t="shared" si="15"/>
        <v>16800000</v>
      </c>
      <c r="BO44" s="86">
        <v>0</v>
      </c>
      <c r="BP44" s="86">
        <v>0</v>
      </c>
      <c r="BQ44" s="86">
        <v>0</v>
      </c>
      <c r="BR44" s="86">
        <v>0</v>
      </c>
      <c r="BS44" s="87">
        <f t="shared" si="16"/>
        <v>0</v>
      </c>
      <c r="BT44" s="86">
        <v>0</v>
      </c>
      <c r="BU44" s="86">
        <v>0</v>
      </c>
      <c r="BV44" s="89">
        <f t="shared" si="17"/>
        <v>0</v>
      </c>
      <c r="BW44" s="86">
        <v>0</v>
      </c>
      <c r="BX44" s="86">
        <v>0</v>
      </c>
      <c r="BY44" s="86">
        <v>0</v>
      </c>
      <c r="BZ44" s="86">
        <v>0</v>
      </c>
      <c r="CA44" s="87">
        <f t="shared" si="18"/>
        <v>0</v>
      </c>
      <c r="CB44" s="86">
        <v>0</v>
      </c>
      <c r="CC44" s="86">
        <v>0</v>
      </c>
      <c r="CD44" s="89">
        <f t="shared" si="19"/>
        <v>0</v>
      </c>
      <c r="CE44" s="86">
        <v>0</v>
      </c>
      <c r="CF44" s="86">
        <v>0</v>
      </c>
      <c r="CG44" s="86">
        <v>0</v>
      </c>
      <c r="CH44" s="86">
        <v>0</v>
      </c>
      <c r="CI44" s="87">
        <f t="shared" si="20"/>
        <v>0</v>
      </c>
      <c r="CJ44" s="86">
        <v>0</v>
      </c>
      <c r="CK44" s="86">
        <v>0</v>
      </c>
      <c r="CL44" s="89">
        <f t="shared" si="21"/>
        <v>0</v>
      </c>
      <c r="CM44" s="86">
        <v>20000</v>
      </c>
      <c r="CN44" s="86">
        <v>0</v>
      </c>
      <c r="CO44" s="86">
        <v>0</v>
      </c>
      <c r="CP44" s="86">
        <v>0</v>
      </c>
      <c r="CQ44" s="87">
        <f t="shared" si="22"/>
        <v>20000</v>
      </c>
      <c r="CR44" s="86">
        <v>0</v>
      </c>
      <c r="CS44" s="86">
        <v>0</v>
      </c>
      <c r="CT44" s="89">
        <f t="shared" si="23"/>
        <v>20000</v>
      </c>
      <c r="CU44" s="86">
        <v>90000</v>
      </c>
      <c r="CV44" s="86">
        <v>0</v>
      </c>
      <c r="CW44" s="86">
        <v>0</v>
      </c>
      <c r="CX44" s="86">
        <v>0</v>
      </c>
      <c r="CY44" s="87">
        <f t="shared" si="24"/>
        <v>90000</v>
      </c>
      <c r="CZ44" s="86">
        <v>0</v>
      </c>
      <c r="DA44" s="86">
        <v>0</v>
      </c>
      <c r="DB44" s="89">
        <f t="shared" si="25"/>
        <v>90000</v>
      </c>
      <c r="DC44" s="86">
        <v>0</v>
      </c>
      <c r="DD44" s="86">
        <v>0</v>
      </c>
      <c r="DE44" s="86">
        <v>0</v>
      </c>
      <c r="DF44" s="86">
        <v>0</v>
      </c>
      <c r="DG44" s="87">
        <f t="shared" si="26"/>
        <v>0</v>
      </c>
      <c r="DH44" s="86">
        <v>0</v>
      </c>
      <c r="DI44" s="86">
        <v>0</v>
      </c>
      <c r="DJ44" s="89">
        <f t="shared" si="27"/>
        <v>0</v>
      </c>
      <c r="DK44" s="86">
        <v>100000</v>
      </c>
      <c r="DL44" s="86">
        <v>0</v>
      </c>
      <c r="DM44" s="86">
        <v>0</v>
      </c>
      <c r="DN44" s="86">
        <v>0</v>
      </c>
      <c r="DO44" s="87">
        <f t="shared" si="28"/>
        <v>100000</v>
      </c>
      <c r="DP44" s="86">
        <v>0</v>
      </c>
      <c r="DQ44" s="86">
        <v>0</v>
      </c>
      <c r="DR44" s="89">
        <f t="shared" si="29"/>
        <v>100000</v>
      </c>
      <c r="DS44" s="86">
        <v>640000</v>
      </c>
      <c r="DT44" s="86">
        <v>0</v>
      </c>
      <c r="DU44" s="86">
        <v>0</v>
      </c>
      <c r="DV44" s="86">
        <v>0</v>
      </c>
      <c r="DW44" s="87">
        <f t="shared" si="30"/>
        <v>640000</v>
      </c>
      <c r="DX44" s="86">
        <v>0</v>
      </c>
      <c r="DY44" s="86">
        <v>0</v>
      </c>
      <c r="DZ44" s="89">
        <f t="shared" si="31"/>
        <v>640000</v>
      </c>
      <c r="EA44" s="86">
        <v>0</v>
      </c>
      <c r="EB44" s="86">
        <v>0</v>
      </c>
      <c r="EC44" s="86">
        <v>0</v>
      </c>
      <c r="ED44" s="86">
        <v>0</v>
      </c>
      <c r="EE44" s="87">
        <f t="shared" si="32"/>
        <v>0</v>
      </c>
      <c r="EF44" s="86">
        <v>0</v>
      </c>
      <c r="EG44" s="86">
        <v>0</v>
      </c>
      <c r="EH44" s="89">
        <f t="shared" si="33"/>
        <v>0</v>
      </c>
    </row>
    <row r="45" spans="1:138" s="13" customFormat="1" x14ac:dyDescent="0.2">
      <c r="A45" s="42">
        <v>39</v>
      </c>
      <c r="B45" s="139" t="s">
        <v>203</v>
      </c>
      <c r="C45" s="86">
        <v>2178560</v>
      </c>
      <c r="D45" s="86">
        <v>0</v>
      </c>
      <c r="E45" s="86">
        <v>0</v>
      </c>
      <c r="F45" s="86">
        <v>0</v>
      </c>
      <c r="G45" s="87">
        <f t="shared" si="0"/>
        <v>2178560</v>
      </c>
      <c r="H45" s="86">
        <v>0</v>
      </c>
      <c r="I45" s="86">
        <v>0</v>
      </c>
      <c r="J45" s="89">
        <f t="shared" si="1"/>
        <v>2178560</v>
      </c>
      <c r="K45" s="86">
        <v>5735289</v>
      </c>
      <c r="L45" s="86">
        <v>0</v>
      </c>
      <c r="M45" s="86">
        <v>0</v>
      </c>
      <c r="N45" s="86">
        <v>0</v>
      </c>
      <c r="O45" s="87">
        <f t="shared" si="2"/>
        <v>5735289</v>
      </c>
      <c r="P45" s="86">
        <v>0</v>
      </c>
      <c r="Q45" s="86">
        <v>0</v>
      </c>
      <c r="R45" s="89">
        <f t="shared" si="3"/>
        <v>5735289</v>
      </c>
      <c r="S45" s="86">
        <v>0</v>
      </c>
      <c r="T45" s="86">
        <v>0</v>
      </c>
      <c r="U45" s="86">
        <v>0</v>
      </c>
      <c r="V45" s="86">
        <v>0</v>
      </c>
      <c r="W45" s="87">
        <f t="shared" si="4"/>
        <v>0</v>
      </c>
      <c r="X45" s="86">
        <v>0</v>
      </c>
      <c r="Y45" s="86">
        <v>0</v>
      </c>
      <c r="Z45" s="89">
        <f t="shared" si="5"/>
        <v>0</v>
      </c>
      <c r="AA45" s="86">
        <v>258424</v>
      </c>
      <c r="AB45" s="86">
        <v>0</v>
      </c>
      <c r="AC45" s="86">
        <v>0</v>
      </c>
      <c r="AD45" s="86">
        <v>0</v>
      </c>
      <c r="AE45" s="87">
        <f t="shared" si="6"/>
        <v>258424</v>
      </c>
      <c r="AF45" s="86">
        <v>0</v>
      </c>
      <c r="AG45" s="86">
        <v>0</v>
      </c>
      <c r="AH45" s="89">
        <f t="shared" si="7"/>
        <v>258424</v>
      </c>
      <c r="AI45" s="86">
        <v>0</v>
      </c>
      <c r="AJ45" s="86">
        <v>0</v>
      </c>
      <c r="AK45" s="86">
        <v>0</v>
      </c>
      <c r="AL45" s="86">
        <v>0</v>
      </c>
      <c r="AM45" s="87">
        <f t="shared" si="8"/>
        <v>0</v>
      </c>
      <c r="AN45" s="86">
        <v>0</v>
      </c>
      <c r="AO45" s="86">
        <v>0</v>
      </c>
      <c r="AP45" s="89">
        <f t="shared" si="9"/>
        <v>0</v>
      </c>
      <c r="AQ45" s="86">
        <v>0</v>
      </c>
      <c r="AR45" s="86">
        <v>0</v>
      </c>
      <c r="AS45" s="86">
        <v>0</v>
      </c>
      <c r="AT45" s="86">
        <v>0</v>
      </c>
      <c r="AU45" s="87">
        <f t="shared" si="10"/>
        <v>0</v>
      </c>
      <c r="AV45" s="86">
        <v>0</v>
      </c>
      <c r="AW45" s="86">
        <v>0</v>
      </c>
      <c r="AX45" s="89">
        <f t="shared" si="11"/>
        <v>0</v>
      </c>
      <c r="AY45" s="86">
        <v>0</v>
      </c>
      <c r="AZ45" s="86">
        <v>0</v>
      </c>
      <c r="BA45" s="86">
        <v>0</v>
      </c>
      <c r="BB45" s="86">
        <v>0</v>
      </c>
      <c r="BC45" s="87">
        <f t="shared" si="12"/>
        <v>0</v>
      </c>
      <c r="BD45" s="86">
        <v>0</v>
      </c>
      <c r="BE45" s="86">
        <v>0</v>
      </c>
      <c r="BF45" s="89">
        <f t="shared" si="13"/>
        <v>0</v>
      </c>
      <c r="BG45" s="86">
        <v>7065003</v>
      </c>
      <c r="BH45" s="86">
        <v>0</v>
      </c>
      <c r="BI45" s="86">
        <v>0</v>
      </c>
      <c r="BJ45" s="86">
        <v>0</v>
      </c>
      <c r="BK45" s="87">
        <f t="shared" si="14"/>
        <v>7065003</v>
      </c>
      <c r="BL45" s="86">
        <v>0</v>
      </c>
      <c r="BM45" s="86">
        <v>0</v>
      </c>
      <c r="BN45" s="89">
        <f t="shared" si="15"/>
        <v>7065003</v>
      </c>
      <c r="BO45" s="86">
        <v>0</v>
      </c>
      <c r="BP45" s="86">
        <v>0</v>
      </c>
      <c r="BQ45" s="86">
        <v>0</v>
      </c>
      <c r="BR45" s="86">
        <v>0</v>
      </c>
      <c r="BS45" s="87">
        <f t="shared" si="16"/>
        <v>0</v>
      </c>
      <c r="BT45" s="86">
        <v>0</v>
      </c>
      <c r="BU45" s="86">
        <v>0</v>
      </c>
      <c r="BV45" s="89">
        <f t="shared" si="17"/>
        <v>0</v>
      </c>
      <c r="BW45" s="86">
        <v>0</v>
      </c>
      <c r="BX45" s="86">
        <v>0</v>
      </c>
      <c r="BY45" s="86">
        <v>0</v>
      </c>
      <c r="BZ45" s="86">
        <v>0</v>
      </c>
      <c r="CA45" s="87">
        <f t="shared" si="18"/>
        <v>0</v>
      </c>
      <c r="CB45" s="86">
        <v>0</v>
      </c>
      <c r="CC45" s="86">
        <v>0</v>
      </c>
      <c r="CD45" s="89">
        <f t="shared" si="19"/>
        <v>0</v>
      </c>
      <c r="CE45" s="86">
        <v>0</v>
      </c>
      <c r="CF45" s="86">
        <v>0</v>
      </c>
      <c r="CG45" s="86">
        <v>0</v>
      </c>
      <c r="CH45" s="86">
        <v>0</v>
      </c>
      <c r="CI45" s="87">
        <f t="shared" si="20"/>
        <v>0</v>
      </c>
      <c r="CJ45" s="86">
        <v>0</v>
      </c>
      <c r="CK45" s="86">
        <v>0</v>
      </c>
      <c r="CL45" s="89">
        <f t="shared" si="21"/>
        <v>0</v>
      </c>
      <c r="CM45" s="86">
        <v>0</v>
      </c>
      <c r="CN45" s="86">
        <v>0</v>
      </c>
      <c r="CO45" s="86">
        <v>0</v>
      </c>
      <c r="CP45" s="86">
        <v>0</v>
      </c>
      <c r="CQ45" s="87">
        <f t="shared" si="22"/>
        <v>0</v>
      </c>
      <c r="CR45" s="86">
        <v>0</v>
      </c>
      <c r="CS45" s="86">
        <v>0</v>
      </c>
      <c r="CT45" s="89">
        <f t="shared" si="23"/>
        <v>0</v>
      </c>
      <c r="CU45" s="86">
        <v>0</v>
      </c>
      <c r="CV45" s="86">
        <v>0</v>
      </c>
      <c r="CW45" s="86">
        <v>0</v>
      </c>
      <c r="CX45" s="86">
        <v>0</v>
      </c>
      <c r="CY45" s="87">
        <f t="shared" si="24"/>
        <v>0</v>
      </c>
      <c r="CZ45" s="86">
        <v>0</v>
      </c>
      <c r="DA45" s="86">
        <v>0</v>
      </c>
      <c r="DB45" s="89">
        <f t="shared" si="25"/>
        <v>0</v>
      </c>
      <c r="DC45" s="86">
        <v>0</v>
      </c>
      <c r="DD45" s="86">
        <v>0</v>
      </c>
      <c r="DE45" s="86">
        <v>0</v>
      </c>
      <c r="DF45" s="86">
        <v>0</v>
      </c>
      <c r="DG45" s="87">
        <f t="shared" si="26"/>
        <v>0</v>
      </c>
      <c r="DH45" s="86">
        <v>0</v>
      </c>
      <c r="DI45" s="86">
        <v>0</v>
      </c>
      <c r="DJ45" s="89">
        <f t="shared" si="27"/>
        <v>0</v>
      </c>
      <c r="DK45" s="86">
        <v>343430</v>
      </c>
      <c r="DL45" s="86">
        <v>0</v>
      </c>
      <c r="DM45" s="86">
        <v>0</v>
      </c>
      <c r="DN45" s="86">
        <v>0</v>
      </c>
      <c r="DO45" s="87">
        <f t="shared" si="28"/>
        <v>343430</v>
      </c>
      <c r="DP45" s="86">
        <v>0</v>
      </c>
      <c r="DQ45" s="86">
        <v>0</v>
      </c>
      <c r="DR45" s="89">
        <f t="shared" si="29"/>
        <v>343430</v>
      </c>
      <c r="DS45" s="86">
        <v>159310</v>
      </c>
      <c r="DT45" s="86">
        <v>0</v>
      </c>
      <c r="DU45" s="86">
        <v>0</v>
      </c>
      <c r="DV45" s="86">
        <v>0</v>
      </c>
      <c r="DW45" s="87">
        <f t="shared" si="30"/>
        <v>159310</v>
      </c>
      <c r="DX45" s="86">
        <v>0</v>
      </c>
      <c r="DY45" s="86">
        <v>0</v>
      </c>
      <c r="DZ45" s="89">
        <f t="shared" si="31"/>
        <v>159310</v>
      </c>
      <c r="EA45" s="86">
        <v>0</v>
      </c>
      <c r="EB45" s="86">
        <v>0</v>
      </c>
      <c r="EC45" s="86">
        <v>0</v>
      </c>
      <c r="ED45" s="86">
        <v>0</v>
      </c>
      <c r="EE45" s="87">
        <f t="shared" si="32"/>
        <v>0</v>
      </c>
      <c r="EF45" s="86">
        <v>0</v>
      </c>
      <c r="EG45" s="86">
        <v>0</v>
      </c>
      <c r="EH45" s="89">
        <f t="shared" si="33"/>
        <v>0</v>
      </c>
    </row>
    <row r="46" spans="1:138" s="13" customFormat="1" x14ac:dyDescent="0.2">
      <c r="A46" s="43">
        <v>40</v>
      </c>
      <c r="B46" s="140" t="s">
        <v>204</v>
      </c>
      <c r="C46" s="90">
        <v>4075000</v>
      </c>
      <c r="D46" s="90">
        <v>0</v>
      </c>
      <c r="E46" s="90">
        <v>0</v>
      </c>
      <c r="F46" s="90">
        <v>0</v>
      </c>
      <c r="G46" s="91">
        <f t="shared" si="0"/>
        <v>4075000</v>
      </c>
      <c r="H46" s="90">
        <v>0</v>
      </c>
      <c r="I46" s="90">
        <v>0</v>
      </c>
      <c r="J46" s="93">
        <f t="shared" si="1"/>
        <v>4075000</v>
      </c>
      <c r="K46" s="90">
        <v>16175000</v>
      </c>
      <c r="L46" s="90">
        <v>0</v>
      </c>
      <c r="M46" s="90">
        <v>0</v>
      </c>
      <c r="N46" s="90">
        <v>10585500</v>
      </c>
      <c r="O46" s="91">
        <f t="shared" si="2"/>
        <v>26760500</v>
      </c>
      <c r="P46" s="90">
        <v>0</v>
      </c>
      <c r="Q46" s="90">
        <v>0</v>
      </c>
      <c r="R46" s="93">
        <f t="shared" si="3"/>
        <v>26760500</v>
      </c>
      <c r="S46" s="90">
        <v>0</v>
      </c>
      <c r="T46" s="90">
        <v>0</v>
      </c>
      <c r="U46" s="90">
        <v>0</v>
      </c>
      <c r="V46" s="90">
        <v>0</v>
      </c>
      <c r="W46" s="91">
        <f t="shared" si="4"/>
        <v>0</v>
      </c>
      <c r="X46" s="90">
        <v>8828688</v>
      </c>
      <c r="Y46" s="90">
        <v>0</v>
      </c>
      <c r="Z46" s="93">
        <f t="shared" si="5"/>
        <v>8828688</v>
      </c>
      <c r="AA46" s="90">
        <v>975000</v>
      </c>
      <c r="AB46" s="90">
        <v>0</v>
      </c>
      <c r="AC46" s="90">
        <v>0</v>
      </c>
      <c r="AD46" s="90">
        <v>0</v>
      </c>
      <c r="AE46" s="91">
        <f t="shared" si="6"/>
        <v>975000</v>
      </c>
      <c r="AF46" s="90">
        <v>0</v>
      </c>
      <c r="AG46" s="90">
        <v>0</v>
      </c>
      <c r="AH46" s="93">
        <f t="shared" si="7"/>
        <v>975000</v>
      </c>
      <c r="AI46" s="90">
        <v>0</v>
      </c>
      <c r="AJ46" s="90">
        <v>0</v>
      </c>
      <c r="AK46" s="90">
        <v>0</v>
      </c>
      <c r="AL46" s="90">
        <v>0</v>
      </c>
      <c r="AM46" s="91">
        <f t="shared" si="8"/>
        <v>0</v>
      </c>
      <c r="AN46" s="90">
        <v>0</v>
      </c>
      <c r="AO46" s="90">
        <v>0</v>
      </c>
      <c r="AP46" s="93">
        <f t="shared" si="9"/>
        <v>0</v>
      </c>
      <c r="AQ46" s="90">
        <v>40000</v>
      </c>
      <c r="AR46" s="90">
        <v>0</v>
      </c>
      <c r="AS46" s="90">
        <v>0</v>
      </c>
      <c r="AT46" s="90">
        <v>19275</v>
      </c>
      <c r="AU46" s="91">
        <f t="shared" si="10"/>
        <v>59275</v>
      </c>
      <c r="AV46" s="90">
        <v>12276</v>
      </c>
      <c r="AW46" s="90">
        <v>0</v>
      </c>
      <c r="AX46" s="93">
        <f t="shared" si="11"/>
        <v>71551</v>
      </c>
      <c r="AY46" s="90">
        <v>0</v>
      </c>
      <c r="AZ46" s="90">
        <v>0</v>
      </c>
      <c r="BA46" s="90">
        <v>0</v>
      </c>
      <c r="BB46" s="90">
        <v>0</v>
      </c>
      <c r="BC46" s="91">
        <f t="shared" si="12"/>
        <v>0</v>
      </c>
      <c r="BD46" s="90">
        <v>0</v>
      </c>
      <c r="BE46" s="90">
        <v>0</v>
      </c>
      <c r="BF46" s="93">
        <f t="shared" si="13"/>
        <v>0</v>
      </c>
      <c r="BG46" s="90">
        <v>12750000</v>
      </c>
      <c r="BH46" s="90">
        <v>0</v>
      </c>
      <c r="BI46" s="90">
        <v>0</v>
      </c>
      <c r="BJ46" s="90">
        <v>38150000</v>
      </c>
      <c r="BK46" s="91">
        <f t="shared" si="14"/>
        <v>50900000</v>
      </c>
      <c r="BL46" s="90">
        <v>0</v>
      </c>
      <c r="BM46" s="90">
        <v>0</v>
      </c>
      <c r="BN46" s="93">
        <f t="shared" si="15"/>
        <v>50900000</v>
      </c>
      <c r="BO46" s="90">
        <v>0</v>
      </c>
      <c r="BP46" s="90">
        <v>0</v>
      </c>
      <c r="BQ46" s="90">
        <v>0</v>
      </c>
      <c r="BR46" s="90">
        <v>0</v>
      </c>
      <c r="BS46" s="91">
        <f t="shared" si="16"/>
        <v>0</v>
      </c>
      <c r="BT46" s="90">
        <v>0</v>
      </c>
      <c r="BU46" s="90">
        <v>0</v>
      </c>
      <c r="BV46" s="93">
        <f t="shared" si="17"/>
        <v>0</v>
      </c>
      <c r="BW46" s="90">
        <v>0</v>
      </c>
      <c r="BX46" s="90">
        <v>0</v>
      </c>
      <c r="BY46" s="90">
        <v>0</v>
      </c>
      <c r="BZ46" s="90">
        <v>0</v>
      </c>
      <c r="CA46" s="91">
        <f t="shared" si="18"/>
        <v>0</v>
      </c>
      <c r="CB46" s="90">
        <v>0</v>
      </c>
      <c r="CC46" s="90">
        <v>0</v>
      </c>
      <c r="CD46" s="93">
        <f t="shared" si="19"/>
        <v>0</v>
      </c>
      <c r="CE46" s="90">
        <v>0</v>
      </c>
      <c r="CF46" s="90">
        <v>0</v>
      </c>
      <c r="CG46" s="90">
        <v>0</v>
      </c>
      <c r="CH46" s="90">
        <v>0</v>
      </c>
      <c r="CI46" s="91">
        <f t="shared" si="20"/>
        <v>0</v>
      </c>
      <c r="CJ46" s="90">
        <v>0</v>
      </c>
      <c r="CK46" s="90">
        <v>0</v>
      </c>
      <c r="CL46" s="93">
        <f t="shared" si="21"/>
        <v>0</v>
      </c>
      <c r="CM46" s="90">
        <v>0</v>
      </c>
      <c r="CN46" s="90">
        <v>0</v>
      </c>
      <c r="CO46" s="90">
        <v>0</v>
      </c>
      <c r="CP46" s="90">
        <v>0</v>
      </c>
      <c r="CQ46" s="91">
        <f t="shared" si="22"/>
        <v>0</v>
      </c>
      <c r="CR46" s="90">
        <v>0</v>
      </c>
      <c r="CS46" s="90">
        <v>0</v>
      </c>
      <c r="CT46" s="93">
        <f t="shared" si="23"/>
        <v>0</v>
      </c>
      <c r="CU46" s="90">
        <v>0</v>
      </c>
      <c r="CV46" s="90">
        <v>0</v>
      </c>
      <c r="CW46" s="90">
        <v>0</v>
      </c>
      <c r="CX46" s="90">
        <v>0</v>
      </c>
      <c r="CY46" s="91">
        <f t="shared" si="24"/>
        <v>0</v>
      </c>
      <c r="CZ46" s="90">
        <v>0</v>
      </c>
      <c r="DA46" s="90">
        <v>0</v>
      </c>
      <c r="DB46" s="93">
        <f t="shared" si="25"/>
        <v>0</v>
      </c>
      <c r="DC46" s="90">
        <v>0</v>
      </c>
      <c r="DD46" s="90">
        <v>0</v>
      </c>
      <c r="DE46" s="90">
        <v>0</v>
      </c>
      <c r="DF46" s="90">
        <v>0</v>
      </c>
      <c r="DG46" s="91">
        <f t="shared" si="26"/>
        <v>0</v>
      </c>
      <c r="DH46" s="90">
        <v>0</v>
      </c>
      <c r="DI46" s="90">
        <v>0</v>
      </c>
      <c r="DJ46" s="93">
        <f t="shared" si="27"/>
        <v>0</v>
      </c>
      <c r="DK46" s="90">
        <v>625000</v>
      </c>
      <c r="DL46" s="90">
        <v>0</v>
      </c>
      <c r="DM46" s="90">
        <v>0</v>
      </c>
      <c r="DN46" s="90">
        <v>346450</v>
      </c>
      <c r="DO46" s="91">
        <f t="shared" si="28"/>
        <v>971450</v>
      </c>
      <c r="DP46" s="90">
        <v>282626</v>
      </c>
      <c r="DQ46" s="90">
        <v>0</v>
      </c>
      <c r="DR46" s="93">
        <f t="shared" si="29"/>
        <v>1254076</v>
      </c>
      <c r="DS46" s="90">
        <v>0</v>
      </c>
      <c r="DT46" s="90">
        <v>0</v>
      </c>
      <c r="DU46" s="90">
        <v>0</v>
      </c>
      <c r="DV46" s="90">
        <v>0</v>
      </c>
      <c r="DW46" s="91">
        <f t="shared" si="30"/>
        <v>0</v>
      </c>
      <c r="DX46" s="90">
        <v>0</v>
      </c>
      <c r="DY46" s="90">
        <v>0</v>
      </c>
      <c r="DZ46" s="93">
        <f t="shared" si="31"/>
        <v>0</v>
      </c>
      <c r="EA46" s="90">
        <v>0</v>
      </c>
      <c r="EB46" s="90">
        <v>0</v>
      </c>
      <c r="EC46" s="90">
        <v>0</v>
      </c>
      <c r="ED46" s="90">
        <v>18750</v>
      </c>
      <c r="EE46" s="91">
        <f t="shared" si="32"/>
        <v>18750</v>
      </c>
      <c r="EF46" s="90">
        <v>0</v>
      </c>
      <c r="EG46" s="90">
        <v>0</v>
      </c>
      <c r="EH46" s="93">
        <f t="shared" si="33"/>
        <v>18750</v>
      </c>
    </row>
    <row r="47" spans="1:138" s="13" customFormat="1" x14ac:dyDescent="0.2">
      <c r="A47" s="41">
        <v>41</v>
      </c>
      <c r="B47" s="138" t="s">
        <v>205</v>
      </c>
      <c r="C47" s="82">
        <v>1152000</v>
      </c>
      <c r="D47" s="82">
        <v>0</v>
      </c>
      <c r="E47" s="82">
        <v>0</v>
      </c>
      <c r="F47" s="82">
        <v>0</v>
      </c>
      <c r="G47" s="83">
        <f t="shared" si="0"/>
        <v>1152000</v>
      </c>
      <c r="H47" s="82">
        <v>0</v>
      </c>
      <c r="I47" s="82">
        <v>0</v>
      </c>
      <c r="J47" s="85">
        <f t="shared" si="1"/>
        <v>1152000</v>
      </c>
      <c r="K47" s="82">
        <v>3766000</v>
      </c>
      <c r="L47" s="82">
        <v>0</v>
      </c>
      <c r="M47" s="82">
        <v>0</v>
      </c>
      <c r="N47" s="82">
        <v>5022000</v>
      </c>
      <c r="O47" s="83">
        <f t="shared" si="2"/>
        <v>8788000</v>
      </c>
      <c r="P47" s="82">
        <v>0</v>
      </c>
      <c r="Q47" s="82">
        <v>0</v>
      </c>
      <c r="R47" s="85">
        <f t="shared" si="3"/>
        <v>8788000</v>
      </c>
      <c r="S47" s="82">
        <v>0</v>
      </c>
      <c r="T47" s="82">
        <v>0</v>
      </c>
      <c r="U47" s="82">
        <v>0</v>
      </c>
      <c r="V47" s="82">
        <v>0</v>
      </c>
      <c r="W47" s="83">
        <f t="shared" si="4"/>
        <v>0</v>
      </c>
      <c r="X47" s="82">
        <v>1301000</v>
      </c>
      <c r="Y47" s="82">
        <v>0</v>
      </c>
      <c r="Z47" s="85">
        <f t="shared" si="5"/>
        <v>1301000</v>
      </c>
      <c r="AA47" s="82">
        <v>235000</v>
      </c>
      <c r="AB47" s="82">
        <v>0</v>
      </c>
      <c r="AC47" s="82">
        <v>0</v>
      </c>
      <c r="AD47" s="82">
        <v>0</v>
      </c>
      <c r="AE47" s="83">
        <f t="shared" si="6"/>
        <v>235000</v>
      </c>
      <c r="AF47" s="82">
        <v>0</v>
      </c>
      <c r="AG47" s="82">
        <v>0</v>
      </c>
      <c r="AH47" s="85">
        <f t="shared" si="7"/>
        <v>235000</v>
      </c>
      <c r="AI47" s="82">
        <v>0</v>
      </c>
      <c r="AJ47" s="82">
        <v>0</v>
      </c>
      <c r="AK47" s="82">
        <v>0</v>
      </c>
      <c r="AL47" s="82">
        <v>0</v>
      </c>
      <c r="AM47" s="83">
        <f t="shared" si="8"/>
        <v>0</v>
      </c>
      <c r="AN47" s="82">
        <v>0</v>
      </c>
      <c r="AO47" s="82">
        <v>0</v>
      </c>
      <c r="AP47" s="85">
        <f t="shared" si="9"/>
        <v>0</v>
      </c>
      <c r="AQ47" s="82">
        <v>0</v>
      </c>
      <c r="AR47" s="82">
        <v>0</v>
      </c>
      <c r="AS47" s="82">
        <v>0</v>
      </c>
      <c r="AT47" s="82">
        <v>0</v>
      </c>
      <c r="AU47" s="83">
        <f t="shared" si="10"/>
        <v>0</v>
      </c>
      <c r="AV47" s="82">
        <v>0</v>
      </c>
      <c r="AW47" s="82">
        <v>0</v>
      </c>
      <c r="AX47" s="85">
        <f t="shared" si="11"/>
        <v>0</v>
      </c>
      <c r="AY47" s="82">
        <v>0</v>
      </c>
      <c r="AZ47" s="82">
        <v>0</v>
      </c>
      <c r="BA47" s="82">
        <v>0</v>
      </c>
      <c r="BB47" s="82">
        <v>0</v>
      </c>
      <c r="BC47" s="83">
        <f t="shared" si="12"/>
        <v>0</v>
      </c>
      <c r="BD47" s="82">
        <v>0</v>
      </c>
      <c r="BE47" s="82">
        <v>0</v>
      </c>
      <c r="BF47" s="85">
        <f t="shared" si="13"/>
        <v>0</v>
      </c>
      <c r="BG47" s="82">
        <v>2200000</v>
      </c>
      <c r="BH47" s="82">
        <v>0</v>
      </c>
      <c r="BI47" s="82">
        <v>0</v>
      </c>
      <c r="BJ47" s="82">
        <v>2200000</v>
      </c>
      <c r="BK47" s="83">
        <f t="shared" si="14"/>
        <v>4400000</v>
      </c>
      <c r="BL47" s="82">
        <v>0</v>
      </c>
      <c r="BM47" s="82">
        <v>0</v>
      </c>
      <c r="BN47" s="85">
        <f t="shared" si="15"/>
        <v>4400000</v>
      </c>
      <c r="BO47" s="82">
        <v>0</v>
      </c>
      <c r="BP47" s="82">
        <v>0</v>
      </c>
      <c r="BQ47" s="82">
        <v>0</v>
      </c>
      <c r="BR47" s="82">
        <v>0</v>
      </c>
      <c r="BS47" s="83">
        <f t="shared" si="16"/>
        <v>0</v>
      </c>
      <c r="BT47" s="82">
        <v>0</v>
      </c>
      <c r="BU47" s="82">
        <v>0</v>
      </c>
      <c r="BV47" s="85">
        <f t="shared" si="17"/>
        <v>0</v>
      </c>
      <c r="BW47" s="82">
        <v>0</v>
      </c>
      <c r="BX47" s="82">
        <v>0</v>
      </c>
      <c r="BY47" s="82">
        <v>0</v>
      </c>
      <c r="BZ47" s="82">
        <v>0</v>
      </c>
      <c r="CA47" s="83">
        <f t="shared" si="18"/>
        <v>0</v>
      </c>
      <c r="CB47" s="82">
        <v>0</v>
      </c>
      <c r="CC47" s="82">
        <v>0</v>
      </c>
      <c r="CD47" s="85">
        <f t="shared" si="19"/>
        <v>0</v>
      </c>
      <c r="CE47" s="82">
        <v>0</v>
      </c>
      <c r="CF47" s="82">
        <v>0</v>
      </c>
      <c r="CG47" s="82">
        <v>0</v>
      </c>
      <c r="CH47" s="82">
        <v>0</v>
      </c>
      <c r="CI47" s="83">
        <f t="shared" si="20"/>
        <v>0</v>
      </c>
      <c r="CJ47" s="82">
        <v>0</v>
      </c>
      <c r="CK47" s="82">
        <v>0</v>
      </c>
      <c r="CL47" s="85">
        <f t="shared" si="21"/>
        <v>0</v>
      </c>
      <c r="CM47" s="82">
        <v>70000</v>
      </c>
      <c r="CN47" s="82">
        <v>0</v>
      </c>
      <c r="CO47" s="82">
        <v>0</v>
      </c>
      <c r="CP47" s="82">
        <v>0</v>
      </c>
      <c r="CQ47" s="83">
        <f t="shared" si="22"/>
        <v>70000</v>
      </c>
      <c r="CR47" s="82">
        <v>0</v>
      </c>
      <c r="CS47" s="82">
        <v>0</v>
      </c>
      <c r="CT47" s="85">
        <f t="shared" si="23"/>
        <v>70000</v>
      </c>
      <c r="CU47" s="82">
        <v>0</v>
      </c>
      <c r="CV47" s="82">
        <v>0</v>
      </c>
      <c r="CW47" s="82">
        <v>0</v>
      </c>
      <c r="CX47" s="82">
        <v>0</v>
      </c>
      <c r="CY47" s="83">
        <f t="shared" si="24"/>
        <v>0</v>
      </c>
      <c r="CZ47" s="82">
        <v>0</v>
      </c>
      <c r="DA47" s="82">
        <v>0</v>
      </c>
      <c r="DB47" s="85">
        <f t="shared" si="25"/>
        <v>0</v>
      </c>
      <c r="DC47" s="82">
        <v>0</v>
      </c>
      <c r="DD47" s="82">
        <v>0</v>
      </c>
      <c r="DE47" s="82">
        <v>0</v>
      </c>
      <c r="DF47" s="82">
        <v>0</v>
      </c>
      <c r="DG47" s="83">
        <f t="shared" si="26"/>
        <v>0</v>
      </c>
      <c r="DH47" s="82">
        <v>0</v>
      </c>
      <c r="DI47" s="82">
        <v>0</v>
      </c>
      <c r="DJ47" s="85">
        <f t="shared" si="27"/>
        <v>0</v>
      </c>
      <c r="DK47" s="82">
        <v>173890</v>
      </c>
      <c r="DL47" s="82">
        <v>0</v>
      </c>
      <c r="DM47" s="82">
        <v>0</v>
      </c>
      <c r="DN47" s="82">
        <v>178060</v>
      </c>
      <c r="DO47" s="83">
        <f t="shared" si="28"/>
        <v>351950</v>
      </c>
      <c r="DP47" s="82">
        <v>78410</v>
      </c>
      <c r="DQ47" s="82">
        <v>0</v>
      </c>
      <c r="DR47" s="85">
        <f t="shared" si="29"/>
        <v>430360</v>
      </c>
      <c r="DS47" s="82">
        <v>18900</v>
      </c>
      <c r="DT47" s="82">
        <v>0</v>
      </c>
      <c r="DU47" s="82">
        <v>0</v>
      </c>
      <c r="DV47" s="82">
        <v>18900</v>
      </c>
      <c r="DW47" s="83">
        <f t="shared" si="30"/>
        <v>37800</v>
      </c>
      <c r="DX47" s="82">
        <v>0</v>
      </c>
      <c r="DY47" s="82">
        <v>0</v>
      </c>
      <c r="DZ47" s="85">
        <f t="shared" si="31"/>
        <v>37800</v>
      </c>
      <c r="EA47" s="82">
        <v>1080</v>
      </c>
      <c r="EB47" s="82">
        <v>0</v>
      </c>
      <c r="EC47" s="82">
        <v>0</v>
      </c>
      <c r="ED47" s="82">
        <v>0</v>
      </c>
      <c r="EE47" s="83">
        <f t="shared" si="32"/>
        <v>1080</v>
      </c>
      <c r="EF47" s="82">
        <v>0</v>
      </c>
      <c r="EG47" s="82">
        <v>0</v>
      </c>
      <c r="EH47" s="85">
        <f t="shared" si="33"/>
        <v>1080</v>
      </c>
    </row>
    <row r="48" spans="1:138" s="13" customFormat="1" x14ac:dyDescent="0.2">
      <c r="A48" s="42">
        <v>42</v>
      </c>
      <c r="B48" s="139" t="s">
        <v>206</v>
      </c>
      <c r="C48" s="86">
        <v>2070000</v>
      </c>
      <c r="D48" s="86">
        <v>0</v>
      </c>
      <c r="E48" s="86">
        <v>0</v>
      </c>
      <c r="F48" s="86">
        <v>0</v>
      </c>
      <c r="G48" s="87">
        <f t="shared" si="0"/>
        <v>2070000</v>
      </c>
      <c r="H48" s="86">
        <v>0</v>
      </c>
      <c r="I48" s="86">
        <v>0</v>
      </c>
      <c r="J48" s="89">
        <f t="shared" si="1"/>
        <v>2070000</v>
      </c>
      <c r="K48" s="86">
        <v>2042000</v>
      </c>
      <c r="L48" s="86">
        <v>0</v>
      </c>
      <c r="M48" s="86">
        <v>0</v>
      </c>
      <c r="N48" s="86">
        <v>0</v>
      </c>
      <c r="O48" s="87">
        <f t="shared" si="2"/>
        <v>2042000</v>
      </c>
      <c r="P48" s="86">
        <v>0</v>
      </c>
      <c r="Q48" s="86">
        <v>0</v>
      </c>
      <c r="R48" s="89">
        <f t="shared" si="3"/>
        <v>2042000</v>
      </c>
      <c r="S48" s="86">
        <v>0</v>
      </c>
      <c r="T48" s="86">
        <v>0</v>
      </c>
      <c r="U48" s="86">
        <v>0</v>
      </c>
      <c r="V48" s="86">
        <v>0</v>
      </c>
      <c r="W48" s="87">
        <f t="shared" si="4"/>
        <v>0</v>
      </c>
      <c r="X48" s="86">
        <v>2800000</v>
      </c>
      <c r="Y48" s="86">
        <v>0</v>
      </c>
      <c r="Z48" s="89">
        <f t="shared" si="5"/>
        <v>2800000</v>
      </c>
      <c r="AA48" s="86">
        <v>168500</v>
      </c>
      <c r="AB48" s="86">
        <v>0</v>
      </c>
      <c r="AC48" s="86">
        <v>0</v>
      </c>
      <c r="AD48" s="86">
        <v>0</v>
      </c>
      <c r="AE48" s="87">
        <f t="shared" si="6"/>
        <v>168500</v>
      </c>
      <c r="AF48" s="86">
        <v>0</v>
      </c>
      <c r="AG48" s="86">
        <v>0</v>
      </c>
      <c r="AH48" s="89">
        <f t="shared" si="7"/>
        <v>168500</v>
      </c>
      <c r="AI48" s="86">
        <v>0</v>
      </c>
      <c r="AJ48" s="86">
        <v>0</v>
      </c>
      <c r="AK48" s="86">
        <v>0</v>
      </c>
      <c r="AL48" s="86">
        <v>0</v>
      </c>
      <c r="AM48" s="87">
        <f t="shared" si="8"/>
        <v>0</v>
      </c>
      <c r="AN48" s="86">
        <v>0</v>
      </c>
      <c r="AO48" s="86">
        <v>0</v>
      </c>
      <c r="AP48" s="89">
        <f t="shared" si="9"/>
        <v>0</v>
      </c>
      <c r="AQ48" s="86">
        <v>0</v>
      </c>
      <c r="AR48" s="86">
        <v>0</v>
      </c>
      <c r="AS48" s="86">
        <v>0</v>
      </c>
      <c r="AT48" s="86">
        <v>0</v>
      </c>
      <c r="AU48" s="87">
        <f t="shared" si="10"/>
        <v>0</v>
      </c>
      <c r="AV48" s="86">
        <v>0</v>
      </c>
      <c r="AW48" s="86">
        <v>0</v>
      </c>
      <c r="AX48" s="89">
        <f t="shared" si="11"/>
        <v>0</v>
      </c>
      <c r="AY48" s="86">
        <v>0</v>
      </c>
      <c r="AZ48" s="86">
        <v>0</v>
      </c>
      <c r="BA48" s="86">
        <v>0</v>
      </c>
      <c r="BB48" s="86">
        <v>0</v>
      </c>
      <c r="BC48" s="87">
        <f t="shared" si="12"/>
        <v>0</v>
      </c>
      <c r="BD48" s="86">
        <v>0</v>
      </c>
      <c r="BE48" s="86">
        <v>0</v>
      </c>
      <c r="BF48" s="89">
        <f t="shared" si="13"/>
        <v>0</v>
      </c>
      <c r="BG48" s="86">
        <v>0</v>
      </c>
      <c r="BH48" s="86">
        <v>6200000</v>
      </c>
      <c r="BI48" s="86">
        <v>0</v>
      </c>
      <c r="BJ48" s="86">
        <v>0</v>
      </c>
      <c r="BK48" s="87">
        <f t="shared" si="14"/>
        <v>6200000</v>
      </c>
      <c r="BL48" s="86">
        <v>0</v>
      </c>
      <c r="BM48" s="86">
        <v>0</v>
      </c>
      <c r="BN48" s="89">
        <f t="shared" si="15"/>
        <v>6200000</v>
      </c>
      <c r="BO48" s="86">
        <v>0</v>
      </c>
      <c r="BP48" s="86">
        <v>0</v>
      </c>
      <c r="BQ48" s="86">
        <v>0</v>
      </c>
      <c r="BR48" s="86">
        <v>0</v>
      </c>
      <c r="BS48" s="87">
        <f t="shared" si="16"/>
        <v>0</v>
      </c>
      <c r="BT48" s="86">
        <v>0</v>
      </c>
      <c r="BU48" s="86">
        <v>0</v>
      </c>
      <c r="BV48" s="89">
        <f t="shared" si="17"/>
        <v>0</v>
      </c>
      <c r="BW48" s="86">
        <v>0</v>
      </c>
      <c r="BX48" s="86">
        <v>0</v>
      </c>
      <c r="BY48" s="86">
        <v>0</v>
      </c>
      <c r="BZ48" s="86">
        <v>0</v>
      </c>
      <c r="CA48" s="87">
        <f t="shared" si="18"/>
        <v>0</v>
      </c>
      <c r="CB48" s="86">
        <v>0</v>
      </c>
      <c r="CC48" s="86">
        <v>0</v>
      </c>
      <c r="CD48" s="89">
        <f t="shared" si="19"/>
        <v>0</v>
      </c>
      <c r="CE48" s="86">
        <v>0</v>
      </c>
      <c r="CF48" s="86">
        <v>0</v>
      </c>
      <c r="CG48" s="86">
        <v>0</v>
      </c>
      <c r="CH48" s="86">
        <v>0</v>
      </c>
      <c r="CI48" s="87">
        <f t="shared" si="20"/>
        <v>0</v>
      </c>
      <c r="CJ48" s="86">
        <v>0</v>
      </c>
      <c r="CK48" s="86">
        <v>0</v>
      </c>
      <c r="CL48" s="89">
        <f t="shared" si="21"/>
        <v>0</v>
      </c>
      <c r="CM48" s="86">
        <v>28500</v>
      </c>
      <c r="CN48" s="86">
        <v>0</v>
      </c>
      <c r="CO48" s="86">
        <v>0</v>
      </c>
      <c r="CP48" s="86">
        <v>0</v>
      </c>
      <c r="CQ48" s="87">
        <f t="shared" si="22"/>
        <v>28500</v>
      </c>
      <c r="CR48" s="86">
        <v>0</v>
      </c>
      <c r="CS48" s="86">
        <v>0</v>
      </c>
      <c r="CT48" s="89">
        <f t="shared" si="23"/>
        <v>28500</v>
      </c>
      <c r="CU48" s="86">
        <v>0</v>
      </c>
      <c r="CV48" s="86">
        <v>0</v>
      </c>
      <c r="CW48" s="86">
        <v>0</v>
      </c>
      <c r="CX48" s="86">
        <v>0</v>
      </c>
      <c r="CY48" s="87">
        <f t="shared" si="24"/>
        <v>0</v>
      </c>
      <c r="CZ48" s="86">
        <v>0</v>
      </c>
      <c r="DA48" s="86">
        <v>0</v>
      </c>
      <c r="DB48" s="89">
        <f t="shared" si="25"/>
        <v>0</v>
      </c>
      <c r="DC48" s="86">
        <v>142500</v>
      </c>
      <c r="DD48" s="86">
        <v>0</v>
      </c>
      <c r="DE48" s="86">
        <v>0</v>
      </c>
      <c r="DF48" s="86">
        <v>0</v>
      </c>
      <c r="DG48" s="87">
        <f t="shared" si="26"/>
        <v>142500</v>
      </c>
      <c r="DH48" s="86">
        <v>0</v>
      </c>
      <c r="DI48" s="86">
        <v>0</v>
      </c>
      <c r="DJ48" s="89">
        <f t="shared" si="27"/>
        <v>142500</v>
      </c>
      <c r="DK48" s="86">
        <v>0</v>
      </c>
      <c r="DL48" s="86">
        <v>0</v>
      </c>
      <c r="DM48" s="86">
        <v>0</v>
      </c>
      <c r="DN48" s="86">
        <v>0</v>
      </c>
      <c r="DO48" s="87">
        <f t="shared" si="28"/>
        <v>0</v>
      </c>
      <c r="DP48" s="86">
        <v>0</v>
      </c>
      <c r="DQ48" s="86">
        <v>0</v>
      </c>
      <c r="DR48" s="89">
        <f t="shared" si="29"/>
        <v>0</v>
      </c>
      <c r="DS48" s="86">
        <v>0</v>
      </c>
      <c r="DT48" s="86">
        <v>27000</v>
      </c>
      <c r="DU48" s="86">
        <v>0</v>
      </c>
      <c r="DV48" s="86">
        <v>0</v>
      </c>
      <c r="DW48" s="87">
        <f t="shared" si="30"/>
        <v>27000</v>
      </c>
      <c r="DX48" s="86">
        <v>0</v>
      </c>
      <c r="DY48" s="86">
        <v>0</v>
      </c>
      <c r="DZ48" s="89">
        <f t="shared" si="31"/>
        <v>27000</v>
      </c>
      <c r="EA48" s="86">
        <v>8000</v>
      </c>
      <c r="EB48" s="86">
        <v>0</v>
      </c>
      <c r="EC48" s="86">
        <v>0</v>
      </c>
      <c r="ED48" s="86">
        <v>0</v>
      </c>
      <c r="EE48" s="87">
        <f t="shared" si="32"/>
        <v>8000</v>
      </c>
      <c r="EF48" s="86">
        <v>0</v>
      </c>
      <c r="EG48" s="86">
        <v>0</v>
      </c>
      <c r="EH48" s="89">
        <f t="shared" si="33"/>
        <v>8000</v>
      </c>
    </row>
    <row r="49" spans="1:138" s="13" customFormat="1" x14ac:dyDescent="0.2">
      <c r="A49" s="42">
        <v>43</v>
      </c>
      <c r="B49" s="139" t="s">
        <v>207</v>
      </c>
      <c r="C49" s="86">
        <v>929437</v>
      </c>
      <c r="D49" s="86">
        <v>0</v>
      </c>
      <c r="E49" s="86">
        <v>0</v>
      </c>
      <c r="F49" s="86">
        <v>0</v>
      </c>
      <c r="G49" s="87">
        <f t="shared" si="0"/>
        <v>929437</v>
      </c>
      <c r="H49" s="86">
        <v>0</v>
      </c>
      <c r="I49" s="86">
        <v>0</v>
      </c>
      <c r="J49" s="89">
        <f t="shared" si="1"/>
        <v>929437</v>
      </c>
      <c r="K49" s="86">
        <v>0</v>
      </c>
      <c r="L49" s="86">
        <v>0</v>
      </c>
      <c r="M49" s="86">
        <v>0</v>
      </c>
      <c r="N49" s="86">
        <v>3261545</v>
      </c>
      <c r="O49" s="87">
        <f t="shared" si="2"/>
        <v>3261545</v>
      </c>
      <c r="P49" s="86">
        <v>0</v>
      </c>
      <c r="Q49" s="86">
        <v>0</v>
      </c>
      <c r="R49" s="89">
        <f t="shared" si="3"/>
        <v>3261545</v>
      </c>
      <c r="S49" s="86">
        <v>0</v>
      </c>
      <c r="T49" s="86">
        <v>0</v>
      </c>
      <c r="U49" s="86">
        <v>0</v>
      </c>
      <c r="V49" s="86">
        <v>0</v>
      </c>
      <c r="W49" s="87">
        <f t="shared" si="4"/>
        <v>0</v>
      </c>
      <c r="X49" s="86">
        <v>2151123</v>
      </c>
      <c r="Y49" s="86">
        <v>0</v>
      </c>
      <c r="Z49" s="89">
        <f t="shared" si="5"/>
        <v>2151123</v>
      </c>
      <c r="AA49" s="86">
        <v>168342</v>
      </c>
      <c r="AB49" s="86">
        <v>0</v>
      </c>
      <c r="AC49" s="86">
        <v>0</v>
      </c>
      <c r="AD49" s="86">
        <v>0</v>
      </c>
      <c r="AE49" s="87">
        <f t="shared" si="6"/>
        <v>168342</v>
      </c>
      <c r="AF49" s="86">
        <v>0</v>
      </c>
      <c r="AG49" s="86">
        <v>0</v>
      </c>
      <c r="AH49" s="89">
        <f t="shared" si="7"/>
        <v>168342</v>
      </c>
      <c r="AI49" s="86">
        <v>36212</v>
      </c>
      <c r="AJ49" s="86">
        <v>0</v>
      </c>
      <c r="AK49" s="86">
        <v>0</v>
      </c>
      <c r="AL49" s="86">
        <v>146981</v>
      </c>
      <c r="AM49" s="87">
        <f t="shared" si="8"/>
        <v>183193</v>
      </c>
      <c r="AN49" s="86">
        <v>0</v>
      </c>
      <c r="AO49" s="86">
        <v>0</v>
      </c>
      <c r="AP49" s="89">
        <f t="shared" si="9"/>
        <v>183193</v>
      </c>
      <c r="AQ49" s="86">
        <v>602</v>
      </c>
      <c r="AR49" s="86">
        <v>0</v>
      </c>
      <c r="AS49" s="86">
        <v>0</v>
      </c>
      <c r="AT49" s="86">
        <v>1980</v>
      </c>
      <c r="AU49" s="87">
        <f t="shared" si="10"/>
        <v>2582</v>
      </c>
      <c r="AV49" s="86">
        <v>0</v>
      </c>
      <c r="AW49" s="86">
        <v>0</v>
      </c>
      <c r="AX49" s="89">
        <f t="shared" si="11"/>
        <v>2582</v>
      </c>
      <c r="AY49" s="86">
        <v>0</v>
      </c>
      <c r="AZ49" s="86">
        <v>0</v>
      </c>
      <c r="BA49" s="86">
        <v>0</v>
      </c>
      <c r="BB49" s="86">
        <v>0</v>
      </c>
      <c r="BC49" s="87">
        <f t="shared" si="12"/>
        <v>0</v>
      </c>
      <c r="BD49" s="86">
        <v>0</v>
      </c>
      <c r="BE49" s="86">
        <v>0</v>
      </c>
      <c r="BF49" s="89">
        <f t="shared" si="13"/>
        <v>0</v>
      </c>
      <c r="BG49" s="86">
        <v>8156810</v>
      </c>
      <c r="BH49" s="86">
        <v>0</v>
      </c>
      <c r="BI49" s="86">
        <v>0</v>
      </c>
      <c r="BJ49" s="86">
        <v>852614</v>
      </c>
      <c r="BK49" s="87">
        <f t="shared" si="14"/>
        <v>9009424</v>
      </c>
      <c r="BL49" s="86">
        <v>662016</v>
      </c>
      <c r="BM49" s="86">
        <v>486525</v>
      </c>
      <c r="BN49" s="89">
        <f t="shared" si="15"/>
        <v>10157965</v>
      </c>
      <c r="BO49" s="86">
        <v>0</v>
      </c>
      <c r="BP49" s="86">
        <v>0</v>
      </c>
      <c r="BQ49" s="86">
        <v>0</v>
      </c>
      <c r="BR49" s="86">
        <v>0</v>
      </c>
      <c r="BS49" s="87">
        <f t="shared" si="16"/>
        <v>0</v>
      </c>
      <c r="BT49" s="86">
        <v>0</v>
      </c>
      <c r="BU49" s="86">
        <v>0</v>
      </c>
      <c r="BV49" s="89">
        <f t="shared" si="17"/>
        <v>0</v>
      </c>
      <c r="BW49" s="86">
        <v>18023</v>
      </c>
      <c r="BX49" s="86">
        <v>0</v>
      </c>
      <c r="BY49" s="86">
        <v>0</v>
      </c>
      <c r="BZ49" s="86">
        <v>4499</v>
      </c>
      <c r="CA49" s="87">
        <f t="shared" si="18"/>
        <v>22522</v>
      </c>
      <c r="CB49" s="86">
        <v>0</v>
      </c>
      <c r="CC49" s="86">
        <v>0</v>
      </c>
      <c r="CD49" s="89">
        <f t="shared" si="19"/>
        <v>22522</v>
      </c>
      <c r="CE49" s="86">
        <v>0</v>
      </c>
      <c r="CF49" s="86">
        <v>0</v>
      </c>
      <c r="CG49" s="86">
        <v>0</v>
      </c>
      <c r="CH49" s="86">
        <v>0</v>
      </c>
      <c r="CI49" s="87">
        <f t="shared" si="20"/>
        <v>0</v>
      </c>
      <c r="CJ49" s="86">
        <v>0</v>
      </c>
      <c r="CK49" s="86">
        <v>0</v>
      </c>
      <c r="CL49" s="89">
        <f t="shared" si="21"/>
        <v>0</v>
      </c>
      <c r="CM49" s="86">
        <v>2800</v>
      </c>
      <c r="CN49" s="86">
        <v>0</v>
      </c>
      <c r="CO49" s="86">
        <v>0</v>
      </c>
      <c r="CP49" s="86">
        <v>0</v>
      </c>
      <c r="CQ49" s="87">
        <f t="shared" si="22"/>
        <v>2800</v>
      </c>
      <c r="CR49" s="86">
        <v>0</v>
      </c>
      <c r="CS49" s="86">
        <v>0</v>
      </c>
      <c r="CT49" s="89">
        <f t="shared" si="23"/>
        <v>2800</v>
      </c>
      <c r="CU49" s="86">
        <v>0</v>
      </c>
      <c r="CV49" s="86">
        <v>0</v>
      </c>
      <c r="CW49" s="86">
        <v>0</v>
      </c>
      <c r="CX49" s="86">
        <v>0</v>
      </c>
      <c r="CY49" s="87">
        <f t="shared" si="24"/>
        <v>0</v>
      </c>
      <c r="CZ49" s="86">
        <v>0</v>
      </c>
      <c r="DA49" s="86">
        <v>0</v>
      </c>
      <c r="DB49" s="89">
        <f t="shared" si="25"/>
        <v>0</v>
      </c>
      <c r="DC49" s="86">
        <v>0</v>
      </c>
      <c r="DD49" s="86">
        <v>0</v>
      </c>
      <c r="DE49" s="86">
        <v>0</v>
      </c>
      <c r="DF49" s="86">
        <v>0</v>
      </c>
      <c r="DG49" s="87">
        <f t="shared" si="26"/>
        <v>0</v>
      </c>
      <c r="DH49" s="86">
        <v>0</v>
      </c>
      <c r="DI49" s="86">
        <v>0</v>
      </c>
      <c r="DJ49" s="89">
        <f t="shared" si="27"/>
        <v>0</v>
      </c>
      <c r="DK49" s="86">
        <v>34423</v>
      </c>
      <c r="DL49" s="86">
        <v>0</v>
      </c>
      <c r="DM49" s="86">
        <v>0</v>
      </c>
      <c r="DN49" s="86">
        <v>120909</v>
      </c>
      <c r="DO49" s="87">
        <f t="shared" si="28"/>
        <v>155332</v>
      </c>
      <c r="DP49" s="86">
        <v>78612</v>
      </c>
      <c r="DQ49" s="86">
        <v>0</v>
      </c>
      <c r="DR49" s="89">
        <f t="shared" si="29"/>
        <v>233944</v>
      </c>
      <c r="DS49" s="86">
        <v>163000</v>
      </c>
      <c r="DT49" s="86">
        <v>0</v>
      </c>
      <c r="DU49" s="86">
        <v>0</v>
      </c>
      <c r="DV49" s="86">
        <v>40000</v>
      </c>
      <c r="DW49" s="87">
        <f t="shared" si="30"/>
        <v>203000</v>
      </c>
      <c r="DX49" s="86">
        <v>0</v>
      </c>
      <c r="DY49" s="86">
        <v>0</v>
      </c>
      <c r="DZ49" s="89">
        <f t="shared" si="31"/>
        <v>203000</v>
      </c>
      <c r="EA49" s="86">
        <v>0</v>
      </c>
      <c r="EB49" s="86">
        <v>0</v>
      </c>
      <c r="EC49" s="86">
        <v>0</v>
      </c>
      <c r="ED49" s="86">
        <v>251</v>
      </c>
      <c r="EE49" s="87">
        <f t="shared" si="32"/>
        <v>251</v>
      </c>
      <c r="EF49" s="86">
        <v>0</v>
      </c>
      <c r="EG49" s="86">
        <v>0</v>
      </c>
      <c r="EH49" s="89">
        <f t="shared" si="33"/>
        <v>251</v>
      </c>
    </row>
    <row r="50" spans="1:138" s="13" customFormat="1" x14ac:dyDescent="0.2">
      <c r="A50" s="42">
        <v>44</v>
      </c>
      <c r="B50" s="139" t="s">
        <v>208</v>
      </c>
      <c r="C50" s="86">
        <v>1310981</v>
      </c>
      <c r="D50" s="86">
        <v>0</v>
      </c>
      <c r="E50" s="86">
        <v>0</v>
      </c>
      <c r="F50" s="86">
        <v>0</v>
      </c>
      <c r="G50" s="87">
        <f t="shared" si="0"/>
        <v>1310981</v>
      </c>
      <c r="H50" s="86">
        <v>0</v>
      </c>
      <c r="I50" s="86">
        <v>0</v>
      </c>
      <c r="J50" s="89">
        <f t="shared" si="1"/>
        <v>1310981</v>
      </c>
      <c r="K50" s="86">
        <v>10915715</v>
      </c>
      <c r="L50" s="86">
        <v>0</v>
      </c>
      <c r="M50" s="86">
        <v>0</v>
      </c>
      <c r="N50" s="86">
        <v>1813639</v>
      </c>
      <c r="O50" s="87">
        <f t="shared" si="2"/>
        <v>12729354</v>
      </c>
      <c r="P50" s="86">
        <v>0</v>
      </c>
      <c r="Q50" s="86">
        <v>0</v>
      </c>
      <c r="R50" s="89">
        <f t="shared" si="3"/>
        <v>12729354</v>
      </c>
      <c r="S50" s="86">
        <v>0</v>
      </c>
      <c r="T50" s="86">
        <v>0</v>
      </c>
      <c r="U50" s="86">
        <v>0</v>
      </c>
      <c r="V50" s="86">
        <v>0</v>
      </c>
      <c r="W50" s="87">
        <f t="shared" si="4"/>
        <v>0</v>
      </c>
      <c r="X50" s="86">
        <v>0</v>
      </c>
      <c r="Y50" s="86">
        <v>0</v>
      </c>
      <c r="Z50" s="89">
        <f t="shared" si="5"/>
        <v>0</v>
      </c>
      <c r="AA50" s="86">
        <v>511480</v>
      </c>
      <c r="AB50" s="86">
        <v>0</v>
      </c>
      <c r="AC50" s="86">
        <v>0</v>
      </c>
      <c r="AD50" s="86">
        <v>0</v>
      </c>
      <c r="AE50" s="87">
        <f t="shared" si="6"/>
        <v>511480</v>
      </c>
      <c r="AF50" s="86">
        <v>0</v>
      </c>
      <c r="AG50" s="86">
        <v>0</v>
      </c>
      <c r="AH50" s="89">
        <f t="shared" si="7"/>
        <v>511480</v>
      </c>
      <c r="AI50" s="86">
        <v>0</v>
      </c>
      <c r="AJ50" s="86">
        <v>0</v>
      </c>
      <c r="AK50" s="86">
        <v>0</v>
      </c>
      <c r="AL50" s="86">
        <v>0</v>
      </c>
      <c r="AM50" s="87">
        <f t="shared" si="8"/>
        <v>0</v>
      </c>
      <c r="AN50" s="86">
        <v>0</v>
      </c>
      <c r="AO50" s="86">
        <v>0</v>
      </c>
      <c r="AP50" s="89">
        <f t="shared" si="9"/>
        <v>0</v>
      </c>
      <c r="AQ50" s="86">
        <v>0</v>
      </c>
      <c r="AR50" s="86">
        <v>0</v>
      </c>
      <c r="AS50" s="86">
        <v>0</v>
      </c>
      <c r="AT50" s="86">
        <v>0</v>
      </c>
      <c r="AU50" s="87">
        <f t="shared" si="10"/>
        <v>0</v>
      </c>
      <c r="AV50" s="86">
        <v>0</v>
      </c>
      <c r="AW50" s="86">
        <v>0</v>
      </c>
      <c r="AX50" s="89">
        <f t="shared" si="11"/>
        <v>0</v>
      </c>
      <c r="AY50" s="86">
        <v>0</v>
      </c>
      <c r="AZ50" s="86">
        <v>0</v>
      </c>
      <c r="BA50" s="86">
        <v>0</v>
      </c>
      <c r="BB50" s="86">
        <v>0</v>
      </c>
      <c r="BC50" s="87">
        <f t="shared" si="12"/>
        <v>0</v>
      </c>
      <c r="BD50" s="86">
        <v>0</v>
      </c>
      <c r="BE50" s="86">
        <v>0</v>
      </c>
      <c r="BF50" s="89">
        <f t="shared" si="13"/>
        <v>0</v>
      </c>
      <c r="BG50" s="86">
        <v>16200000</v>
      </c>
      <c r="BH50" s="86">
        <v>0</v>
      </c>
      <c r="BI50" s="86">
        <v>0</v>
      </c>
      <c r="BJ50" s="86">
        <v>0</v>
      </c>
      <c r="BK50" s="87">
        <f t="shared" si="14"/>
        <v>16200000</v>
      </c>
      <c r="BL50" s="86">
        <v>0</v>
      </c>
      <c r="BM50" s="86">
        <v>0</v>
      </c>
      <c r="BN50" s="89">
        <f t="shared" si="15"/>
        <v>16200000</v>
      </c>
      <c r="BO50" s="86">
        <v>0</v>
      </c>
      <c r="BP50" s="86">
        <v>0</v>
      </c>
      <c r="BQ50" s="86">
        <v>0</v>
      </c>
      <c r="BR50" s="86">
        <v>0</v>
      </c>
      <c r="BS50" s="87">
        <f t="shared" si="16"/>
        <v>0</v>
      </c>
      <c r="BT50" s="86">
        <v>0</v>
      </c>
      <c r="BU50" s="86">
        <v>0</v>
      </c>
      <c r="BV50" s="89">
        <f t="shared" si="17"/>
        <v>0</v>
      </c>
      <c r="BW50" s="86">
        <v>0</v>
      </c>
      <c r="BX50" s="86">
        <v>0</v>
      </c>
      <c r="BY50" s="86">
        <v>0</v>
      </c>
      <c r="BZ50" s="86">
        <v>0</v>
      </c>
      <c r="CA50" s="87">
        <f t="shared" si="18"/>
        <v>0</v>
      </c>
      <c r="CB50" s="86">
        <v>0</v>
      </c>
      <c r="CC50" s="86">
        <v>0</v>
      </c>
      <c r="CD50" s="89">
        <f t="shared" si="19"/>
        <v>0</v>
      </c>
      <c r="CE50" s="86">
        <v>0</v>
      </c>
      <c r="CF50" s="86">
        <v>0</v>
      </c>
      <c r="CG50" s="86">
        <v>0</v>
      </c>
      <c r="CH50" s="86">
        <v>0</v>
      </c>
      <c r="CI50" s="87">
        <f t="shared" si="20"/>
        <v>0</v>
      </c>
      <c r="CJ50" s="86">
        <v>0</v>
      </c>
      <c r="CK50" s="86">
        <v>0</v>
      </c>
      <c r="CL50" s="89">
        <f t="shared" si="21"/>
        <v>0</v>
      </c>
      <c r="CM50" s="86">
        <v>0</v>
      </c>
      <c r="CN50" s="86">
        <v>0</v>
      </c>
      <c r="CO50" s="86">
        <v>0</v>
      </c>
      <c r="CP50" s="86">
        <v>0</v>
      </c>
      <c r="CQ50" s="87">
        <f t="shared" si="22"/>
        <v>0</v>
      </c>
      <c r="CR50" s="86">
        <v>0</v>
      </c>
      <c r="CS50" s="86">
        <v>0</v>
      </c>
      <c r="CT50" s="89">
        <f t="shared" si="23"/>
        <v>0</v>
      </c>
      <c r="CU50" s="86">
        <v>9000</v>
      </c>
      <c r="CV50" s="86">
        <v>0</v>
      </c>
      <c r="CW50" s="86">
        <v>0</v>
      </c>
      <c r="CX50" s="86">
        <v>0</v>
      </c>
      <c r="CY50" s="87">
        <f t="shared" si="24"/>
        <v>9000</v>
      </c>
      <c r="CZ50" s="86">
        <v>0</v>
      </c>
      <c r="DA50" s="86">
        <v>0</v>
      </c>
      <c r="DB50" s="89">
        <f t="shared" si="25"/>
        <v>9000</v>
      </c>
      <c r="DC50" s="86">
        <v>0</v>
      </c>
      <c r="DD50" s="86">
        <v>0</v>
      </c>
      <c r="DE50" s="86">
        <v>0</v>
      </c>
      <c r="DF50" s="86">
        <v>0</v>
      </c>
      <c r="DG50" s="87">
        <f t="shared" si="26"/>
        <v>0</v>
      </c>
      <c r="DH50" s="86">
        <v>0</v>
      </c>
      <c r="DI50" s="86">
        <v>0</v>
      </c>
      <c r="DJ50" s="89">
        <f t="shared" si="27"/>
        <v>0</v>
      </c>
      <c r="DK50" s="86">
        <v>0</v>
      </c>
      <c r="DL50" s="86">
        <v>0</v>
      </c>
      <c r="DM50" s="86">
        <v>0</v>
      </c>
      <c r="DN50" s="86">
        <v>0</v>
      </c>
      <c r="DO50" s="87">
        <f t="shared" si="28"/>
        <v>0</v>
      </c>
      <c r="DP50" s="86">
        <v>0</v>
      </c>
      <c r="DQ50" s="86">
        <v>0</v>
      </c>
      <c r="DR50" s="89">
        <f t="shared" si="29"/>
        <v>0</v>
      </c>
      <c r="DS50" s="86">
        <v>972000</v>
      </c>
      <c r="DT50" s="86">
        <v>0</v>
      </c>
      <c r="DU50" s="86">
        <v>0</v>
      </c>
      <c r="DV50" s="86">
        <v>0</v>
      </c>
      <c r="DW50" s="87">
        <f t="shared" si="30"/>
        <v>972000</v>
      </c>
      <c r="DX50" s="86">
        <v>0</v>
      </c>
      <c r="DY50" s="86">
        <v>0</v>
      </c>
      <c r="DZ50" s="89">
        <f t="shared" si="31"/>
        <v>972000</v>
      </c>
      <c r="EA50" s="86">
        <v>10000</v>
      </c>
      <c r="EB50" s="86">
        <v>0</v>
      </c>
      <c r="EC50" s="86">
        <v>0</v>
      </c>
      <c r="ED50" s="86">
        <v>0</v>
      </c>
      <c r="EE50" s="87">
        <f t="shared" si="32"/>
        <v>10000</v>
      </c>
      <c r="EF50" s="86">
        <v>0</v>
      </c>
      <c r="EG50" s="86">
        <v>0</v>
      </c>
      <c r="EH50" s="89">
        <f t="shared" si="33"/>
        <v>10000</v>
      </c>
    </row>
    <row r="51" spans="1:138" s="13" customFormat="1" x14ac:dyDescent="0.2">
      <c r="A51" s="43">
        <v>45</v>
      </c>
      <c r="B51" s="140" t="s">
        <v>209</v>
      </c>
      <c r="C51" s="90">
        <v>5876000</v>
      </c>
      <c r="D51" s="90">
        <v>0</v>
      </c>
      <c r="E51" s="90">
        <v>0</v>
      </c>
      <c r="F51" s="90">
        <v>0</v>
      </c>
      <c r="G51" s="91">
        <f t="shared" si="0"/>
        <v>5876000</v>
      </c>
      <c r="H51" s="90">
        <v>0</v>
      </c>
      <c r="I51" s="90">
        <v>0</v>
      </c>
      <c r="J51" s="93">
        <f t="shared" si="1"/>
        <v>5876000</v>
      </c>
      <c r="K51" s="90">
        <v>58130000</v>
      </c>
      <c r="L51" s="90">
        <v>0</v>
      </c>
      <c r="M51" s="90">
        <v>0</v>
      </c>
      <c r="N51" s="90">
        <v>0</v>
      </c>
      <c r="O51" s="91">
        <f t="shared" si="2"/>
        <v>58130000</v>
      </c>
      <c r="P51" s="90">
        <v>0</v>
      </c>
      <c r="Q51" s="90">
        <v>6975000</v>
      </c>
      <c r="R51" s="93">
        <f t="shared" si="3"/>
        <v>65105000</v>
      </c>
      <c r="S51" s="90">
        <v>0</v>
      </c>
      <c r="T51" s="90">
        <v>0</v>
      </c>
      <c r="U51" s="90">
        <v>0</v>
      </c>
      <c r="V51" s="90">
        <v>0</v>
      </c>
      <c r="W51" s="91">
        <f t="shared" si="4"/>
        <v>0</v>
      </c>
      <c r="X51" s="90">
        <v>7600000</v>
      </c>
      <c r="Y51" s="90">
        <v>0</v>
      </c>
      <c r="Z51" s="93">
        <f t="shared" si="5"/>
        <v>7600000</v>
      </c>
      <c r="AA51" s="90">
        <v>1400000</v>
      </c>
      <c r="AB51" s="90">
        <v>0</v>
      </c>
      <c r="AC51" s="90">
        <v>0</v>
      </c>
      <c r="AD51" s="90">
        <v>0</v>
      </c>
      <c r="AE51" s="91">
        <f t="shared" si="6"/>
        <v>1400000</v>
      </c>
      <c r="AF51" s="90">
        <v>0</v>
      </c>
      <c r="AG51" s="90">
        <v>0</v>
      </c>
      <c r="AH51" s="93">
        <f t="shared" si="7"/>
        <v>1400000</v>
      </c>
      <c r="AI51" s="90">
        <v>0</v>
      </c>
      <c r="AJ51" s="90">
        <v>0</v>
      </c>
      <c r="AK51" s="90">
        <v>0</v>
      </c>
      <c r="AL51" s="90">
        <v>0</v>
      </c>
      <c r="AM51" s="91">
        <f t="shared" si="8"/>
        <v>0</v>
      </c>
      <c r="AN51" s="90">
        <v>0</v>
      </c>
      <c r="AO51" s="90">
        <v>0</v>
      </c>
      <c r="AP51" s="93">
        <f t="shared" si="9"/>
        <v>0</v>
      </c>
      <c r="AQ51" s="90">
        <v>0</v>
      </c>
      <c r="AR51" s="90">
        <v>0</v>
      </c>
      <c r="AS51" s="90">
        <v>0</v>
      </c>
      <c r="AT51" s="90">
        <v>0</v>
      </c>
      <c r="AU51" s="91">
        <f t="shared" si="10"/>
        <v>0</v>
      </c>
      <c r="AV51" s="90">
        <v>0</v>
      </c>
      <c r="AW51" s="90">
        <v>0</v>
      </c>
      <c r="AX51" s="93">
        <f t="shared" si="11"/>
        <v>0</v>
      </c>
      <c r="AY51" s="90">
        <v>0</v>
      </c>
      <c r="AZ51" s="90">
        <v>0</v>
      </c>
      <c r="BA51" s="90">
        <v>0</v>
      </c>
      <c r="BB51" s="90">
        <v>0</v>
      </c>
      <c r="BC51" s="91">
        <f t="shared" si="12"/>
        <v>0</v>
      </c>
      <c r="BD51" s="90">
        <v>0</v>
      </c>
      <c r="BE51" s="90">
        <v>0</v>
      </c>
      <c r="BF51" s="93">
        <f t="shared" si="13"/>
        <v>0</v>
      </c>
      <c r="BG51" s="90">
        <v>53535000</v>
      </c>
      <c r="BH51" s="90">
        <v>0</v>
      </c>
      <c r="BI51" s="90">
        <v>0</v>
      </c>
      <c r="BJ51" s="90">
        <v>0</v>
      </c>
      <c r="BK51" s="91">
        <f t="shared" si="14"/>
        <v>53535000</v>
      </c>
      <c r="BL51" s="90">
        <v>1065000</v>
      </c>
      <c r="BM51" s="90">
        <v>0</v>
      </c>
      <c r="BN51" s="93">
        <f t="shared" si="15"/>
        <v>54600000</v>
      </c>
      <c r="BO51" s="90">
        <v>0</v>
      </c>
      <c r="BP51" s="90">
        <v>0</v>
      </c>
      <c r="BQ51" s="90">
        <v>0</v>
      </c>
      <c r="BR51" s="90">
        <v>0</v>
      </c>
      <c r="BS51" s="91">
        <f t="shared" si="16"/>
        <v>0</v>
      </c>
      <c r="BT51" s="90">
        <v>0</v>
      </c>
      <c r="BU51" s="90">
        <v>0</v>
      </c>
      <c r="BV51" s="93">
        <f t="shared" si="17"/>
        <v>0</v>
      </c>
      <c r="BW51" s="90">
        <v>0</v>
      </c>
      <c r="BX51" s="90">
        <v>0</v>
      </c>
      <c r="BY51" s="90">
        <v>0</v>
      </c>
      <c r="BZ51" s="90">
        <v>0</v>
      </c>
      <c r="CA51" s="91">
        <f t="shared" si="18"/>
        <v>0</v>
      </c>
      <c r="CB51" s="90">
        <v>0</v>
      </c>
      <c r="CC51" s="90">
        <v>0</v>
      </c>
      <c r="CD51" s="93">
        <f t="shared" si="19"/>
        <v>0</v>
      </c>
      <c r="CE51" s="90">
        <v>0</v>
      </c>
      <c r="CF51" s="90">
        <v>0</v>
      </c>
      <c r="CG51" s="90">
        <v>0</v>
      </c>
      <c r="CH51" s="90">
        <v>0</v>
      </c>
      <c r="CI51" s="91">
        <f t="shared" si="20"/>
        <v>0</v>
      </c>
      <c r="CJ51" s="90">
        <v>0</v>
      </c>
      <c r="CK51" s="90">
        <v>0</v>
      </c>
      <c r="CL51" s="93">
        <f t="shared" si="21"/>
        <v>0</v>
      </c>
      <c r="CM51" s="90">
        <v>0</v>
      </c>
      <c r="CN51" s="90">
        <v>0</v>
      </c>
      <c r="CO51" s="90">
        <v>0</v>
      </c>
      <c r="CP51" s="90">
        <v>0</v>
      </c>
      <c r="CQ51" s="91">
        <f t="shared" si="22"/>
        <v>0</v>
      </c>
      <c r="CR51" s="90">
        <v>0</v>
      </c>
      <c r="CS51" s="90">
        <v>0</v>
      </c>
      <c r="CT51" s="93">
        <f t="shared" si="23"/>
        <v>0</v>
      </c>
      <c r="CU51" s="90">
        <v>0</v>
      </c>
      <c r="CV51" s="90">
        <v>0</v>
      </c>
      <c r="CW51" s="90">
        <v>0</v>
      </c>
      <c r="CX51" s="90">
        <v>0</v>
      </c>
      <c r="CY51" s="91">
        <f t="shared" si="24"/>
        <v>0</v>
      </c>
      <c r="CZ51" s="90">
        <v>0</v>
      </c>
      <c r="DA51" s="90">
        <v>0</v>
      </c>
      <c r="DB51" s="93">
        <f t="shared" si="25"/>
        <v>0</v>
      </c>
      <c r="DC51" s="90">
        <v>0</v>
      </c>
      <c r="DD51" s="90">
        <v>0</v>
      </c>
      <c r="DE51" s="90">
        <v>0</v>
      </c>
      <c r="DF51" s="90">
        <v>0</v>
      </c>
      <c r="DG51" s="91">
        <f t="shared" si="26"/>
        <v>0</v>
      </c>
      <c r="DH51" s="90">
        <v>0</v>
      </c>
      <c r="DI51" s="90">
        <v>0</v>
      </c>
      <c r="DJ51" s="93">
        <f t="shared" si="27"/>
        <v>0</v>
      </c>
      <c r="DK51" s="90">
        <v>425000</v>
      </c>
      <c r="DL51" s="90">
        <v>0</v>
      </c>
      <c r="DM51" s="90">
        <v>0</v>
      </c>
      <c r="DN51" s="90">
        <v>0</v>
      </c>
      <c r="DO51" s="91">
        <f t="shared" si="28"/>
        <v>425000</v>
      </c>
      <c r="DP51" s="90">
        <v>210600</v>
      </c>
      <c r="DQ51" s="90">
        <v>200500</v>
      </c>
      <c r="DR51" s="93">
        <f t="shared" si="29"/>
        <v>836100</v>
      </c>
      <c r="DS51" s="90">
        <v>0</v>
      </c>
      <c r="DT51" s="90">
        <v>0</v>
      </c>
      <c r="DU51" s="90">
        <v>0</v>
      </c>
      <c r="DV51" s="90">
        <v>0</v>
      </c>
      <c r="DW51" s="91">
        <f t="shared" si="30"/>
        <v>0</v>
      </c>
      <c r="DX51" s="90">
        <v>0</v>
      </c>
      <c r="DY51" s="90">
        <v>0</v>
      </c>
      <c r="DZ51" s="93">
        <f t="shared" si="31"/>
        <v>0</v>
      </c>
      <c r="EA51" s="90">
        <v>0</v>
      </c>
      <c r="EB51" s="90">
        <v>0</v>
      </c>
      <c r="EC51" s="90">
        <v>0</v>
      </c>
      <c r="ED51" s="90">
        <v>0</v>
      </c>
      <c r="EE51" s="91">
        <f t="shared" si="32"/>
        <v>0</v>
      </c>
      <c r="EF51" s="90">
        <v>0</v>
      </c>
      <c r="EG51" s="90">
        <v>0</v>
      </c>
      <c r="EH51" s="93">
        <f t="shared" si="33"/>
        <v>0</v>
      </c>
    </row>
    <row r="52" spans="1:138" s="13" customFormat="1" x14ac:dyDescent="0.2">
      <c r="A52" s="41">
        <v>46</v>
      </c>
      <c r="B52" s="138" t="s">
        <v>210</v>
      </c>
      <c r="C52" s="82">
        <v>160000</v>
      </c>
      <c r="D52" s="82">
        <v>0</v>
      </c>
      <c r="E52" s="82">
        <v>0</v>
      </c>
      <c r="F52" s="82">
        <v>0</v>
      </c>
      <c r="G52" s="83">
        <f t="shared" si="0"/>
        <v>160000</v>
      </c>
      <c r="H52" s="82">
        <v>0</v>
      </c>
      <c r="I52" s="82">
        <v>0</v>
      </c>
      <c r="J52" s="85">
        <f t="shared" si="1"/>
        <v>160000</v>
      </c>
      <c r="K52" s="82">
        <v>0</v>
      </c>
      <c r="L52" s="82">
        <v>0</v>
      </c>
      <c r="M52" s="82">
        <v>0</v>
      </c>
      <c r="N52" s="82">
        <v>755000</v>
      </c>
      <c r="O52" s="83">
        <f t="shared" si="2"/>
        <v>755000</v>
      </c>
      <c r="P52" s="82">
        <v>0</v>
      </c>
      <c r="Q52" s="82">
        <v>1112000</v>
      </c>
      <c r="R52" s="85">
        <f t="shared" si="3"/>
        <v>1867000</v>
      </c>
      <c r="S52" s="82">
        <v>0</v>
      </c>
      <c r="T52" s="82">
        <v>0</v>
      </c>
      <c r="U52" s="82">
        <v>0</v>
      </c>
      <c r="V52" s="82">
        <v>0</v>
      </c>
      <c r="W52" s="83">
        <f t="shared" si="4"/>
        <v>0</v>
      </c>
      <c r="X52" s="82">
        <v>0</v>
      </c>
      <c r="Y52" s="82">
        <v>0</v>
      </c>
      <c r="Z52" s="85">
        <f t="shared" si="5"/>
        <v>0</v>
      </c>
      <c r="AA52" s="82">
        <v>0</v>
      </c>
      <c r="AB52" s="82">
        <v>0</v>
      </c>
      <c r="AC52" s="82">
        <v>0</v>
      </c>
      <c r="AD52" s="82">
        <v>0</v>
      </c>
      <c r="AE52" s="83">
        <f t="shared" si="6"/>
        <v>0</v>
      </c>
      <c r="AF52" s="82">
        <v>0</v>
      </c>
      <c r="AG52" s="82">
        <v>0</v>
      </c>
      <c r="AH52" s="85">
        <f t="shared" si="7"/>
        <v>0</v>
      </c>
      <c r="AI52" s="82">
        <v>0</v>
      </c>
      <c r="AJ52" s="82">
        <v>0</v>
      </c>
      <c r="AK52" s="82">
        <v>0</v>
      </c>
      <c r="AL52" s="82">
        <v>0</v>
      </c>
      <c r="AM52" s="83">
        <f t="shared" si="8"/>
        <v>0</v>
      </c>
      <c r="AN52" s="82">
        <v>0</v>
      </c>
      <c r="AO52" s="82">
        <v>0</v>
      </c>
      <c r="AP52" s="85">
        <f t="shared" si="9"/>
        <v>0</v>
      </c>
      <c r="AQ52" s="82">
        <v>1500</v>
      </c>
      <c r="AR52" s="82">
        <v>0</v>
      </c>
      <c r="AS52" s="82">
        <v>0</v>
      </c>
      <c r="AT52" s="82">
        <v>500</v>
      </c>
      <c r="AU52" s="83">
        <f t="shared" si="10"/>
        <v>2000</v>
      </c>
      <c r="AV52" s="82">
        <v>0</v>
      </c>
      <c r="AW52" s="82">
        <v>500</v>
      </c>
      <c r="AX52" s="85">
        <f t="shared" si="11"/>
        <v>2500</v>
      </c>
      <c r="AY52" s="82">
        <v>0</v>
      </c>
      <c r="AZ52" s="82">
        <v>0</v>
      </c>
      <c r="BA52" s="82">
        <v>0</v>
      </c>
      <c r="BB52" s="82">
        <v>0</v>
      </c>
      <c r="BC52" s="83">
        <f t="shared" si="12"/>
        <v>0</v>
      </c>
      <c r="BD52" s="82">
        <v>0</v>
      </c>
      <c r="BE52" s="82">
        <v>0</v>
      </c>
      <c r="BF52" s="85">
        <f t="shared" si="13"/>
        <v>0</v>
      </c>
      <c r="BG52" s="82">
        <v>0</v>
      </c>
      <c r="BH52" s="82">
        <v>0</v>
      </c>
      <c r="BI52" s="82">
        <v>0</v>
      </c>
      <c r="BJ52" s="82">
        <v>1050000</v>
      </c>
      <c r="BK52" s="83">
        <f t="shared" si="14"/>
        <v>1050000</v>
      </c>
      <c r="BL52" s="82">
        <v>0</v>
      </c>
      <c r="BM52" s="82">
        <v>350000</v>
      </c>
      <c r="BN52" s="85">
        <f t="shared" si="15"/>
        <v>1400000</v>
      </c>
      <c r="BO52" s="82">
        <v>0</v>
      </c>
      <c r="BP52" s="82">
        <v>0</v>
      </c>
      <c r="BQ52" s="82">
        <v>0</v>
      </c>
      <c r="BR52" s="82">
        <v>0</v>
      </c>
      <c r="BS52" s="83">
        <f t="shared" si="16"/>
        <v>0</v>
      </c>
      <c r="BT52" s="82">
        <v>0</v>
      </c>
      <c r="BU52" s="82">
        <v>0</v>
      </c>
      <c r="BV52" s="85">
        <f t="shared" si="17"/>
        <v>0</v>
      </c>
      <c r="BW52" s="82">
        <v>0</v>
      </c>
      <c r="BX52" s="82">
        <v>0</v>
      </c>
      <c r="BY52" s="82">
        <v>0</v>
      </c>
      <c r="BZ52" s="82">
        <v>500</v>
      </c>
      <c r="CA52" s="83">
        <f t="shared" si="18"/>
        <v>500</v>
      </c>
      <c r="CB52" s="82">
        <v>0</v>
      </c>
      <c r="CC52" s="82">
        <v>250</v>
      </c>
      <c r="CD52" s="85">
        <f t="shared" si="19"/>
        <v>750</v>
      </c>
      <c r="CE52" s="82">
        <v>0</v>
      </c>
      <c r="CF52" s="82">
        <v>0</v>
      </c>
      <c r="CG52" s="82">
        <v>0</v>
      </c>
      <c r="CH52" s="82">
        <v>0</v>
      </c>
      <c r="CI52" s="83">
        <f t="shared" si="20"/>
        <v>0</v>
      </c>
      <c r="CJ52" s="82">
        <v>0</v>
      </c>
      <c r="CK52" s="82">
        <v>0</v>
      </c>
      <c r="CL52" s="85">
        <f t="shared" si="21"/>
        <v>0</v>
      </c>
      <c r="CM52" s="82">
        <v>0</v>
      </c>
      <c r="CN52" s="82">
        <v>0</v>
      </c>
      <c r="CO52" s="82">
        <v>0</v>
      </c>
      <c r="CP52" s="82">
        <v>0</v>
      </c>
      <c r="CQ52" s="83">
        <f t="shared" si="22"/>
        <v>0</v>
      </c>
      <c r="CR52" s="82">
        <v>0</v>
      </c>
      <c r="CS52" s="82">
        <v>0</v>
      </c>
      <c r="CT52" s="85">
        <f t="shared" si="23"/>
        <v>0</v>
      </c>
      <c r="CU52" s="82">
        <v>0</v>
      </c>
      <c r="CV52" s="82">
        <v>0</v>
      </c>
      <c r="CW52" s="82">
        <v>0</v>
      </c>
      <c r="CX52" s="82">
        <v>0</v>
      </c>
      <c r="CY52" s="83">
        <f t="shared" si="24"/>
        <v>0</v>
      </c>
      <c r="CZ52" s="82">
        <v>0</v>
      </c>
      <c r="DA52" s="82">
        <v>0</v>
      </c>
      <c r="DB52" s="85">
        <f t="shared" si="25"/>
        <v>0</v>
      </c>
      <c r="DC52" s="82">
        <v>0</v>
      </c>
      <c r="DD52" s="82">
        <v>0</v>
      </c>
      <c r="DE52" s="82">
        <v>0</v>
      </c>
      <c r="DF52" s="82">
        <v>0</v>
      </c>
      <c r="DG52" s="83">
        <f t="shared" si="26"/>
        <v>0</v>
      </c>
      <c r="DH52" s="82">
        <v>0</v>
      </c>
      <c r="DI52" s="82">
        <v>0</v>
      </c>
      <c r="DJ52" s="85">
        <f t="shared" si="27"/>
        <v>0</v>
      </c>
      <c r="DK52" s="82">
        <v>5500</v>
      </c>
      <c r="DL52" s="82">
        <v>0</v>
      </c>
      <c r="DM52" s="82">
        <v>0</v>
      </c>
      <c r="DN52" s="82">
        <v>26000</v>
      </c>
      <c r="DO52" s="83">
        <f t="shared" si="28"/>
        <v>31500</v>
      </c>
      <c r="DP52" s="82">
        <v>0</v>
      </c>
      <c r="DQ52" s="82">
        <v>40000</v>
      </c>
      <c r="DR52" s="85">
        <f t="shared" si="29"/>
        <v>71500</v>
      </c>
      <c r="DS52" s="82">
        <v>0</v>
      </c>
      <c r="DT52" s="82">
        <v>0</v>
      </c>
      <c r="DU52" s="82">
        <v>0</v>
      </c>
      <c r="DV52" s="82">
        <v>24000</v>
      </c>
      <c r="DW52" s="83">
        <f t="shared" si="30"/>
        <v>24000</v>
      </c>
      <c r="DX52" s="82">
        <v>0</v>
      </c>
      <c r="DY52" s="82">
        <v>8000</v>
      </c>
      <c r="DZ52" s="85">
        <f t="shared" si="31"/>
        <v>32000</v>
      </c>
      <c r="EA52" s="82">
        <v>0</v>
      </c>
      <c r="EB52" s="82">
        <v>0</v>
      </c>
      <c r="EC52" s="82">
        <v>0</v>
      </c>
      <c r="ED52" s="82">
        <v>0</v>
      </c>
      <c r="EE52" s="83">
        <f t="shared" si="32"/>
        <v>0</v>
      </c>
      <c r="EF52" s="82">
        <v>0</v>
      </c>
      <c r="EG52" s="82">
        <v>0</v>
      </c>
      <c r="EH52" s="85">
        <f t="shared" si="33"/>
        <v>0</v>
      </c>
    </row>
    <row r="53" spans="1:138" s="13" customFormat="1" x14ac:dyDescent="0.2">
      <c r="A53" s="42">
        <v>47</v>
      </c>
      <c r="B53" s="139" t="s">
        <v>211</v>
      </c>
      <c r="C53" s="86">
        <v>2300000</v>
      </c>
      <c r="D53" s="86">
        <v>0</v>
      </c>
      <c r="E53" s="86">
        <v>0</v>
      </c>
      <c r="F53" s="86">
        <v>0</v>
      </c>
      <c r="G53" s="87">
        <f t="shared" si="0"/>
        <v>2300000</v>
      </c>
      <c r="H53" s="86">
        <v>0</v>
      </c>
      <c r="I53" s="86">
        <v>0</v>
      </c>
      <c r="J53" s="89">
        <f t="shared" si="1"/>
        <v>2300000</v>
      </c>
      <c r="K53" s="86">
        <v>12700000</v>
      </c>
      <c r="L53" s="86">
        <v>0</v>
      </c>
      <c r="M53" s="86">
        <v>0</v>
      </c>
      <c r="N53" s="86">
        <v>5200000</v>
      </c>
      <c r="O53" s="87">
        <f t="shared" si="2"/>
        <v>17900000</v>
      </c>
      <c r="P53" s="86">
        <v>0</v>
      </c>
      <c r="Q53" s="86">
        <v>0</v>
      </c>
      <c r="R53" s="89">
        <f t="shared" si="3"/>
        <v>17900000</v>
      </c>
      <c r="S53" s="86">
        <v>0</v>
      </c>
      <c r="T53" s="86">
        <v>0</v>
      </c>
      <c r="U53" s="86">
        <v>0</v>
      </c>
      <c r="V53" s="86">
        <v>0</v>
      </c>
      <c r="W53" s="87">
        <f t="shared" si="4"/>
        <v>0</v>
      </c>
      <c r="X53" s="86">
        <v>5700000</v>
      </c>
      <c r="Y53" s="86">
        <v>0</v>
      </c>
      <c r="Z53" s="89">
        <f t="shared" si="5"/>
        <v>5700000</v>
      </c>
      <c r="AA53" s="86">
        <v>600000</v>
      </c>
      <c r="AB53" s="86">
        <v>0</v>
      </c>
      <c r="AC53" s="86">
        <v>0</v>
      </c>
      <c r="AD53" s="86">
        <v>0</v>
      </c>
      <c r="AE53" s="87">
        <f t="shared" si="6"/>
        <v>600000</v>
      </c>
      <c r="AF53" s="86">
        <v>0</v>
      </c>
      <c r="AG53" s="86">
        <v>0</v>
      </c>
      <c r="AH53" s="89">
        <f t="shared" si="7"/>
        <v>600000</v>
      </c>
      <c r="AI53" s="86">
        <v>0</v>
      </c>
      <c r="AJ53" s="86">
        <v>0</v>
      </c>
      <c r="AK53" s="86">
        <v>0</v>
      </c>
      <c r="AL53" s="86">
        <v>0</v>
      </c>
      <c r="AM53" s="87">
        <f t="shared" si="8"/>
        <v>0</v>
      </c>
      <c r="AN53" s="86">
        <v>0</v>
      </c>
      <c r="AO53" s="86">
        <v>0</v>
      </c>
      <c r="AP53" s="89">
        <f t="shared" si="9"/>
        <v>0</v>
      </c>
      <c r="AQ53" s="86">
        <v>0</v>
      </c>
      <c r="AR53" s="86">
        <v>0</v>
      </c>
      <c r="AS53" s="86">
        <v>0</v>
      </c>
      <c r="AT53" s="86">
        <v>0</v>
      </c>
      <c r="AU53" s="87">
        <f t="shared" si="10"/>
        <v>0</v>
      </c>
      <c r="AV53" s="86">
        <v>0</v>
      </c>
      <c r="AW53" s="86">
        <v>0</v>
      </c>
      <c r="AX53" s="89">
        <f t="shared" si="11"/>
        <v>0</v>
      </c>
      <c r="AY53" s="86">
        <v>0</v>
      </c>
      <c r="AZ53" s="86">
        <v>0</v>
      </c>
      <c r="BA53" s="86">
        <v>0</v>
      </c>
      <c r="BB53" s="86">
        <v>0</v>
      </c>
      <c r="BC53" s="87">
        <f t="shared" si="12"/>
        <v>0</v>
      </c>
      <c r="BD53" s="86">
        <v>0</v>
      </c>
      <c r="BE53" s="86">
        <v>0</v>
      </c>
      <c r="BF53" s="89">
        <f t="shared" si="13"/>
        <v>0</v>
      </c>
      <c r="BG53" s="86">
        <v>24000000</v>
      </c>
      <c r="BH53" s="86">
        <v>0</v>
      </c>
      <c r="BI53" s="86">
        <v>0</v>
      </c>
      <c r="BJ53" s="86">
        <v>0</v>
      </c>
      <c r="BK53" s="87">
        <f t="shared" si="14"/>
        <v>24000000</v>
      </c>
      <c r="BL53" s="86">
        <v>0</v>
      </c>
      <c r="BM53" s="86">
        <v>0</v>
      </c>
      <c r="BN53" s="89">
        <f t="shared" si="15"/>
        <v>24000000</v>
      </c>
      <c r="BO53" s="86">
        <v>0</v>
      </c>
      <c r="BP53" s="86">
        <v>0</v>
      </c>
      <c r="BQ53" s="86">
        <v>0</v>
      </c>
      <c r="BR53" s="86">
        <v>0</v>
      </c>
      <c r="BS53" s="87">
        <f t="shared" si="16"/>
        <v>0</v>
      </c>
      <c r="BT53" s="86">
        <v>0</v>
      </c>
      <c r="BU53" s="86">
        <v>0</v>
      </c>
      <c r="BV53" s="89">
        <f t="shared" si="17"/>
        <v>0</v>
      </c>
      <c r="BW53" s="86">
        <v>0</v>
      </c>
      <c r="BX53" s="86">
        <v>0</v>
      </c>
      <c r="BY53" s="86">
        <v>0</v>
      </c>
      <c r="BZ53" s="86">
        <v>0</v>
      </c>
      <c r="CA53" s="87">
        <f t="shared" si="18"/>
        <v>0</v>
      </c>
      <c r="CB53" s="86">
        <v>0</v>
      </c>
      <c r="CC53" s="86">
        <v>0</v>
      </c>
      <c r="CD53" s="89">
        <f t="shared" si="19"/>
        <v>0</v>
      </c>
      <c r="CE53" s="86">
        <v>0</v>
      </c>
      <c r="CF53" s="86">
        <v>0</v>
      </c>
      <c r="CG53" s="86">
        <v>0</v>
      </c>
      <c r="CH53" s="86">
        <v>0</v>
      </c>
      <c r="CI53" s="87">
        <f t="shared" si="20"/>
        <v>0</v>
      </c>
      <c r="CJ53" s="86">
        <v>0</v>
      </c>
      <c r="CK53" s="86">
        <v>0</v>
      </c>
      <c r="CL53" s="89">
        <f t="shared" si="21"/>
        <v>0</v>
      </c>
      <c r="CM53" s="86">
        <v>0</v>
      </c>
      <c r="CN53" s="86">
        <v>0</v>
      </c>
      <c r="CO53" s="86">
        <v>0</v>
      </c>
      <c r="CP53" s="86">
        <v>0</v>
      </c>
      <c r="CQ53" s="87">
        <f t="shared" si="22"/>
        <v>0</v>
      </c>
      <c r="CR53" s="86">
        <v>0</v>
      </c>
      <c r="CS53" s="86">
        <v>0</v>
      </c>
      <c r="CT53" s="89">
        <f t="shared" si="23"/>
        <v>0</v>
      </c>
      <c r="CU53" s="86">
        <v>0</v>
      </c>
      <c r="CV53" s="86">
        <v>0</v>
      </c>
      <c r="CW53" s="86">
        <v>0</v>
      </c>
      <c r="CX53" s="86">
        <v>0</v>
      </c>
      <c r="CY53" s="87">
        <f t="shared" si="24"/>
        <v>0</v>
      </c>
      <c r="CZ53" s="86">
        <v>0</v>
      </c>
      <c r="DA53" s="86">
        <v>0</v>
      </c>
      <c r="DB53" s="89">
        <f t="shared" si="25"/>
        <v>0</v>
      </c>
      <c r="DC53" s="86">
        <v>0</v>
      </c>
      <c r="DD53" s="86">
        <v>0</v>
      </c>
      <c r="DE53" s="86">
        <v>0</v>
      </c>
      <c r="DF53" s="86">
        <v>0</v>
      </c>
      <c r="DG53" s="87">
        <f t="shared" si="26"/>
        <v>0</v>
      </c>
      <c r="DH53" s="86">
        <v>0</v>
      </c>
      <c r="DI53" s="86">
        <v>0</v>
      </c>
      <c r="DJ53" s="89">
        <f t="shared" si="27"/>
        <v>0</v>
      </c>
      <c r="DK53" s="86">
        <v>0</v>
      </c>
      <c r="DL53" s="86">
        <v>0</v>
      </c>
      <c r="DM53" s="86">
        <v>0</v>
      </c>
      <c r="DN53" s="86">
        <v>0</v>
      </c>
      <c r="DO53" s="87">
        <f t="shared" si="28"/>
        <v>0</v>
      </c>
      <c r="DP53" s="86">
        <v>0</v>
      </c>
      <c r="DQ53" s="86">
        <v>0</v>
      </c>
      <c r="DR53" s="89">
        <f t="shared" si="29"/>
        <v>0</v>
      </c>
      <c r="DS53" s="86">
        <v>0</v>
      </c>
      <c r="DT53" s="86">
        <v>0</v>
      </c>
      <c r="DU53" s="86">
        <v>0</v>
      </c>
      <c r="DV53" s="86">
        <v>0</v>
      </c>
      <c r="DW53" s="87">
        <f t="shared" si="30"/>
        <v>0</v>
      </c>
      <c r="DX53" s="86">
        <v>0</v>
      </c>
      <c r="DY53" s="86">
        <v>0</v>
      </c>
      <c r="DZ53" s="89">
        <f t="shared" si="31"/>
        <v>0</v>
      </c>
      <c r="EA53" s="86">
        <v>0</v>
      </c>
      <c r="EB53" s="86">
        <v>0</v>
      </c>
      <c r="EC53" s="86">
        <v>0</v>
      </c>
      <c r="ED53" s="86">
        <v>0</v>
      </c>
      <c r="EE53" s="87">
        <f t="shared" si="32"/>
        <v>0</v>
      </c>
      <c r="EF53" s="86">
        <v>0</v>
      </c>
      <c r="EG53" s="86">
        <v>0</v>
      </c>
      <c r="EH53" s="89">
        <f t="shared" si="33"/>
        <v>0</v>
      </c>
    </row>
    <row r="54" spans="1:138" s="13" customFormat="1" x14ac:dyDescent="0.2">
      <c r="A54" s="42">
        <v>48</v>
      </c>
      <c r="B54" s="139" t="s">
        <v>212</v>
      </c>
      <c r="C54" s="86">
        <v>1417896</v>
      </c>
      <c r="D54" s="86">
        <v>0</v>
      </c>
      <c r="E54" s="86">
        <v>0</v>
      </c>
      <c r="F54" s="86">
        <v>0</v>
      </c>
      <c r="G54" s="87">
        <f t="shared" si="0"/>
        <v>1417896</v>
      </c>
      <c r="H54" s="86">
        <v>3886000</v>
      </c>
      <c r="I54" s="86">
        <v>0</v>
      </c>
      <c r="J54" s="89">
        <f t="shared" si="1"/>
        <v>5303896</v>
      </c>
      <c r="K54" s="86">
        <v>9780033</v>
      </c>
      <c r="L54" s="86">
        <v>0</v>
      </c>
      <c r="M54" s="86">
        <v>0</v>
      </c>
      <c r="N54" s="86">
        <v>0</v>
      </c>
      <c r="O54" s="87">
        <f t="shared" si="2"/>
        <v>9780033</v>
      </c>
      <c r="P54" s="86">
        <v>0</v>
      </c>
      <c r="Q54" s="86">
        <v>0</v>
      </c>
      <c r="R54" s="89">
        <f t="shared" si="3"/>
        <v>9780033</v>
      </c>
      <c r="S54" s="86">
        <v>0</v>
      </c>
      <c r="T54" s="86">
        <v>0</v>
      </c>
      <c r="U54" s="86">
        <v>0</v>
      </c>
      <c r="V54" s="86">
        <v>0</v>
      </c>
      <c r="W54" s="87">
        <f t="shared" si="4"/>
        <v>0</v>
      </c>
      <c r="X54" s="86">
        <v>0</v>
      </c>
      <c r="Y54" s="86">
        <v>0</v>
      </c>
      <c r="Z54" s="89">
        <f t="shared" si="5"/>
        <v>0</v>
      </c>
      <c r="AA54" s="86">
        <v>560331</v>
      </c>
      <c r="AB54" s="86">
        <v>0</v>
      </c>
      <c r="AC54" s="86">
        <v>0</v>
      </c>
      <c r="AD54" s="86">
        <v>0</v>
      </c>
      <c r="AE54" s="87">
        <f t="shared" si="6"/>
        <v>560331</v>
      </c>
      <c r="AF54" s="86">
        <v>0</v>
      </c>
      <c r="AG54" s="86">
        <v>0</v>
      </c>
      <c r="AH54" s="89">
        <f t="shared" si="7"/>
        <v>560331</v>
      </c>
      <c r="AI54" s="86">
        <v>0</v>
      </c>
      <c r="AJ54" s="86">
        <v>0</v>
      </c>
      <c r="AK54" s="86">
        <v>0</v>
      </c>
      <c r="AL54" s="86">
        <v>0</v>
      </c>
      <c r="AM54" s="87">
        <f t="shared" si="8"/>
        <v>0</v>
      </c>
      <c r="AN54" s="86">
        <v>0</v>
      </c>
      <c r="AO54" s="86">
        <v>0</v>
      </c>
      <c r="AP54" s="89">
        <f t="shared" si="9"/>
        <v>0</v>
      </c>
      <c r="AQ54" s="86">
        <v>0</v>
      </c>
      <c r="AR54" s="86">
        <v>0</v>
      </c>
      <c r="AS54" s="86">
        <v>0</v>
      </c>
      <c r="AT54" s="86">
        <v>0</v>
      </c>
      <c r="AU54" s="87">
        <f t="shared" si="10"/>
        <v>0</v>
      </c>
      <c r="AV54" s="86">
        <v>0</v>
      </c>
      <c r="AW54" s="86">
        <v>0</v>
      </c>
      <c r="AX54" s="89">
        <f t="shared" si="11"/>
        <v>0</v>
      </c>
      <c r="AY54" s="86">
        <v>0</v>
      </c>
      <c r="AZ54" s="86">
        <v>0</v>
      </c>
      <c r="BA54" s="86">
        <v>0</v>
      </c>
      <c r="BB54" s="86">
        <v>0</v>
      </c>
      <c r="BC54" s="87">
        <f t="shared" si="12"/>
        <v>0</v>
      </c>
      <c r="BD54" s="86">
        <v>0</v>
      </c>
      <c r="BE54" s="86">
        <v>0</v>
      </c>
      <c r="BF54" s="89">
        <f t="shared" si="13"/>
        <v>0</v>
      </c>
      <c r="BG54" s="86">
        <v>19864545</v>
      </c>
      <c r="BH54" s="86">
        <v>0</v>
      </c>
      <c r="BI54" s="86">
        <v>0</v>
      </c>
      <c r="BJ54" s="86">
        <v>0</v>
      </c>
      <c r="BK54" s="87">
        <f t="shared" si="14"/>
        <v>19864545</v>
      </c>
      <c r="BL54" s="86">
        <v>0</v>
      </c>
      <c r="BM54" s="86">
        <v>3058380</v>
      </c>
      <c r="BN54" s="89">
        <f t="shared" si="15"/>
        <v>22922925</v>
      </c>
      <c r="BO54" s="86">
        <v>0</v>
      </c>
      <c r="BP54" s="86">
        <v>0</v>
      </c>
      <c r="BQ54" s="86">
        <v>0</v>
      </c>
      <c r="BR54" s="86">
        <v>0</v>
      </c>
      <c r="BS54" s="87">
        <f t="shared" si="16"/>
        <v>0</v>
      </c>
      <c r="BT54" s="86">
        <v>0</v>
      </c>
      <c r="BU54" s="86">
        <v>0</v>
      </c>
      <c r="BV54" s="89">
        <f t="shared" si="17"/>
        <v>0</v>
      </c>
      <c r="BW54" s="86">
        <v>0</v>
      </c>
      <c r="BX54" s="86">
        <v>0</v>
      </c>
      <c r="BY54" s="86">
        <v>0</v>
      </c>
      <c r="BZ54" s="86">
        <v>0</v>
      </c>
      <c r="CA54" s="87">
        <f t="shared" si="18"/>
        <v>0</v>
      </c>
      <c r="CB54" s="86">
        <v>0</v>
      </c>
      <c r="CC54" s="86">
        <v>0</v>
      </c>
      <c r="CD54" s="89">
        <f t="shared" si="19"/>
        <v>0</v>
      </c>
      <c r="CE54" s="86">
        <v>0</v>
      </c>
      <c r="CF54" s="86">
        <v>0</v>
      </c>
      <c r="CG54" s="86">
        <v>0</v>
      </c>
      <c r="CH54" s="86">
        <v>0</v>
      </c>
      <c r="CI54" s="87">
        <f t="shared" si="20"/>
        <v>0</v>
      </c>
      <c r="CJ54" s="86">
        <v>0</v>
      </c>
      <c r="CK54" s="86">
        <v>0</v>
      </c>
      <c r="CL54" s="89">
        <f t="shared" si="21"/>
        <v>0</v>
      </c>
      <c r="CM54" s="86">
        <v>3500</v>
      </c>
      <c r="CN54" s="86">
        <v>0</v>
      </c>
      <c r="CO54" s="86">
        <v>0</v>
      </c>
      <c r="CP54" s="86">
        <v>0</v>
      </c>
      <c r="CQ54" s="87">
        <f t="shared" si="22"/>
        <v>3500</v>
      </c>
      <c r="CR54" s="86">
        <v>0</v>
      </c>
      <c r="CS54" s="86">
        <v>0</v>
      </c>
      <c r="CT54" s="89">
        <f t="shared" si="23"/>
        <v>3500</v>
      </c>
      <c r="CU54" s="86">
        <v>0</v>
      </c>
      <c r="CV54" s="86">
        <v>0</v>
      </c>
      <c r="CW54" s="86">
        <v>0</v>
      </c>
      <c r="CX54" s="86">
        <v>0</v>
      </c>
      <c r="CY54" s="87">
        <f t="shared" si="24"/>
        <v>0</v>
      </c>
      <c r="CZ54" s="86">
        <v>0</v>
      </c>
      <c r="DA54" s="86">
        <v>0</v>
      </c>
      <c r="DB54" s="89">
        <f t="shared" si="25"/>
        <v>0</v>
      </c>
      <c r="DC54" s="86">
        <v>0</v>
      </c>
      <c r="DD54" s="86">
        <v>0</v>
      </c>
      <c r="DE54" s="86">
        <v>0</v>
      </c>
      <c r="DF54" s="86">
        <v>0</v>
      </c>
      <c r="DG54" s="87">
        <f t="shared" si="26"/>
        <v>0</v>
      </c>
      <c r="DH54" s="86">
        <v>0</v>
      </c>
      <c r="DI54" s="86">
        <v>0</v>
      </c>
      <c r="DJ54" s="89">
        <f t="shared" si="27"/>
        <v>0</v>
      </c>
      <c r="DK54" s="86">
        <v>0</v>
      </c>
      <c r="DL54" s="86">
        <v>0</v>
      </c>
      <c r="DM54" s="86">
        <v>0</v>
      </c>
      <c r="DN54" s="86">
        <v>0</v>
      </c>
      <c r="DO54" s="87">
        <f t="shared" si="28"/>
        <v>0</v>
      </c>
      <c r="DP54" s="86">
        <v>0</v>
      </c>
      <c r="DQ54" s="86">
        <v>0</v>
      </c>
      <c r="DR54" s="89">
        <f t="shared" si="29"/>
        <v>0</v>
      </c>
      <c r="DS54" s="86">
        <v>450000</v>
      </c>
      <c r="DT54" s="86">
        <v>0</v>
      </c>
      <c r="DU54" s="86">
        <v>0</v>
      </c>
      <c r="DV54" s="86">
        <v>0</v>
      </c>
      <c r="DW54" s="87">
        <f t="shared" si="30"/>
        <v>450000</v>
      </c>
      <c r="DX54" s="86">
        <v>0</v>
      </c>
      <c r="DY54" s="86">
        <v>0</v>
      </c>
      <c r="DZ54" s="89">
        <f t="shared" si="31"/>
        <v>450000</v>
      </c>
      <c r="EA54" s="86">
        <v>0</v>
      </c>
      <c r="EB54" s="86">
        <v>0</v>
      </c>
      <c r="EC54" s="86">
        <v>0</v>
      </c>
      <c r="ED54" s="86">
        <v>0</v>
      </c>
      <c r="EE54" s="87">
        <f t="shared" si="32"/>
        <v>0</v>
      </c>
      <c r="EF54" s="86">
        <v>0</v>
      </c>
      <c r="EG54" s="86">
        <v>0</v>
      </c>
      <c r="EH54" s="89">
        <f t="shared" si="33"/>
        <v>0</v>
      </c>
    </row>
    <row r="55" spans="1:138" s="13" customFormat="1" x14ac:dyDescent="0.2">
      <c r="A55" s="42">
        <v>49</v>
      </c>
      <c r="B55" s="139" t="s">
        <v>213</v>
      </c>
      <c r="C55" s="86">
        <v>2811699</v>
      </c>
      <c r="D55" s="86">
        <v>0</v>
      </c>
      <c r="E55" s="86">
        <v>0</v>
      </c>
      <c r="F55" s="86">
        <v>0</v>
      </c>
      <c r="G55" s="87">
        <f t="shared" si="0"/>
        <v>2811699</v>
      </c>
      <c r="H55" s="86">
        <v>0</v>
      </c>
      <c r="I55" s="86">
        <v>0</v>
      </c>
      <c r="J55" s="89">
        <f t="shared" si="1"/>
        <v>2811699</v>
      </c>
      <c r="K55" s="86">
        <v>10373197</v>
      </c>
      <c r="L55" s="86">
        <v>0</v>
      </c>
      <c r="M55" s="86">
        <v>0</v>
      </c>
      <c r="N55" s="86">
        <v>0</v>
      </c>
      <c r="O55" s="87">
        <f t="shared" si="2"/>
        <v>10373197</v>
      </c>
      <c r="P55" s="86">
        <v>0</v>
      </c>
      <c r="Q55" s="86">
        <v>0</v>
      </c>
      <c r="R55" s="89">
        <f t="shared" si="3"/>
        <v>10373197</v>
      </c>
      <c r="S55" s="86">
        <v>0</v>
      </c>
      <c r="T55" s="86">
        <v>0</v>
      </c>
      <c r="U55" s="86">
        <v>0</v>
      </c>
      <c r="V55" s="86">
        <v>0</v>
      </c>
      <c r="W55" s="87">
        <f t="shared" si="4"/>
        <v>0</v>
      </c>
      <c r="X55" s="86">
        <v>0</v>
      </c>
      <c r="Y55" s="86">
        <v>0</v>
      </c>
      <c r="Z55" s="89">
        <f t="shared" si="5"/>
        <v>0</v>
      </c>
      <c r="AA55" s="86">
        <v>383262</v>
      </c>
      <c r="AB55" s="86">
        <v>0</v>
      </c>
      <c r="AC55" s="86">
        <v>0</v>
      </c>
      <c r="AD55" s="86">
        <v>0</v>
      </c>
      <c r="AE55" s="87">
        <f t="shared" si="6"/>
        <v>383262</v>
      </c>
      <c r="AF55" s="86">
        <v>0</v>
      </c>
      <c r="AG55" s="86">
        <v>0</v>
      </c>
      <c r="AH55" s="89">
        <f t="shared" si="7"/>
        <v>383262</v>
      </c>
      <c r="AI55" s="86">
        <v>0</v>
      </c>
      <c r="AJ55" s="86">
        <v>0</v>
      </c>
      <c r="AK55" s="86">
        <v>0</v>
      </c>
      <c r="AL55" s="86">
        <v>0</v>
      </c>
      <c r="AM55" s="87">
        <f t="shared" si="8"/>
        <v>0</v>
      </c>
      <c r="AN55" s="86">
        <v>0</v>
      </c>
      <c r="AO55" s="86">
        <v>0</v>
      </c>
      <c r="AP55" s="89">
        <f t="shared" si="9"/>
        <v>0</v>
      </c>
      <c r="AQ55" s="86">
        <v>0</v>
      </c>
      <c r="AR55" s="86">
        <v>0</v>
      </c>
      <c r="AS55" s="86">
        <v>0</v>
      </c>
      <c r="AT55" s="86">
        <v>0</v>
      </c>
      <c r="AU55" s="87">
        <f t="shared" si="10"/>
        <v>0</v>
      </c>
      <c r="AV55" s="86">
        <v>0</v>
      </c>
      <c r="AW55" s="86">
        <v>0</v>
      </c>
      <c r="AX55" s="89">
        <f t="shared" si="11"/>
        <v>0</v>
      </c>
      <c r="AY55" s="86">
        <v>0</v>
      </c>
      <c r="AZ55" s="86">
        <v>0</v>
      </c>
      <c r="BA55" s="86">
        <v>0</v>
      </c>
      <c r="BB55" s="86">
        <v>0</v>
      </c>
      <c r="BC55" s="87">
        <f t="shared" si="12"/>
        <v>0</v>
      </c>
      <c r="BD55" s="86">
        <v>0</v>
      </c>
      <c r="BE55" s="86">
        <v>0</v>
      </c>
      <c r="BF55" s="89">
        <f t="shared" si="13"/>
        <v>0</v>
      </c>
      <c r="BG55" s="86">
        <v>23552449</v>
      </c>
      <c r="BH55" s="86">
        <v>0</v>
      </c>
      <c r="BI55" s="86">
        <v>0</v>
      </c>
      <c r="BJ55" s="86">
        <v>0</v>
      </c>
      <c r="BK55" s="87">
        <f t="shared" si="14"/>
        <v>23552449</v>
      </c>
      <c r="BL55" s="86">
        <v>0</v>
      </c>
      <c r="BM55" s="86">
        <v>0</v>
      </c>
      <c r="BN55" s="89">
        <f t="shared" si="15"/>
        <v>23552449</v>
      </c>
      <c r="BO55" s="86">
        <v>0</v>
      </c>
      <c r="BP55" s="86">
        <v>0</v>
      </c>
      <c r="BQ55" s="86">
        <v>0</v>
      </c>
      <c r="BR55" s="86">
        <v>0</v>
      </c>
      <c r="BS55" s="87">
        <f t="shared" si="16"/>
        <v>0</v>
      </c>
      <c r="BT55" s="86">
        <v>0</v>
      </c>
      <c r="BU55" s="86">
        <v>0</v>
      </c>
      <c r="BV55" s="89">
        <f t="shared" si="17"/>
        <v>0</v>
      </c>
      <c r="BW55" s="86">
        <v>0</v>
      </c>
      <c r="BX55" s="86">
        <v>0</v>
      </c>
      <c r="BY55" s="86">
        <v>0</v>
      </c>
      <c r="BZ55" s="86">
        <v>0</v>
      </c>
      <c r="CA55" s="87">
        <f t="shared" si="18"/>
        <v>0</v>
      </c>
      <c r="CB55" s="86">
        <v>0</v>
      </c>
      <c r="CC55" s="86">
        <v>0</v>
      </c>
      <c r="CD55" s="89">
        <f t="shared" si="19"/>
        <v>0</v>
      </c>
      <c r="CE55" s="86">
        <v>0</v>
      </c>
      <c r="CF55" s="86">
        <v>0</v>
      </c>
      <c r="CG55" s="86">
        <v>0</v>
      </c>
      <c r="CH55" s="86">
        <v>0</v>
      </c>
      <c r="CI55" s="87">
        <f t="shared" si="20"/>
        <v>0</v>
      </c>
      <c r="CJ55" s="86">
        <v>0</v>
      </c>
      <c r="CK55" s="86">
        <v>0</v>
      </c>
      <c r="CL55" s="89">
        <f t="shared" si="21"/>
        <v>0</v>
      </c>
      <c r="CM55" s="86">
        <v>35314</v>
      </c>
      <c r="CN55" s="86">
        <v>0</v>
      </c>
      <c r="CO55" s="86">
        <v>0</v>
      </c>
      <c r="CP55" s="86">
        <v>0</v>
      </c>
      <c r="CQ55" s="87">
        <f t="shared" si="22"/>
        <v>35314</v>
      </c>
      <c r="CR55" s="86">
        <v>0</v>
      </c>
      <c r="CS55" s="86">
        <v>0</v>
      </c>
      <c r="CT55" s="89">
        <f t="shared" si="23"/>
        <v>35314</v>
      </c>
      <c r="CU55" s="86">
        <v>0</v>
      </c>
      <c r="CV55" s="86">
        <v>0</v>
      </c>
      <c r="CW55" s="86">
        <v>0</v>
      </c>
      <c r="CX55" s="86">
        <v>0</v>
      </c>
      <c r="CY55" s="87">
        <f t="shared" si="24"/>
        <v>0</v>
      </c>
      <c r="CZ55" s="86">
        <v>0</v>
      </c>
      <c r="DA55" s="86">
        <v>0</v>
      </c>
      <c r="DB55" s="89">
        <f t="shared" si="25"/>
        <v>0</v>
      </c>
      <c r="DC55" s="86">
        <v>0</v>
      </c>
      <c r="DD55" s="86">
        <v>0</v>
      </c>
      <c r="DE55" s="86">
        <v>0</v>
      </c>
      <c r="DF55" s="86">
        <v>0</v>
      </c>
      <c r="DG55" s="87">
        <f t="shared" si="26"/>
        <v>0</v>
      </c>
      <c r="DH55" s="86">
        <v>0</v>
      </c>
      <c r="DI55" s="86">
        <v>0</v>
      </c>
      <c r="DJ55" s="89">
        <f t="shared" si="27"/>
        <v>0</v>
      </c>
      <c r="DK55" s="86">
        <v>419202</v>
      </c>
      <c r="DL55" s="86">
        <v>0</v>
      </c>
      <c r="DM55" s="86">
        <v>0</v>
      </c>
      <c r="DN55" s="86">
        <v>0</v>
      </c>
      <c r="DO55" s="87">
        <f t="shared" si="28"/>
        <v>419202</v>
      </c>
      <c r="DP55" s="86">
        <v>0</v>
      </c>
      <c r="DQ55" s="86">
        <v>0</v>
      </c>
      <c r="DR55" s="89">
        <f t="shared" si="29"/>
        <v>419202</v>
      </c>
      <c r="DS55" s="86">
        <v>0</v>
      </c>
      <c r="DT55" s="86">
        <v>0</v>
      </c>
      <c r="DU55" s="86">
        <v>0</v>
      </c>
      <c r="DV55" s="86">
        <v>0</v>
      </c>
      <c r="DW55" s="87">
        <f t="shared" si="30"/>
        <v>0</v>
      </c>
      <c r="DX55" s="86">
        <v>0</v>
      </c>
      <c r="DY55" s="86">
        <v>0</v>
      </c>
      <c r="DZ55" s="89">
        <f t="shared" si="31"/>
        <v>0</v>
      </c>
      <c r="EA55" s="86">
        <v>9185</v>
      </c>
      <c r="EB55" s="86">
        <v>0</v>
      </c>
      <c r="EC55" s="86">
        <v>0</v>
      </c>
      <c r="ED55" s="86">
        <v>0</v>
      </c>
      <c r="EE55" s="87">
        <f t="shared" si="32"/>
        <v>9185</v>
      </c>
      <c r="EF55" s="86">
        <v>0</v>
      </c>
      <c r="EG55" s="86">
        <v>0</v>
      </c>
      <c r="EH55" s="89">
        <f t="shared" si="33"/>
        <v>9185</v>
      </c>
    </row>
    <row r="56" spans="1:138" s="13" customFormat="1" x14ac:dyDescent="0.2">
      <c r="A56" s="43">
        <v>50</v>
      </c>
      <c r="B56" s="140" t="s">
        <v>214</v>
      </c>
      <c r="C56" s="90">
        <v>934020</v>
      </c>
      <c r="D56" s="90">
        <v>0</v>
      </c>
      <c r="E56" s="90">
        <v>0</v>
      </c>
      <c r="F56" s="90">
        <v>0</v>
      </c>
      <c r="G56" s="91">
        <f t="shared" si="0"/>
        <v>934020</v>
      </c>
      <c r="H56" s="90">
        <v>0</v>
      </c>
      <c r="I56" s="90">
        <v>0</v>
      </c>
      <c r="J56" s="93">
        <f t="shared" si="1"/>
        <v>934020</v>
      </c>
      <c r="K56" s="90">
        <v>3591510</v>
      </c>
      <c r="L56" s="90">
        <v>0</v>
      </c>
      <c r="M56" s="90">
        <v>0</v>
      </c>
      <c r="N56" s="90">
        <v>0</v>
      </c>
      <c r="O56" s="91">
        <f t="shared" si="2"/>
        <v>3591510</v>
      </c>
      <c r="P56" s="90">
        <v>0</v>
      </c>
      <c r="Q56" s="90">
        <v>0</v>
      </c>
      <c r="R56" s="93">
        <f t="shared" si="3"/>
        <v>3591510</v>
      </c>
      <c r="S56" s="90">
        <v>0</v>
      </c>
      <c r="T56" s="90">
        <v>0</v>
      </c>
      <c r="U56" s="90">
        <v>0</v>
      </c>
      <c r="V56" s="90">
        <v>0</v>
      </c>
      <c r="W56" s="91">
        <f t="shared" si="4"/>
        <v>0</v>
      </c>
      <c r="X56" s="90">
        <v>8112324</v>
      </c>
      <c r="Y56" s="90">
        <v>0</v>
      </c>
      <c r="Z56" s="93">
        <f t="shared" si="5"/>
        <v>8112324</v>
      </c>
      <c r="AA56" s="90">
        <v>392242</v>
      </c>
      <c r="AB56" s="90">
        <v>0</v>
      </c>
      <c r="AC56" s="90">
        <v>0</v>
      </c>
      <c r="AD56" s="90">
        <v>0</v>
      </c>
      <c r="AE56" s="91">
        <f t="shared" si="6"/>
        <v>392242</v>
      </c>
      <c r="AF56" s="90">
        <v>0</v>
      </c>
      <c r="AG56" s="90">
        <v>0</v>
      </c>
      <c r="AH56" s="93">
        <f t="shared" si="7"/>
        <v>392242</v>
      </c>
      <c r="AI56" s="90">
        <v>0</v>
      </c>
      <c r="AJ56" s="90">
        <v>0</v>
      </c>
      <c r="AK56" s="90">
        <v>0</v>
      </c>
      <c r="AL56" s="90">
        <v>0</v>
      </c>
      <c r="AM56" s="91">
        <f t="shared" si="8"/>
        <v>0</v>
      </c>
      <c r="AN56" s="90">
        <v>0</v>
      </c>
      <c r="AO56" s="90">
        <v>0</v>
      </c>
      <c r="AP56" s="93">
        <f t="shared" si="9"/>
        <v>0</v>
      </c>
      <c r="AQ56" s="90">
        <v>10822</v>
      </c>
      <c r="AR56" s="90">
        <v>0</v>
      </c>
      <c r="AS56" s="90">
        <v>0</v>
      </c>
      <c r="AT56" s="90">
        <v>0</v>
      </c>
      <c r="AU56" s="91">
        <f t="shared" si="10"/>
        <v>10822</v>
      </c>
      <c r="AV56" s="90">
        <v>19368</v>
      </c>
      <c r="AW56" s="90">
        <v>0</v>
      </c>
      <c r="AX56" s="93">
        <f t="shared" si="11"/>
        <v>30190</v>
      </c>
      <c r="AY56" s="90">
        <v>0</v>
      </c>
      <c r="AZ56" s="90">
        <v>0</v>
      </c>
      <c r="BA56" s="90">
        <v>0</v>
      </c>
      <c r="BB56" s="90">
        <v>0</v>
      </c>
      <c r="BC56" s="91">
        <f t="shared" si="12"/>
        <v>0</v>
      </c>
      <c r="BD56" s="90">
        <v>0</v>
      </c>
      <c r="BE56" s="90">
        <v>0</v>
      </c>
      <c r="BF56" s="93">
        <f t="shared" si="13"/>
        <v>0</v>
      </c>
      <c r="BG56" s="90">
        <v>7850000</v>
      </c>
      <c r="BH56" s="90">
        <v>0</v>
      </c>
      <c r="BI56" s="90">
        <v>0</v>
      </c>
      <c r="BJ56" s="90">
        <v>7900000</v>
      </c>
      <c r="BK56" s="91">
        <f t="shared" si="14"/>
        <v>15750000</v>
      </c>
      <c r="BL56" s="90">
        <v>0</v>
      </c>
      <c r="BM56" s="90">
        <v>0</v>
      </c>
      <c r="BN56" s="93">
        <f t="shared" si="15"/>
        <v>15750000</v>
      </c>
      <c r="BO56" s="90">
        <v>0</v>
      </c>
      <c r="BP56" s="90">
        <v>0</v>
      </c>
      <c r="BQ56" s="90">
        <v>0</v>
      </c>
      <c r="BR56" s="90">
        <v>0</v>
      </c>
      <c r="BS56" s="91">
        <f t="shared" si="16"/>
        <v>0</v>
      </c>
      <c r="BT56" s="90">
        <v>0</v>
      </c>
      <c r="BU56" s="90">
        <v>0</v>
      </c>
      <c r="BV56" s="93">
        <f t="shared" si="17"/>
        <v>0</v>
      </c>
      <c r="BW56" s="90">
        <v>0</v>
      </c>
      <c r="BX56" s="90">
        <v>0</v>
      </c>
      <c r="BY56" s="90">
        <v>0</v>
      </c>
      <c r="BZ56" s="90">
        <v>0</v>
      </c>
      <c r="CA56" s="91">
        <f t="shared" si="18"/>
        <v>0</v>
      </c>
      <c r="CB56" s="90">
        <v>0</v>
      </c>
      <c r="CC56" s="90">
        <v>0</v>
      </c>
      <c r="CD56" s="93">
        <f t="shared" si="19"/>
        <v>0</v>
      </c>
      <c r="CE56" s="90">
        <v>0</v>
      </c>
      <c r="CF56" s="90">
        <v>0</v>
      </c>
      <c r="CG56" s="90">
        <v>0</v>
      </c>
      <c r="CH56" s="90">
        <v>0</v>
      </c>
      <c r="CI56" s="91">
        <f t="shared" si="20"/>
        <v>0</v>
      </c>
      <c r="CJ56" s="90">
        <v>0</v>
      </c>
      <c r="CK56" s="90">
        <v>0</v>
      </c>
      <c r="CL56" s="93">
        <f t="shared" si="21"/>
        <v>0</v>
      </c>
      <c r="CM56" s="90">
        <v>115919</v>
      </c>
      <c r="CN56" s="90">
        <v>0</v>
      </c>
      <c r="CO56" s="90">
        <v>0</v>
      </c>
      <c r="CP56" s="90">
        <v>0</v>
      </c>
      <c r="CQ56" s="91">
        <f t="shared" si="22"/>
        <v>115919</v>
      </c>
      <c r="CR56" s="90">
        <v>0</v>
      </c>
      <c r="CS56" s="90">
        <v>0</v>
      </c>
      <c r="CT56" s="93">
        <f t="shared" si="23"/>
        <v>115919</v>
      </c>
      <c r="CU56" s="90">
        <v>18105</v>
      </c>
      <c r="CV56" s="90">
        <v>0</v>
      </c>
      <c r="CW56" s="90">
        <v>0</v>
      </c>
      <c r="CX56" s="90">
        <v>0</v>
      </c>
      <c r="CY56" s="91">
        <f t="shared" si="24"/>
        <v>18105</v>
      </c>
      <c r="CZ56" s="90">
        <v>32411</v>
      </c>
      <c r="DA56" s="90">
        <v>0</v>
      </c>
      <c r="DB56" s="93">
        <f t="shared" si="25"/>
        <v>50516</v>
      </c>
      <c r="DC56" s="90">
        <v>0</v>
      </c>
      <c r="DD56" s="90">
        <v>0</v>
      </c>
      <c r="DE56" s="90">
        <v>0</v>
      </c>
      <c r="DF56" s="90">
        <v>0</v>
      </c>
      <c r="DG56" s="91">
        <f t="shared" si="26"/>
        <v>0</v>
      </c>
      <c r="DH56" s="90">
        <v>0</v>
      </c>
      <c r="DI56" s="90">
        <v>0</v>
      </c>
      <c r="DJ56" s="93">
        <f t="shared" si="27"/>
        <v>0</v>
      </c>
      <c r="DK56" s="90">
        <v>147320</v>
      </c>
      <c r="DL56" s="90">
        <v>0</v>
      </c>
      <c r="DM56" s="90">
        <v>0</v>
      </c>
      <c r="DN56" s="90">
        <v>0</v>
      </c>
      <c r="DO56" s="91">
        <f t="shared" si="28"/>
        <v>147320</v>
      </c>
      <c r="DP56" s="90">
        <v>263728</v>
      </c>
      <c r="DQ56" s="90">
        <v>0</v>
      </c>
      <c r="DR56" s="93">
        <f t="shared" si="29"/>
        <v>411048</v>
      </c>
      <c r="DS56" s="90">
        <v>120405</v>
      </c>
      <c r="DT56" s="90">
        <v>0</v>
      </c>
      <c r="DU56" s="90">
        <v>0</v>
      </c>
      <c r="DV56" s="90">
        <v>122109</v>
      </c>
      <c r="DW56" s="91">
        <f t="shared" si="30"/>
        <v>242514</v>
      </c>
      <c r="DX56" s="90">
        <v>0</v>
      </c>
      <c r="DY56" s="90">
        <v>0</v>
      </c>
      <c r="DZ56" s="93">
        <f t="shared" si="31"/>
        <v>242514</v>
      </c>
      <c r="EA56" s="90">
        <v>5524</v>
      </c>
      <c r="EB56" s="90">
        <v>0</v>
      </c>
      <c r="EC56" s="90">
        <v>0</v>
      </c>
      <c r="ED56" s="90">
        <v>0</v>
      </c>
      <c r="EE56" s="91">
        <f t="shared" si="32"/>
        <v>5524</v>
      </c>
      <c r="EF56" s="90">
        <v>0</v>
      </c>
      <c r="EG56" s="90">
        <v>0</v>
      </c>
      <c r="EH56" s="93">
        <f t="shared" si="33"/>
        <v>5524</v>
      </c>
    </row>
    <row r="57" spans="1:138" s="13" customFormat="1" x14ac:dyDescent="0.2">
      <c r="A57" s="41">
        <v>51</v>
      </c>
      <c r="B57" s="138" t="s">
        <v>215</v>
      </c>
      <c r="C57" s="82">
        <v>4830000</v>
      </c>
      <c r="D57" s="82">
        <v>0</v>
      </c>
      <c r="E57" s="82">
        <v>0</v>
      </c>
      <c r="F57" s="82">
        <v>0</v>
      </c>
      <c r="G57" s="83">
        <f t="shared" si="0"/>
        <v>4830000</v>
      </c>
      <c r="H57" s="82">
        <v>0</v>
      </c>
      <c r="I57" s="82">
        <v>0</v>
      </c>
      <c r="J57" s="85">
        <f t="shared" si="1"/>
        <v>4830000</v>
      </c>
      <c r="K57" s="82">
        <v>13340100</v>
      </c>
      <c r="L57" s="82">
        <v>0</v>
      </c>
      <c r="M57" s="82">
        <v>0</v>
      </c>
      <c r="N57" s="82">
        <v>0</v>
      </c>
      <c r="O57" s="83">
        <f t="shared" si="2"/>
        <v>13340100</v>
      </c>
      <c r="P57" s="82">
        <v>0</v>
      </c>
      <c r="Q57" s="82">
        <v>0</v>
      </c>
      <c r="R57" s="85">
        <f t="shared" si="3"/>
        <v>13340100</v>
      </c>
      <c r="S57" s="82">
        <v>0</v>
      </c>
      <c r="T57" s="82">
        <v>0</v>
      </c>
      <c r="U57" s="82">
        <v>0</v>
      </c>
      <c r="V57" s="82">
        <v>0</v>
      </c>
      <c r="W57" s="83">
        <f t="shared" si="4"/>
        <v>0</v>
      </c>
      <c r="X57" s="82">
        <v>3650000</v>
      </c>
      <c r="Y57" s="82">
        <v>0</v>
      </c>
      <c r="Z57" s="85">
        <f t="shared" si="5"/>
        <v>3650000</v>
      </c>
      <c r="AA57" s="82">
        <v>495000</v>
      </c>
      <c r="AB57" s="82">
        <v>0</v>
      </c>
      <c r="AC57" s="82">
        <v>0</v>
      </c>
      <c r="AD57" s="82">
        <v>0</v>
      </c>
      <c r="AE57" s="83">
        <f t="shared" si="6"/>
        <v>495000</v>
      </c>
      <c r="AF57" s="82">
        <v>0</v>
      </c>
      <c r="AG57" s="82">
        <v>0</v>
      </c>
      <c r="AH57" s="85">
        <f t="shared" si="7"/>
        <v>495000</v>
      </c>
      <c r="AI57" s="82">
        <v>0</v>
      </c>
      <c r="AJ57" s="82">
        <v>0</v>
      </c>
      <c r="AK57" s="82">
        <v>0</v>
      </c>
      <c r="AL57" s="82">
        <v>0</v>
      </c>
      <c r="AM57" s="83">
        <f t="shared" si="8"/>
        <v>0</v>
      </c>
      <c r="AN57" s="82">
        <v>0</v>
      </c>
      <c r="AO57" s="82">
        <v>0</v>
      </c>
      <c r="AP57" s="85">
        <f t="shared" si="9"/>
        <v>0</v>
      </c>
      <c r="AQ57" s="82">
        <v>16000</v>
      </c>
      <c r="AR57" s="82">
        <v>0</v>
      </c>
      <c r="AS57" s="82">
        <v>0</v>
      </c>
      <c r="AT57" s="82">
        <v>0</v>
      </c>
      <c r="AU57" s="83">
        <f t="shared" si="10"/>
        <v>16000</v>
      </c>
      <c r="AV57" s="82">
        <v>0</v>
      </c>
      <c r="AW57" s="82">
        <v>0</v>
      </c>
      <c r="AX57" s="85">
        <f t="shared" si="11"/>
        <v>16000</v>
      </c>
      <c r="AY57" s="82">
        <v>0</v>
      </c>
      <c r="AZ57" s="82">
        <v>0</v>
      </c>
      <c r="BA57" s="82">
        <v>0</v>
      </c>
      <c r="BB57" s="82">
        <v>0</v>
      </c>
      <c r="BC57" s="83">
        <f t="shared" si="12"/>
        <v>0</v>
      </c>
      <c r="BD57" s="82">
        <v>0</v>
      </c>
      <c r="BE57" s="82">
        <v>0</v>
      </c>
      <c r="BF57" s="85">
        <f t="shared" si="13"/>
        <v>0</v>
      </c>
      <c r="BG57" s="82">
        <v>15195000</v>
      </c>
      <c r="BH57" s="82">
        <v>0</v>
      </c>
      <c r="BI57" s="82">
        <v>0</v>
      </c>
      <c r="BJ57" s="82">
        <v>0</v>
      </c>
      <c r="BK57" s="83">
        <f t="shared" si="14"/>
        <v>15195000</v>
      </c>
      <c r="BL57" s="82">
        <v>0</v>
      </c>
      <c r="BM57" s="82">
        <v>0</v>
      </c>
      <c r="BN57" s="85">
        <f t="shared" si="15"/>
        <v>15195000</v>
      </c>
      <c r="BO57" s="82">
        <v>0</v>
      </c>
      <c r="BP57" s="82">
        <v>0</v>
      </c>
      <c r="BQ57" s="82">
        <v>0</v>
      </c>
      <c r="BR57" s="82">
        <v>0</v>
      </c>
      <c r="BS57" s="83">
        <f t="shared" si="16"/>
        <v>0</v>
      </c>
      <c r="BT57" s="82">
        <v>0</v>
      </c>
      <c r="BU57" s="82">
        <v>0</v>
      </c>
      <c r="BV57" s="85">
        <f t="shared" si="17"/>
        <v>0</v>
      </c>
      <c r="BW57" s="82">
        <v>0</v>
      </c>
      <c r="BX57" s="82">
        <v>0</v>
      </c>
      <c r="BY57" s="82">
        <v>0</v>
      </c>
      <c r="BZ57" s="82">
        <v>0</v>
      </c>
      <c r="CA57" s="83">
        <f t="shared" si="18"/>
        <v>0</v>
      </c>
      <c r="CB57" s="82">
        <v>0</v>
      </c>
      <c r="CC57" s="82">
        <v>0</v>
      </c>
      <c r="CD57" s="85">
        <f t="shared" si="19"/>
        <v>0</v>
      </c>
      <c r="CE57" s="82">
        <v>0</v>
      </c>
      <c r="CF57" s="82">
        <v>0</v>
      </c>
      <c r="CG57" s="82">
        <v>0</v>
      </c>
      <c r="CH57" s="82">
        <v>0</v>
      </c>
      <c r="CI57" s="83">
        <f t="shared" si="20"/>
        <v>0</v>
      </c>
      <c r="CJ57" s="82">
        <v>0</v>
      </c>
      <c r="CK57" s="82">
        <v>0</v>
      </c>
      <c r="CL57" s="85">
        <f t="shared" si="21"/>
        <v>0</v>
      </c>
      <c r="CM57" s="82">
        <v>300000</v>
      </c>
      <c r="CN57" s="82">
        <v>0</v>
      </c>
      <c r="CO57" s="82">
        <v>0</v>
      </c>
      <c r="CP57" s="82">
        <v>0</v>
      </c>
      <c r="CQ57" s="83">
        <f t="shared" si="22"/>
        <v>300000</v>
      </c>
      <c r="CR57" s="82">
        <v>0</v>
      </c>
      <c r="CS57" s="82">
        <v>0</v>
      </c>
      <c r="CT57" s="85">
        <f t="shared" si="23"/>
        <v>300000</v>
      </c>
      <c r="CU57" s="82">
        <v>0</v>
      </c>
      <c r="CV57" s="82">
        <v>0</v>
      </c>
      <c r="CW57" s="82">
        <v>0</v>
      </c>
      <c r="CX57" s="82">
        <v>0</v>
      </c>
      <c r="CY57" s="83">
        <f t="shared" si="24"/>
        <v>0</v>
      </c>
      <c r="CZ57" s="82">
        <v>0</v>
      </c>
      <c r="DA57" s="82">
        <v>0</v>
      </c>
      <c r="DB57" s="85">
        <f t="shared" si="25"/>
        <v>0</v>
      </c>
      <c r="DC57" s="82">
        <v>0</v>
      </c>
      <c r="DD57" s="82">
        <v>0</v>
      </c>
      <c r="DE57" s="82">
        <v>0</v>
      </c>
      <c r="DF57" s="82">
        <v>0</v>
      </c>
      <c r="DG57" s="83">
        <f t="shared" si="26"/>
        <v>0</v>
      </c>
      <c r="DH57" s="82">
        <v>0</v>
      </c>
      <c r="DI57" s="82">
        <v>0</v>
      </c>
      <c r="DJ57" s="85">
        <f t="shared" si="27"/>
        <v>0</v>
      </c>
      <c r="DK57" s="82">
        <v>604750</v>
      </c>
      <c r="DL57" s="82">
        <v>0</v>
      </c>
      <c r="DM57" s="82">
        <v>0</v>
      </c>
      <c r="DN57" s="82">
        <v>0</v>
      </c>
      <c r="DO57" s="83">
        <f t="shared" si="28"/>
        <v>604750</v>
      </c>
      <c r="DP57" s="82">
        <v>120000</v>
      </c>
      <c r="DQ57" s="82">
        <v>0</v>
      </c>
      <c r="DR57" s="85">
        <f t="shared" si="29"/>
        <v>724750</v>
      </c>
      <c r="DS57" s="82">
        <v>0</v>
      </c>
      <c r="DT57" s="82">
        <v>0</v>
      </c>
      <c r="DU57" s="82">
        <v>0</v>
      </c>
      <c r="DV57" s="82">
        <v>0</v>
      </c>
      <c r="DW57" s="83">
        <f t="shared" si="30"/>
        <v>0</v>
      </c>
      <c r="DX57" s="82">
        <v>0</v>
      </c>
      <c r="DY57" s="82">
        <v>0</v>
      </c>
      <c r="DZ57" s="85">
        <f t="shared" si="31"/>
        <v>0</v>
      </c>
      <c r="EA57" s="82">
        <v>0</v>
      </c>
      <c r="EB57" s="82">
        <v>0</v>
      </c>
      <c r="EC57" s="82">
        <v>0</v>
      </c>
      <c r="ED57" s="82">
        <v>0</v>
      </c>
      <c r="EE57" s="83">
        <f t="shared" si="32"/>
        <v>0</v>
      </c>
      <c r="EF57" s="82">
        <v>0</v>
      </c>
      <c r="EG57" s="82">
        <v>0</v>
      </c>
      <c r="EH57" s="85">
        <f t="shared" si="33"/>
        <v>0</v>
      </c>
    </row>
    <row r="58" spans="1:138" s="13" customFormat="1" x14ac:dyDescent="0.2">
      <c r="A58" s="42">
        <v>52</v>
      </c>
      <c r="B58" s="139" t="s">
        <v>216</v>
      </c>
      <c r="C58" s="86">
        <v>7475815</v>
      </c>
      <c r="D58" s="86">
        <v>0</v>
      </c>
      <c r="E58" s="86">
        <v>0</v>
      </c>
      <c r="F58" s="86">
        <v>0</v>
      </c>
      <c r="G58" s="87">
        <f t="shared" si="0"/>
        <v>7475815</v>
      </c>
      <c r="H58" s="86">
        <v>0</v>
      </c>
      <c r="I58" s="86">
        <v>0</v>
      </c>
      <c r="J58" s="89">
        <f t="shared" si="1"/>
        <v>7475815</v>
      </c>
      <c r="K58" s="86">
        <v>91881186</v>
      </c>
      <c r="L58" s="86">
        <v>0</v>
      </c>
      <c r="M58" s="86">
        <v>0</v>
      </c>
      <c r="N58" s="86">
        <v>0</v>
      </c>
      <c r="O58" s="87">
        <f t="shared" si="2"/>
        <v>91881186</v>
      </c>
      <c r="P58" s="86">
        <v>0</v>
      </c>
      <c r="Q58" s="86">
        <v>0</v>
      </c>
      <c r="R58" s="89">
        <f t="shared" si="3"/>
        <v>91881186</v>
      </c>
      <c r="S58" s="86">
        <v>0</v>
      </c>
      <c r="T58" s="86">
        <v>0</v>
      </c>
      <c r="U58" s="86">
        <v>0</v>
      </c>
      <c r="V58" s="86">
        <v>0</v>
      </c>
      <c r="W58" s="87">
        <f t="shared" si="4"/>
        <v>0</v>
      </c>
      <c r="X58" s="86">
        <v>32662477</v>
      </c>
      <c r="Y58" s="86">
        <v>0</v>
      </c>
      <c r="Z58" s="89">
        <f t="shared" si="5"/>
        <v>32662477</v>
      </c>
      <c r="AA58" s="86">
        <v>2876118</v>
      </c>
      <c r="AB58" s="86">
        <v>0</v>
      </c>
      <c r="AC58" s="86">
        <v>0</v>
      </c>
      <c r="AD58" s="86">
        <v>0</v>
      </c>
      <c r="AE58" s="87">
        <f t="shared" si="6"/>
        <v>2876118</v>
      </c>
      <c r="AF58" s="86">
        <v>0</v>
      </c>
      <c r="AG58" s="86">
        <v>0</v>
      </c>
      <c r="AH58" s="89">
        <f t="shared" si="7"/>
        <v>2876118</v>
      </c>
      <c r="AI58" s="86">
        <v>0</v>
      </c>
      <c r="AJ58" s="86">
        <v>0</v>
      </c>
      <c r="AK58" s="86">
        <v>0</v>
      </c>
      <c r="AL58" s="86">
        <v>0</v>
      </c>
      <c r="AM58" s="87">
        <f t="shared" si="8"/>
        <v>0</v>
      </c>
      <c r="AN58" s="86">
        <v>0</v>
      </c>
      <c r="AO58" s="86">
        <v>0</v>
      </c>
      <c r="AP58" s="89">
        <f t="shared" si="9"/>
        <v>0</v>
      </c>
      <c r="AQ58" s="86">
        <v>69668</v>
      </c>
      <c r="AR58" s="86">
        <v>0</v>
      </c>
      <c r="AS58" s="86">
        <v>0</v>
      </c>
      <c r="AT58" s="86">
        <v>0</v>
      </c>
      <c r="AU58" s="87">
        <f t="shared" si="10"/>
        <v>69668</v>
      </c>
      <c r="AV58" s="86">
        <v>24482</v>
      </c>
      <c r="AW58" s="86">
        <v>0</v>
      </c>
      <c r="AX58" s="89">
        <f t="shared" si="11"/>
        <v>94150</v>
      </c>
      <c r="AY58" s="86">
        <v>0</v>
      </c>
      <c r="AZ58" s="86">
        <v>0</v>
      </c>
      <c r="BA58" s="86">
        <v>0</v>
      </c>
      <c r="BB58" s="86">
        <v>0</v>
      </c>
      <c r="BC58" s="87">
        <f t="shared" si="12"/>
        <v>0</v>
      </c>
      <c r="BD58" s="86">
        <v>0</v>
      </c>
      <c r="BE58" s="86">
        <v>0</v>
      </c>
      <c r="BF58" s="89">
        <f t="shared" si="13"/>
        <v>0</v>
      </c>
      <c r="BG58" s="86">
        <v>101879156</v>
      </c>
      <c r="BH58" s="86">
        <v>0</v>
      </c>
      <c r="BI58" s="86">
        <v>0</v>
      </c>
      <c r="BJ58" s="86">
        <v>0</v>
      </c>
      <c r="BK58" s="87">
        <f t="shared" si="14"/>
        <v>101879156</v>
      </c>
      <c r="BL58" s="86">
        <v>0</v>
      </c>
      <c r="BM58" s="86">
        <v>0</v>
      </c>
      <c r="BN58" s="89">
        <f t="shared" si="15"/>
        <v>101879156</v>
      </c>
      <c r="BO58" s="86">
        <v>0</v>
      </c>
      <c r="BP58" s="86">
        <v>0</v>
      </c>
      <c r="BQ58" s="86">
        <v>0</v>
      </c>
      <c r="BR58" s="86">
        <v>0</v>
      </c>
      <c r="BS58" s="87">
        <f t="shared" si="16"/>
        <v>0</v>
      </c>
      <c r="BT58" s="86">
        <v>0</v>
      </c>
      <c r="BU58" s="86">
        <v>0</v>
      </c>
      <c r="BV58" s="89">
        <f t="shared" si="17"/>
        <v>0</v>
      </c>
      <c r="BW58" s="86">
        <v>11449</v>
      </c>
      <c r="BX58" s="86">
        <v>0</v>
      </c>
      <c r="BY58" s="86">
        <v>0</v>
      </c>
      <c r="BZ58" s="86">
        <v>0</v>
      </c>
      <c r="CA58" s="87">
        <f t="shared" si="18"/>
        <v>11449</v>
      </c>
      <c r="CB58" s="86">
        <v>0</v>
      </c>
      <c r="CC58" s="86">
        <v>0</v>
      </c>
      <c r="CD58" s="89">
        <f t="shared" si="19"/>
        <v>11449</v>
      </c>
      <c r="CE58" s="86">
        <v>0</v>
      </c>
      <c r="CF58" s="86">
        <v>0</v>
      </c>
      <c r="CG58" s="86">
        <v>0</v>
      </c>
      <c r="CH58" s="86">
        <v>0</v>
      </c>
      <c r="CI58" s="87">
        <f t="shared" si="20"/>
        <v>0</v>
      </c>
      <c r="CJ58" s="86">
        <v>0</v>
      </c>
      <c r="CK58" s="86">
        <v>0</v>
      </c>
      <c r="CL58" s="89">
        <f t="shared" si="21"/>
        <v>0</v>
      </c>
      <c r="CM58" s="86">
        <v>0</v>
      </c>
      <c r="CN58" s="86">
        <v>0</v>
      </c>
      <c r="CO58" s="86">
        <v>0</v>
      </c>
      <c r="CP58" s="86">
        <v>0</v>
      </c>
      <c r="CQ58" s="87">
        <f t="shared" si="22"/>
        <v>0</v>
      </c>
      <c r="CR58" s="86">
        <v>0</v>
      </c>
      <c r="CS58" s="86">
        <v>0</v>
      </c>
      <c r="CT58" s="89">
        <f t="shared" si="23"/>
        <v>0</v>
      </c>
      <c r="CU58" s="86">
        <v>0</v>
      </c>
      <c r="CV58" s="86">
        <v>0</v>
      </c>
      <c r="CW58" s="86">
        <v>0</v>
      </c>
      <c r="CX58" s="86">
        <v>0</v>
      </c>
      <c r="CY58" s="87">
        <f t="shared" si="24"/>
        <v>0</v>
      </c>
      <c r="CZ58" s="86">
        <v>0</v>
      </c>
      <c r="DA58" s="86">
        <v>0</v>
      </c>
      <c r="DB58" s="89">
        <f t="shared" si="25"/>
        <v>0</v>
      </c>
      <c r="DC58" s="86">
        <v>0</v>
      </c>
      <c r="DD58" s="86">
        <v>0</v>
      </c>
      <c r="DE58" s="86">
        <v>0</v>
      </c>
      <c r="DF58" s="86">
        <v>0</v>
      </c>
      <c r="DG58" s="87">
        <f t="shared" si="26"/>
        <v>0</v>
      </c>
      <c r="DH58" s="86">
        <v>0</v>
      </c>
      <c r="DI58" s="86">
        <v>0</v>
      </c>
      <c r="DJ58" s="89">
        <f t="shared" si="27"/>
        <v>0</v>
      </c>
      <c r="DK58" s="86">
        <v>3162067</v>
      </c>
      <c r="DL58" s="86">
        <v>0</v>
      </c>
      <c r="DM58" s="86">
        <v>0</v>
      </c>
      <c r="DN58" s="86">
        <v>0</v>
      </c>
      <c r="DO58" s="87">
        <f t="shared" si="28"/>
        <v>3162067</v>
      </c>
      <c r="DP58" s="86">
        <v>1036422</v>
      </c>
      <c r="DQ58" s="86">
        <v>0</v>
      </c>
      <c r="DR58" s="89">
        <f t="shared" si="29"/>
        <v>4198489</v>
      </c>
      <c r="DS58" s="86">
        <v>1171488</v>
      </c>
      <c r="DT58" s="86">
        <v>0</v>
      </c>
      <c r="DU58" s="86">
        <v>0</v>
      </c>
      <c r="DV58" s="86">
        <v>0</v>
      </c>
      <c r="DW58" s="87">
        <f t="shared" si="30"/>
        <v>1171488</v>
      </c>
      <c r="DX58" s="86">
        <v>0</v>
      </c>
      <c r="DY58" s="86">
        <v>0</v>
      </c>
      <c r="DZ58" s="89">
        <f t="shared" si="31"/>
        <v>1171488</v>
      </c>
      <c r="EA58" s="86">
        <v>11525</v>
      </c>
      <c r="EB58" s="86">
        <v>0</v>
      </c>
      <c r="EC58" s="86">
        <v>0</v>
      </c>
      <c r="ED58" s="86">
        <v>0</v>
      </c>
      <c r="EE58" s="87">
        <f t="shared" si="32"/>
        <v>11525</v>
      </c>
      <c r="EF58" s="86">
        <v>0</v>
      </c>
      <c r="EG58" s="86">
        <v>0</v>
      </c>
      <c r="EH58" s="89">
        <f t="shared" si="33"/>
        <v>11525</v>
      </c>
    </row>
    <row r="59" spans="1:138" s="13" customFormat="1" x14ac:dyDescent="0.2">
      <c r="A59" s="42">
        <v>53</v>
      </c>
      <c r="B59" s="139" t="s">
        <v>217</v>
      </c>
      <c r="C59" s="86">
        <v>2300000</v>
      </c>
      <c r="D59" s="86">
        <v>0</v>
      </c>
      <c r="E59" s="86">
        <v>0</v>
      </c>
      <c r="F59" s="86">
        <v>0</v>
      </c>
      <c r="G59" s="87">
        <f t="shared" si="0"/>
        <v>2300000</v>
      </c>
      <c r="H59" s="86">
        <v>0</v>
      </c>
      <c r="I59" s="86">
        <v>0</v>
      </c>
      <c r="J59" s="89">
        <f t="shared" si="1"/>
        <v>2300000</v>
      </c>
      <c r="K59" s="86">
        <v>0</v>
      </c>
      <c r="L59" s="86">
        <v>0</v>
      </c>
      <c r="M59" s="86">
        <v>0</v>
      </c>
      <c r="N59" s="86">
        <v>4383894</v>
      </c>
      <c r="O59" s="87">
        <f t="shared" si="2"/>
        <v>4383894</v>
      </c>
      <c r="P59" s="86">
        <v>0</v>
      </c>
      <c r="Q59" s="86">
        <v>0</v>
      </c>
      <c r="R59" s="89">
        <f t="shared" si="3"/>
        <v>4383894</v>
      </c>
      <c r="S59" s="86">
        <v>0</v>
      </c>
      <c r="T59" s="86">
        <v>0</v>
      </c>
      <c r="U59" s="86">
        <v>0</v>
      </c>
      <c r="V59" s="86">
        <v>0</v>
      </c>
      <c r="W59" s="87">
        <f t="shared" si="4"/>
        <v>0</v>
      </c>
      <c r="X59" s="86">
        <v>412748</v>
      </c>
      <c r="Y59" s="86">
        <v>0</v>
      </c>
      <c r="Z59" s="89">
        <f t="shared" si="5"/>
        <v>412748</v>
      </c>
      <c r="AA59" s="86">
        <v>525831</v>
      </c>
      <c r="AB59" s="86">
        <v>0</v>
      </c>
      <c r="AC59" s="86">
        <v>0</v>
      </c>
      <c r="AD59" s="86">
        <v>0</v>
      </c>
      <c r="AE59" s="87">
        <f t="shared" si="6"/>
        <v>525831</v>
      </c>
      <c r="AF59" s="86">
        <v>0</v>
      </c>
      <c r="AG59" s="86">
        <v>0</v>
      </c>
      <c r="AH59" s="89">
        <f t="shared" si="7"/>
        <v>525831</v>
      </c>
      <c r="AI59" s="86">
        <v>0</v>
      </c>
      <c r="AJ59" s="86">
        <v>0</v>
      </c>
      <c r="AK59" s="86">
        <v>0</v>
      </c>
      <c r="AL59" s="86">
        <v>0</v>
      </c>
      <c r="AM59" s="87">
        <f t="shared" si="8"/>
        <v>0</v>
      </c>
      <c r="AN59" s="86">
        <v>0</v>
      </c>
      <c r="AO59" s="86">
        <v>0</v>
      </c>
      <c r="AP59" s="89">
        <f t="shared" si="9"/>
        <v>0</v>
      </c>
      <c r="AQ59" s="86">
        <v>3000</v>
      </c>
      <c r="AR59" s="86">
        <v>0</v>
      </c>
      <c r="AS59" s="86">
        <v>0</v>
      </c>
      <c r="AT59" s="86">
        <v>4128</v>
      </c>
      <c r="AU59" s="87">
        <f t="shared" si="10"/>
        <v>7128</v>
      </c>
      <c r="AV59" s="86">
        <v>400</v>
      </c>
      <c r="AW59" s="86">
        <v>0</v>
      </c>
      <c r="AX59" s="89">
        <f t="shared" si="11"/>
        <v>7528</v>
      </c>
      <c r="AY59" s="86">
        <v>0</v>
      </c>
      <c r="AZ59" s="86">
        <v>0</v>
      </c>
      <c r="BA59" s="86">
        <v>0</v>
      </c>
      <c r="BB59" s="86">
        <v>0</v>
      </c>
      <c r="BC59" s="87">
        <f t="shared" si="12"/>
        <v>0</v>
      </c>
      <c r="BD59" s="86">
        <v>0</v>
      </c>
      <c r="BE59" s="86">
        <v>0</v>
      </c>
      <c r="BF59" s="89">
        <f t="shared" si="13"/>
        <v>0</v>
      </c>
      <c r="BG59" s="86">
        <v>35520562</v>
      </c>
      <c r="BH59" s="86">
        <v>0</v>
      </c>
      <c r="BI59" s="86">
        <v>0</v>
      </c>
      <c r="BJ59" s="86">
        <v>8175000</v>
      </c>
      <c r="BK59" s="87">
        <f t="shared" si="14"/>
        <v>43695562</v>
      </c>
      <c r="BL59" s="86">
        <v>748500</v>
      </c>
      <c r="BM59" s="86">
        <v>748000</v>
      </c>
      <c r="BN59" s="89">
        <f t="shared" si="15"/>
        <v>45192062</v>
      </c>
      <c r="BO59" s="86">
        <v>10000</v>
      </c>
      <c r="BP59" s="86">
        <v>0</v>
      </c>
      <c r="BQ59" s="86">
        <v>0</v>
      </c>
      <c r="BR59" s="86">
        <v>0</v>
      </c>
      <c r="BS59" s="87">
        <f t="shared" si="16"/>
        <v>10000</v>
      </c>
      <c r="BT59" s="86">
        <v>0</v>
      </c>
      <c r="BU59" s="86">
        <v>0</v>
      </c>
      <c r="BV59" s="89">
        <f t="shared" si="17"/>
        <v>10000</v>
      </c>
      <c r="BW59" s="86">
        <v>115000</v>
      </c>
      <c r="BX59" s="86">
        <v>0</v>
      </c>
      <c r="BY59" s="86">
        <v>0</v>
      </c>
      <c r="BZ59" s="86">
        <v>15000</v>
      </c>
      <c r="CA59" s="87">
        <f t="shared" si="18"/>
        <v>130000</v>
      </c>
      <c r="CB59" s="86">
        <v>1500</v>
      </c>
      <c r="CC59" s="86">
        <v>2000</v>
      </c>
      <c r="CD59" s="89">
        <f t="shared" si="19"/>
        <v>133500</v>
      </c>
      <c r="CE59" s="86">
        <v>0</v>
      </c>
      <c r="CF59" s="86">
        <v>0</v>
      </c>
      <c r="CG59" s="86">
        <v>0</v>
      </c>
      <c r="CH59" s="86">
        <v>0</v>
      </c>
      <c r="CI59" s="87">
        <f t="shared" si="20"/>
        <v>0</v>
      </c>
      <c r="CJ59" s="86">
        <v>0</v>
      </c>
      <c r="CK59" s="86">
        <v>0</v>
      </c>
      <c r="CL59" s="89">
        <f t="shared" si="21"/>
        <v>0</v>
      </c>
      <c r="CM59" s="86">
        <v>184355</v>
      </c>
      <c r="CN59" s="86">
        <v>0</v>
      </c>
      <c r="CO59" s="86">
        <v>0</v>
      </c>
      <c r="CP59" s="86">
        <v>0</v>
      </c>
      <c r="CQ59" s="87">
        <f t="shared" si="22"/>
        <v>184355</v>
      </c>
      <c r="CR59" s="86">
        <v>0</v>
      </c>
      <c r="CS59" s="86">
        <v>0</v>
      </c>
      <c r="CT59" s="89">
        <f t="shared" si="23"/>
        <v>184355</v>
      </c>
      <c r="CU59" s="86">
        <v>0</v>
      </c>
      <c r="CV59" s="86">
        <v>0</v>
      </c>
      <c r="CW59" s="86">
        <v>0</v>
      </c>
      <c r="CX59" s="86">
        <v>0</v>
      </c>
      <c r="CY59" s="87">
        <f t="shared" si="24"/>
        <v>0</v>
      </c>
      <c r="CZ59" s="86">
        <v>0</v>
      </c>
      <c r="DA59" s="86">
        <v>0</v>
      </c>
      <c r="DB59" s="89">
        <f t="shared" si="25"/>
        <v>0</v>
      </c>
      <c r="DC59" s="86">
        <v>0</v>
      </c>
      <c r="DD59" s="86">
        <v>0</v>
      </c>
      <c r="DE59" s="86">
        <v>0</v>
      </c>
      <c r="DF59" s="86">
        <v>0</v>
      </c>
      <c r="DG59" s="87">
        <f t="shared" si="26"/>
        <v>0</v>
      </c>
      <c r="DH59" s="86">
        <v>0</v>
      </c>
      <c r="DI59" s="86">
        <v>0</v>
      </c>
      <c r="DJ59" s="89">
        <f t="shared" si="27"/>
        <v>0</v>
      </c>
      <c r="DK59" s="86">
        <v>92120</v>
      </c>
      <c r="DL59" s="86">
        <v>0</v>
      </c>
      <c r="DM59" s="86">
        <v>0</v>
      </c>
      <c r="DN59" s="86">
        <v>167975</v>
      </c>
      <c r="DO59" s="87">
        <f t="shared" si="28"/>
        <v>260095</v>
      </c>
      <c r="DP59" s="86">
        <v>16042</v>
      </c>
      <c r="DQ59" s="86">
        <v>0</v>
      </c>
      <c r="DR59" s="89">
        <f t="shared" si="29"/>
        <v>276137</v>
      </c>
      <c r="DS59" s="86">
        <v>231696</v>
      </c>
      <c r="DT59" s="86">
        <v>0</v>
      </c>
      <c r="DU59" s="86">
        <v>0</v>
      </c>
      <c r="DV59" s="86">
        <v>54600</v>
      </c>
      <c r="DW59" s="87">
        <f t="shared" si="30"/>
        <v>286296</v>
      </c>
      <c r="DX59" s="86">
        <v>4875</v>
      </c>
      <c r="DY59" s="86">
        <v>4875</v>
      </c>
      <c r="DZ59" s="89">
        <f t="shared" si="31"/>
        <v>296046</v>
      </c>
      <c r="EA59" s="86">
        <v>5265</v>
      </c>
      <c r="EB59" s="86">
        <v>0</v>
      </c>
      <c r="EC59" s="86">
        <v>0</v>
      </c>
      <c r="ED59" s="86">
        <v>0</v>
      </c>
      <c r="EE59" s="87">
        <f t="shared" si="32"/>
        <v>5265</v>
      </c>
      <c r="EF59" s="86">
        <v>0</v>
      </c>
      <c r="EG59" s="86">
        <v>0</v>
      </c>
      <c r="EH59" s="89">
        <f t="shared" si="33"/>
        <v>5265</v>
      </c>
    </row>
    <row r="60" spans="1:138" s="13" customFormat="1" x14ac:dyDescent="0.2">
      <c r="A60" s="42">
        <v>54</v>
      </c>
      <c r="B60" s="139" t="s">
        <v>218</v>
      </c>
      <c r="C60" s="86">
        <v>280355.13</v>
      </c>
      <c r="D60" s="86">
        <v>0</v>
      </c>
      <c r="E60" s="86">
        <v>0</v>
      </c>
      <c r="F60" s="86">
        <v>0</v>
      </c>
      <c r="G60" s="87">
        <f t="shared" si="0"/>
        <v>280355.13</v>
      </c>
      <c r="H60" s="86">
        <v>0</v>
      </c>
      <c r="I60" s="86">
        <v>0</v>
      </c>
      <c r="J60" s="89">
        <f t="shared" si="1"/>
        <v>280355.13</v>
      </c>
      <c r="K60" s="86">
        <v>1724471.87</v>
      </c>
      <c r="L60" s="86">
        <v>0</v>
      </c>
      <c r="M60" s="86">
        <v>0</v>
      </c>
      <c r="N60" s="86">
        <v>0</v>
      </c>
      <c r="O60" s="87">
        <f t="shared" si="2"/>
        <v>1724471.87</v>
      </c>
      <c r="P60" s="86">
        <v>0</v>
      </c>
      <c r="Q60" s="86">
        <v>0</v>
      </c>
      <c r="R60" s="89">
        <f t="shared" si="3"/>
        <v>1724471.87</v>
      </c>
      <c r="S60" s="86">
        <v>0</v>
      </c>
      <c r="T60" s="86">
        <v>0</v>
      </c>
      <c r="U60" s="86">
        <v>0</v>
      </c>
      <c r="V60" s="86">
        <v>0</v>
      </c>
      <c r="W60" s="87">
        <f t="shared" si="4"/>
        <v>0</v>
      </c>
      <c r="X60" s="86">
        <v>0</v>
      </c>
      <c r="Y60" s="86">
        <v>0</v>
      </c>
      <c r="Z60" s="89">
        <f t="shared" si="5"/>
        <v>0</v>
      </c>
      <c r="AA60" s="86">
        <v>64572.31</v>
      </c>
      <c r="AB60" s="86">
        <v>0</v>
      </c>
      <c r="AC60" s="86">
        <v>0</v>
      </c>
      <c r="AD60" s="86">
        <v>0</v>
      </c>
      <c r="AE60" s="87">
        <f t="shared" si="6"/>
        <v>64572.31</v>
      </c>
      <c r="AF60" s="86">
        <v>0</v>
      </c>
      <c r="AG60" s="86">
        <v>0</v>
      </c>
      <c r="AH60" s="89">
        <f t="shared" si="7"/>
        <v>64572.31</v>
      </c>
      <c r="AI60" s="86">
        <v>0</v>
      </c>
      <c r="AJ60" s="86">
        <v>0</v>
      </c>
      <c r="AK60" s="86">
        <v>0</v>
      </c>
      <c r="AL60" s="86">
        <v>0</v>
      </c>
      <c r="AM60" s="87">
        <f t="shared" si="8"/>
        <v>0</v>
      </c>
      <c r="AN60" s="86">
        <v>0</v>
      </c>
      <c r="AO60" s="86">
        <v>0</v>
      </c>
      <c r="AP60" s="89">
        <f t="shared" si="9"/>
        <v>0</v>
      </c>
      <c r="AQ60" s="86">
        <v>0</v>
      </c>
      <c r="AR60" s="86">
        <v>0</v>
      </c>
      <c r="AS60" s="86">
        <v>0</v>
      </c>
      <c r="AT60" s="86">
        <v>0</v>
      </c>
      <c r="AU60" s="87">
        <f t="shared" si="10"/>
        <v>0</v>
      </c>
      <c r="AV60" s="86">
        <v>0</v>
      </c>
      <c r="AW60" s="86">
        <v>0</v>
      </c>
      <c r="AX60" s="89">
        <f t="shared" si="11"/>
        <v>0</v>
      </c>
      <c r="AY60" s="86">
        <v>0</v>
      </c>
      <c r="AZ60" s="86">
        <v>0</v>
      </c>
      <c r="BA60" s="86">
        <v>0</v>
      </c>
      <c r="BB60" s="86">
        <v>0</v>
      </c>
      <c r="BC60" s="87">
        <f t="shared" si="12"/>
        <v>0</v>
      </c>
      <c r="BD60" s="86">
        <v>0</v>
      </c>
      <c r="BE60" s="86">
        <v>0</v>
      </c>
      <c r="BF60" s="89">
        <f t="shared" si="13"/>
        <v>0</v>
      </c>
      <c r="BG60" s="86">
        <v>0</v>
      </c>
      <c r="BH60" s="86">
        <v>668842.67000000004</v>
      </c>
      <c r="BI60" s="86">
        <v>0</v>
      </c>
      <c r="BJ60" s="86">
        <v>0</v>
      </c>
      <c r="BK60" s="87">
        <f t="shared" si="14"/>
        <v>668842.67000000004</v>
      </c>
      <c r="BL60" s="86">
        <v>0</v>
      </c>
      <c r="BM60" s="86">
        <v>0</v>
      </c>
      <c r="BN60" s="89">
        <f t="shared" si="15"/>
        <v>668842.67000000004</v>
      </c>
      <c r="BO60" s="86">
        <v>0</v>
      </c>
      <c r="BP60" s="86">
        <v>0</v>
      </c>
      <c r="BQ60" s="86">
        <v>0</v>
      </c>
      <c r="BR60" s="86">
        <v>0</v>
      </c>
      <c r="BS60" s="87">
        <f t="shared" si="16"/>
        <v>0</v>
      </c>
      <c r="BT60" s="86">
        <v>0</v>
      </c>
      <c r="BU60" s="86">
        <v>0</v>
      </c>
      <c r="BV60" s="89">
        <f t="shared" si="17"/>
        <v>0</v>
      </c>
      <c r="BW60" s="86">
        <v>0</v>
      </c>
      <c r="BX60" s="86">
        <v>0</v>
      </c>
      <c r="BY60" s="86">
        <v>0</v>
      </c>
      <c r="BZ60" s="86">
        <v>0</v>
      </c>
      <c r="CA60" s="87">
        <f t="shared" si="18"/>
        <v>0</v>
      </c>
      <c r="CB60" s="86">
        <v>0</v>
      </c>
      <c r="CC60" s="86">
        <v>0</v>
      </c>
      <c r="CD60" s="89">
        <f t="shared" si="19"/>
        <v>0</v>
      </c>
      <c r="CE60" s="86">
        <v>0</v>
      </c>
      <c r="CF60" s="86">
        <v>0</v>
      </c>
      <c r="CG60" s="86">
        <v>0</v>
      </c>
      <c r="CH60" s="86">
        <v>0</v>
      </c>
      <c r="CI60" s="87">
        <f t="shared" si="20"/>
        <v>0</v>
      </c>
      <c r="CJ60" s="86">
        <v>0</v>
      </c>
      <c r="CK60" s="86">
        <v>0</v>
      </c>
      <c r="CL60" s="89">
        <f t="shared" si="21"/>
        <v>0</v>
      </c>
      <c r="CM60" s="86">
        <v>22016.74</v>
      </c>
      <c r="CN60" s="86">
        <v>0</v>
      </c>
      <c r="CO60" s="86">
        <v>0</v>
      </c>
      <c r="CP60" s="86">
        <v>0</v>
      </c>
      <c r="CQ60" s="87">
        <f t="shared" si="22"/>
        <v>22016.74</v>
      </c>
      <c r="CR60" s="86">
        <v>0</v>
      </c>
      <c r="CS60" s="86">
        <v>0</v>
      </c>
      <c r="CT60" s="89">
        <f t="shared" si="23"/>
        <v>22016.74</v>
      </c>
      <c r="CU60" s="86">
        <v>0</v>
      </c>
      <c r="CV60" s="86">
        <v>0</v>
      </c>
      <c r="CW60" s="86">
        <v>0</v>
      </c>
      <c r="CX60" s="86">
        <v>0</v>
      </c>
      <c r="CY60" s="87">
        <f t="shared" si="24"/>
        <v>0</v>
      </c>
      <c r="CZ60" s="86">
        <v>0</v>
      </c>
      <c r="DA60" s="86">
        <v>0</v>
      </c>
      <c r="DB60" s="89">
        <f t="shared" si="25"/>
        <v>0</v>
      </c>
      <c r="DC60" s="86">
        <v>0</v>
      </c>
      <c r="DD60" s="86">
        <v>0</v>
      </c>
      <c r="DE60" s="86">
        <v>0</v>
      </c>
      <c r="DF60" s="86">
        <v>0</v>
      </c>
      <c r="DG60" s="87">
        <f t="shared" si="26"/>
        <v>0</v>
      </c>
      <c r="DH60" s="86">
        <v>0</v>
      </c>
      <c r="DI60" s="86">
        <v>0</v>
      </c>
      <c r="DJ60" s="89">
        <f t="shared" si="27"/>
        <v>0</v>
      </c>
      <c r="DK60" s="86">
        <v>68230.41</v>
      </c>
      <c r="DL60" s="86">
        <v>0</v>
      </c>
      <c r="DM60" s="86">
        <v>0</v>
      </c>
      <c r="DN60" s="86">
        <v>0</v>
      </c>
      <c r="DO60" s="87">
        <f t="shared" si="28"/>
        <v>68230.41</v>
      </c>
      <c r="DP60" s="86">
        <v>0</v>
      </c>
      <c r="DQ60" s="86">
        <v>0</v>
      </c>
      <c r="DR60" s="89">
        <f t="shared" si="29"/>
        <v>68230.41</v>
      </c>
      <c r="DS60" s="86">
        <v>0</v>
      </c>
      <c r="DT60" s="86">
        <v>25370.78</v>
      </c>
      <c r="DU60" s="86">
        <v>0</v>
      </c>
      <c r="DV60" s="86">
        <v>0</v>
      </c>
      <c r="DW60" s="87">
        <f t="shared" si="30"/>
        <v>25370.78</v>
      </c>
      <c r="DX60" s="86">
        <v>0</v>
      </c>
      <c r="DY60" s="86">
        <v>0</v>
      </c>
      <c r="DZ60" s="89">
        <f t="shared" si="31"/>
        <v>25370.78</v>
      </c>
      <c r="EA60" s="86">
        <v>4500</v>
      </c>
      <c r="EB60" s="86">
        <v>0</v>
      </c>
      <c r="EC60" s="86">
        <v>0</v>
      </c>
      <c r="ED60" s="86">
        <v>0</v>
      </c>
      <c r="EE60" s="87">
        <f t="shared" si="32"/>
        <v>4500</v>
      </c>
      <c r="EF60" s="86">
        <v>0</v>
      </c>
      <c r="EG60" s="86">
        <v>0</v>
      </c>
      <c r="EH60" s="89">
        <f t="shared" si="33"/>
        <v>4500</v>
      </c>
    </row>
    <row r="61" spans="1:138" s="13" customFormat="1" x14ac:dyDescent="0.2">
      <c r="A61" s="43">
        <v>55</v>
      </c>
      <c r="B61" s="140" t="s">
        <v>219</v>
      </c>
      <c r="C61" s="90">
        <v>3527670</v>
      </c>
      <c r="D61" s="90">
        <v>0</v>
      </c>
      <c r="E61" s="90">
        <v>0</v>
      </c>
      <c r="F61" s="90">
        <v>0</v>
      </c>
      <c r="G61" s="91">
        <f t="shared" si="0"/>
        <v>3527670</v>
      </c>
      <c r="H61" s="90">
        <v>0</v>
      </c>
      <c r="I61" s="90">
        <v>0</v>
      </c>
      <c r="J61" s="93">
        <f t="shared" si="1"/>
        <v>3527670</v>
      </c>
      <c r="K61" s="90">
        <v>4944222</v>
      </c>
      <c r="L61" s="90">
        <v>0</v>
      </c>
      <c r="M61" s="90">
        <v>0</v>
      </c>
      <c r="N61" s="90">
        <v>0</v>
      </c>
      <c r="O61" s="91">
        <f t="shared" si="2"/>
        <v>4944222</v>
      </c>
      <c r="P61" s="90">
        <v>0</v>
      </c>
      <c r="Q61" s="90">
        <v>0</v>
      </c>
      <c r="R61" s="93">
        <f t="shared" si="3"/>
        <v>4944222</v>
      </c>
      <c r="S61" s="90">
        <v>0</v>
      </c>
      <c r="T61" s="90">
        <v>0</v>
      </c>
      <c r="U61" s="90">
        <v>0</v>
      </c>
      <c r="V61" s="90">
        <v>0</v>
      </c>
      <c r="W61" s="91">
        <f t="shared" si="4"/>
        <v>0</v>
      </c>
      <c r="X61" s="90">
        <v>0</v>
      </c>
      <c r="Y61" s="90">
        <v>0</v>
      </c>
      <c r="Z61" s="93">
        <f t="shared" si="5"/>
        <v>0</v>
      </c>
      <c r="AA61" s="90">
        <v>935000</v>
      </c>
      <c r="AB61" s="90">
        <v>0</v>
      </c>
      <c r="AC61" s="90">
        <v>0</v>
      </c>
      <c r="AD61" s="90">
        <v>0</v>
      </c>
      <c r="AE61" s="91">
        <f t="shared" si="6"/>
        <v>935000</v>
      </c>
      <c r="AF61" s="90">
        <v>0</v>
      </c>
      <c r="AG61" s="90">
        <v>0</v>
      </c>
      <c r="AH61" s="93">
        <f t="shared" si="7"/>
        <v>935000</v>
      </c>
      <c r="AI61" s="90">
        <v>0</v>
      </c>
      <c r="AJ61" s="90">
        <v>0</v>
      </c>
      <c r="AK61" s="90">
        <v>0</v>
      </c>
      <c r="AL61" s="90">
        <v>0</v>
      </c>
      <c r="AM61" s="91">
        <f t="shared" si="8"/>
        <v>0</v>
      </c>
      <c r="AN61" s="90">
        <v>0</v>
      </c>
      <c r="AO61" s="90">
        <v>0</v>
      </c>
      <c r="AP61" s="93">
        <f t="shared" si="9"/>
        <v>0</v>
      </c>
      <c r="AQ61" s="90">
        <v>16850</v>
      </c>
      <c r="AR61" s="90">
        <v>0</v>
      </c>
      <c r="AS61" s="90">
        <v>0</v>
      </c>
      <c r="AT61" s="90">
        <v>0</v>
      </c>
      <c r="AU61" s="91">
        <f t="shared" si="10"/>
        <v>16850</v>
      </c>
      <c r="AV61" s="90">
        <v>0</v>
      </c>
      <c r="AW61" s="90">
        <v>0</v>
      </c>
      <c r="AX61" s="93">
        <f t="shared" si="11"/>
        <v>16850</v>
      </c>
      <c r="AY61" s="90">
        <v>0</v>
      </c>
      <c r="AZ61" s="90">
        <v>0</v>
      </c>
      <c r="BA61" s="90">
        <v>0</v>
      </c>
      <c r="BB61" s="90">
        <v>0</v>
      </c>
      <c r="BC61" s="91">
        <f t="shared" si="12"/>
        <v>0</v>
      </c>
      <c r="BD61" s="90">
        <v>0</v>
      </c>
      <c r="BE61" s="90">
        <v>0</v>
      </c>
      <c r="BF61" s="93">
        <f t="shared" si="13"/>
        <v>0</v>
      </c>
      <c r="BG61" s="90">
        <v>56446988</v>
      </c>
      <c r="BH61" s="90">
        <v>0</v>
      </c>
      <c r="BI61" s="90">
        <v>0</v>
      </c>
      <c r="BJ61" s="90">
        <v>0</v>
      </c>
      <c r="BK61" s="91">
        <f t="shared" si="14"/>
        <v>56446988</v>
      </c>
      <c r="BL61" s="90">
        <v>0</v>
      </c>
      <c r="BM61" s="90">
        <v>0</v>
      </c>
      <c r="BN61" s="93">
        <f t="shared" si="15"/>
        <v>56446988</v>
      </c>
      <c r="BO61" s="90">
        <v>0</v>
      </c>
      <c r="BP61" s="90">
        <v>0</v>
      </c>
      <c r="BQ61" s="90">
        <v>0</v>
      </c>
      <c r="BR61" s="90">
        <v>0</v>
      </c>
      <c r="BS61" s="91">
        <f t="shared" si="16"/>
        <v>0</v>
      </c>
      <c r="BT61" s="90">
        <v>0</v>
      </c>
      <c r="BU61" s="90">
        <v>0</v>
      </c>
      <c r="BV61" s="93">
        <f t="shared" si="17"/>
        <v>0</v>
      </c>
      <c r="BW61" s="90">
        <v>0</v>
      </c>
      <c r="BX61" s="90">
        <v>0</v>
      </c>
      <c r="BY61" s="90">
        <v>0</v>
      </c>
      <c r="BZ61" s="90">
        <v>0</v>
      </c>
      <c r="CA61" s="91">
        <f t="shared" si="18"/>
        <v>0</v>
      </c>
      <c r="CB61" s="90">
        <v>0</v>
      </c>
      <c r="CC61" s="90">
        <v>0</v>
      </c>
      <c r="CD61" s="93">
        <f t="shared" si="19"/>
        <v>0</v>
      </c>
      <c r="CE61" s="90">
        <v>0</v>
      </c>
      <c r="CF61" s="90">
        <v>0</v>
      </c>
      <c r="CG61" s="90">
        <v>0</v>
      </c>
      <c r="CH61" s="90">
        <v>0</v>
      </c>
      <c r="CI61" s="91">
        <f t="shared" si="20"/>
        <v>0</v>
      </c>
      <c r="CJ61" s="90">
        <v>0</v>
      </c>
      <c r="CK61" s="90">
        <v>0</v>
      </c>
      <c r="CL61" s="93">
        <f t="shared" si="21"/>
        <v>0</v>
      </c>
      <c r="CM61" s="90">
        <v>200500</v>
      </c>
      <c r="CN61" s="90">
        <v>0</v>
      </c>
      <c r="CO61" s="90">
        <v>0</v>
      </c>
      <c r="CP61" s="90">
        <v>0</v>
      </c>
      <c r="CQ61" s="91">
        <f t="shared" si="22"/>
        <v>200500</v>
      </c>
      <c r="CR61" s="90">
        <v>0</v>
      </c>
      <c r="CS61" s="90">
        <v>0</v>
      </c>
      <c r="CT61" s="93">
        <f t="shared" si="23"/>
        <v>200500</v>
      </c>
      <c r="CU61" s="90">
        <v>0</v>
      </c>
      <c r="CV61" s="90">
        <v>0</v>
      </c>
      <c r="CW61" s="90">
        <v>0</v>
      </c>
      <c r="CX61" s="90">
        <v>0</v>
      </c>
      <c r="CY61" s="91">
        <f t="shared" si="24"/>
        <v>0</v>
      </c>
      <c r="CZ61" s="90">
        <v>0</v>
      </c>
      <c r="DA61" s="90">
        <v>0</v>
      </c>
      <c r="DB61" s="93">
        <f t="shared" si="25"/>
        <v>0</v>
      </c>
      <c r="DC61" s="90">
        <v>0</v>
      </c>
      <c r="DD61" s="90">
        <v>0</v>
      </c>
      <c r="DE61" s="90">
        <v>0</v>
      </c>
      <c r="DF61" s="90">
        <v>0</v>
      </c>
      <c r="DG61" s="91">
        <f t="shared" si="26"/>
        <v>0</v>
      </c>
      <c r="DH61" s="90">
        <v>0</v>
      </c>
      <c r="DI61" s="90">
        <v>0</v>
      </c>
      <c r="DJ61" s="93">
        <f t="shared" si="27"/>
        <v>0</v>
      </c>
      <c r="DK61" s="90">
        <v>275000</v>
      </c>
      <c r="DL61" s="90">
        <v>0</v>
      </c>
      <c r="DM61" s="90">
        <v>0</v>
      </c>
      <c r="DN61" s="90">
        <v>0</v>
      </c>
      <c r="DO61" s="91">
        <f t="shared" si="28"/>
        <v>275000</v>
      </c>
      <c r="DP61" s="90">
        <v>0</v>
      </c>
      <c r="DQ61" s="90">
        <v>0</v>
      </c>
      <c r="DR61" s="93">
        <f t="shared" si="29"/>
        <v>275000</v>
      </c>
      <c r="DS61" s="90">
        <v>415392</v>
      </c>
      <c r="DT61" s="90">
        <v>0</v>
      </c>
      <c r="DU61" s="90">
        <v>0</v>
      </c>
      <c r="DV61" s="90">
        <v>0</v>
      </c>
      <c r="DW61" s="91">
        <f t="shared" si="30"/>
        <v>415392</v>
      </c>
      <c r="DX61" s="90">
        <v>0</v>
      </c>
      <c r="DY61" s="90">
        <v>0</v>
      </c>
      <c r="DZ61" s="93">
        <f t="shared" si="31"/>
        <v>415392</v>
      </c>
      <c r="EA61" s="90">
        <v>20000</v>
      </c>
      <c r="EB61" s="90">
        <v>0</v>
      </c>
      <c r="EC61" s="90">
        <v>0</v>
      </c>
      <c r="ED61" s="90">
        <v>0</v>
      </c>
      <c r="EE61" s="91">
        <f t="shared" si="32"/>
        <v>20000</v>
      </c>
      <c r="EF61" s="90">
        <v>0</v>
      </c>
      <c r="EG61" s="90">
        <v>0</v>
      </c>
      <c r="EH61" s="93">
        <f t="shared" si="33"/>
        <v>20000</v>
      </c>
    </row>
    <row r="62" spans="1:138" s="13" customFormat="1" x14ac:dyDescent="0.2">
      <c r="A62" s="41">
        <v>56</v>
      </c>
      <c r="B62" s="138" t="s">
        <v>220</v>
      </c>
      <c r="C62" s="82">
        <v>530000</v>
      </c>
      <c r="D62" s="82">
        <v>0</v>
      </c>
      <c r="E62" s="82">
        <v>0</v>
      </c>
      <c r="F62" s="82">
        <v>0</v>
      </c>
      <c r="G62" s="83">
        <f t="shared" si="0"/>
        <v>530000</v>
      </c>
      <c r="H62" s="82">
        <v>0</v>
      </c>
      <c r="I62" s="82">
        <v>0</v>
      </c>
      <c r="J62" s="85">
        <f t="shared" si="1"/>
        <v>530000</v>
      </c>
      <c r="K62" s="82">
        <v>2350000</v>
      </c>
      <c r="L62" s="82">
        <v>0</v>
      </c>
      <c r="M62" s="82">
        <v>0</v>
      </c>
      <c r="N62" s="82">
        <v>0</v>
      </c>
      <c r="O62" s="83">
        <f t="shared" si="2"/>
        <v>2350000</v>
      </c>
      <c r="P62" s="82">
        <v>0</v>
      </c>
      <c r="Q62" s="82">
        <v>0</v>
      </c>
      <c r="R62" s="85">
        <f t="shared" si="3"/>
        <v>2350000</v>
      </c>
      <c r="S62" s="82">
        <v>0</v>
      </c>
      <c r="T62" s="82">
        <v>0</v>
      </c>
      <c r="U62" s="82">
        <v>0</v>
      </c>
      <c r="V62" s="82">
        <v>0</v>
      </c>
      <c r="W62" s="83">
        <f t="shared" si="4"/>
        <v>0</v>
      </c>
      <c r="X62" s="82">
        <v>2500000</v>
      </c>
      <c r="Y62" s="82">
        <v>0</v>
      </c>
      <c r="Z62" s="85">
        <f t="shared" si="5"/>
        <v>2500000</v>
      </c>
      <c r="AA62" s="82">
        <v>100000</v>
      </c>
      <c r="AB62" s="82">
        <v>0</v>
      </c>
      <c r="AC62" s="82">
        <v>0</v>
      </c>
      <c r="AD62" s="82">
        <v>0</v>
      </c>
      <c r="AE62" s="83">
        <f t="shared" si="6"/>
        <v>100000</v>
      </c>
      <c r="AF62" s="82">
        <v>0</v>
      </c>
      <c r="AG62" s="82">
        <v>0</v>
      </c>
      <c r="AH62" s="85">
        <f t="shared" si="7"/>
        <v>100000</v>
      </c>
      <c r="AI62" s="82">
        <v>0</v>
      </c>
      <c r="AJ62" s="82">
        <v>0</v>
      </c>
      <c r="AK62" s="82">
        <v>0</v>
      </c>
      <c r="AL62" s="82">
        <v>0</v>
      </c>
      <c r="AM62" s="83">
        <f t="shared" si="8"/>
        <v>0</v>
      </c>
      <c r="AN62" s="82">
        <v>0</v>
      </c>
      <c r="AO62" s="82">
        <v>0</v>
      </c>
      <c r="AP62" s="85">
        <f t="shared" si="9"/>
        <v>0</v>
      </c>
      <c r="AQ62" s="82">
        <v>0</v>
      </c>
      <c r="AR62" s="82">
        <v>0</v>
      </c>
      <c r="AS62" s="82">
        <v>0</v>
      </c>
      <c r="AT62" s="82">
        <v>0</v>
      </c>
      <c r="AU62" s="83">
        <f t="shared" si="10"/>
        <v>0</v>
      </c>
      <c r="AV62" s="82">
        <v>0</v>
      </c>
      <c r="AW62" s="82">
        <v>0</v>
      </c>
      <c r="AX62" s="85">
        <f t="shared" si="11"/>
        <v>0</v>
      </c>
      <c r="AY62" s="82">
        <v>0</v>
      </c>
      <c r="AZ62" s="82">
        <v>0</v>
      </c>
      <c r="BA62" s="82">
        <v>0</v>
      </c>
      <c r="BB62" s="82">
        <v>0</v>
      </c>
      <c r="BC62" s="83">
        <f t="shared" si="12"/>
        <v>0</v>
      </c>
      <c r="BD62" s="82">
        <v>0</v>
      </c>
      <c r="BE62" s="82">
        <v>0</v>
      </c>
      <c r="BF62" s="85">
        <f t="shared" si="13"/>
        <v>0</v>
      </c>
      <c r="BG62" s="82">
        <v>7650000</v>
      </c>
      <c r="BH62" s="82">
        <v>0</v>
      </c>
      <c r="BI62" s="82">
        <v>0</v>
      </c>
      <c r="BJ62" s="82">
        <v>0</v>
      </c>
      <c r="BK62" s="83">
        <f t="shared" si="14"/>
        <v>7650000</v>
      </c>
      <c r="BL62" s="82">
        <v>0</v>
      </c>
      <c r="BM62" s="82">
        <v>0</v>
      </c>
      <c r="BN62" s="85">
        <f t="shared" si="15"/>
        <v>7650000</v>
      </c>
      <c r="BO62" s="82">
        <v>0</v>
      </c>
      <c r="BP62" s="82">
        <v>0</v>
      </c>
      <c r="BQ62" s="82">
        <v>0</v>
      </c>
      <c r="BR62" s="82">
        <v>0</v>
      </c>
      <c r="BS62" s="83">
        <f t="shared" si="16"/>
        <v>0</v>
      </c>
      <c r="BT62" s="82">
        <v>0</v>
      </c>
      <c r="BU62" s="82">
        <v>0</v>
      </c>
      <c r="BV62" s="85">
        <f t="shared" si="17"/>
        <v>0</v>
      </c>
      <c r="BW62" s="82">
        <v>18000</v>
      </c>
      <c r="BX62" s="82">
        <v>0</v>
      </c>
      <c r="BY62" s="82">
        <v>0</v>
      </c>
      <c r="BZ62" s="82">
        <v>0</v>
      </c>
      <c r="CA62" s="83">
        <f t="shared" si="18"/>
        <v>18000</v>
      </c>
      <c r="CB62" s="82">
        <v>0</v>
      </c>
      <c r="CC62" s="82">
        <v>0</v>
      </c>
      <c r="CD62" s="85">
        <f t="shared" si="19"/>
        <v>18000</v>
      </c>
      <c r="CE62" s="82">
        <v>0</v>
      </c>
      <c r="CF62" s="82">
        <v>0</v>
      </c>
      <c r="CG62" s="82">
        <v>0</v>
      </c>
      <c r="CH62" s="82">
        <v>0</v>
      </c>
      <c r="CI62" s="83">
        <f t="shared" si="20"/>
        <v>0</v>
      </c>
      <c r="CJ62" s="82">
        <v>0</v>
      </c>
      <c r="CK62" s="82">
        <v>0</v>
      </c>
      <c r="CL62" s="85">
        <f t="shared" si="21"/>
        <v>0</v>
      </c>
      <c r="CM62" s="82">
        <v>25000</v>
      </c>
      <c r="CN62" s="82">
        <v>0</v>
      </c>
      <c r="CO62" s="82">
        <v>0</v>
      </c>
      <c r="CP62" s="82">
        <v>0</v>
      </c>
      <c r="CQ62" s="83">
        <f t="shared" si="22"/>
        <v>25000</v>
      </c>
      <c r="CR62" s="82">
        <v>0</v>
      </c>
      <c r="CS62" s="82">
        <v>0</v>
      </c>
      <c r="CT62" s="85">
        <f t="shared" si="23"/>
        <v>25000</v>
      </c>
      <c r="CU62" s="82">
        <v>0</v>
      </c>
      <c r="CV62" s="82">
        <v>0</v>
      </c>
      <c r="CW62" s="82">
        <v>0</v>
      </c>
      <c r="CX62" s="82">
        <v>0</v>
      </c>
      <c r="CY62" s="83">
        <f t="shared" si="24"/>
        <v>0</v>
      </c>
      <c r="CZ62" s="82">
        <v>0</v>
      </c>
      <c r="DA62" s="82">
        <v>0</v>
      </c>
      <c r="DB62" s="85">
        <f t="shared" si="25"/>
        <v>0</v>
      </c>
      <c r="DC62" s="82">
        <v>0</v>
      </c>
      <c r="DD62" s="82">
        <v>0</v>
      </c>
      <c r="DE62" s="82">
        <v>0</v>
      </c>
      <c r="DF62" s="82">
        <v>0</v>
      </c>
      <c r="DG62" s="83">
        <f t="shared" si="26"/>
        <v>0</v>
      </c>
      <c r="DH62" s="82">
        <v>0</v>
      </c>
      <c r="DI62" s="82">
        <v>0</v>
      </c>
      <c r="DJ62" s="85">
        <f t="shared" si="27"/>
        <v>0</v>
      </c>
      <c r="DK62" s="82">
        <v>92900</v>
      </c>
      <c r="DL62" s="82">
        <v>0</v>
      </c>
      <c r="DM62" s="82">
        <v>0</v>
      </c>
      <c r="DN62" s="82">
        <v>0</v>
      </c>
      <c r="DO62" s="83">
        <f t="shared" si="28"/>
        <v>92900</v>
      </c>
      <c r="DP62" s="82">
        <v>0</v>
      </c>
      <c r="DQ62" s="82">
        <v>0</v>
      </c>
      <c r="DR62" s="85">
        <f t="shared" si="29"/>
        <v>92900</v>
      </c>
      <c r="DS62" s="82">
        <v>75000</v>
      </c>
      <c r="DT62" s="82">
        <v>0</v>
      </c>
      <c r="DU62" s="82">
        <v>0</v>
      </c>
      <c r="DV62" s="82">
        <v>0</v>
      </c>
      <c r="DW62" s="83">
        <f t="shared" si="30"/>
        <v>75000</v>
      </c>
      <c r="DX62" s="82">
        <v>0</v>
      </c>
      <c r="DY62" s="82">
        <v>0</v>
      </c>
      <c r="DZ62" s="85">
        <f t="shared" si="31"/>
        <v>75000</v>
      </c>
      <c r="EA62" s="82">
        <v>0</v>
      </c>
      <c r="EB62" s="82">
        <v>0</v>
      </c>
      <c r="EC62" s="82">
        <v>0</v>
      </c>
      <c r="ED62" s="82">
        <v>0</v>
      </c>
      <c r="EE62" s="83">
        <f t="shared" si="32"/>
        <v>0</v>
      </c>
      <c r="EF62" s="82">
        <v>0</v>
      </c>
      <c r="EG62" s="82">
        <v>0</v>
      </c>
      <c r="EH62" s="85">
        <f t="shared" si="33"/>
        <v>0</v>
      </c>
    </row>
    <row r="63" spans="1:138" s="13" customFormat="1" x14ac:dyDescent="0.2">
      <c r="A63" s="42">
        <v>57</v>
      </c>
      <c r="B63" s="139" t="s">
        <v>221</v>
      </c>
      <c r="C63" s="86">
        <v>1450000</v>
      </c>
      <c r="D63" s="86">
        <v>0</v>
      </c>
      <c r="E63" s="86">
        <v>0</v>
      </c>
      <c r="F63" s="86">
        <v>0</v>
      </c>
      <c r="G63" s="87">
        <f t="shared" si="0"/>
        <v>1450000</v>
      </c>
      <c r="H63" s="86">
        <v>0</v>
      </c>
      <c r="I63" s="86">
        <v>0</v>
      </c>
      <c r="J63" s="89">
        <f t="shared" si="1"/>
        <v>1450000</v>
      </c>
      <c r="K63" s="86">
        <v>0</v>
      </c>
      <c r="L63" s="86">
        <v>0</v>
      </c>
      <c r="M63" s="86">
        <v>0</v>
      </c>
      <c r="N63" s="86">
        <v>11300000</v>
      </c>
      <c r="O63" s="87">
        <f t="shared" si="2"/>
        <v>11300000</v>
      </c>
      <c r="P63" s="86">
        <v>0</v>
      </c>
      <c r="Q63" s="86">
        <v>0</v>
      </c>
      <c r="R63" s="89">
        <f t="shared" si="3"/>
        <v>11300000</v>
      </c>
      <c r="S63" s="86">
        <v>0</v>
      </c>
      <c r="T63" s="86">
        <v>0</v>
      </c>
      <c r="U63" s="86">
        <v>0</v>
      </c>
      <c r="V63" s="86">
        <v>0</v>
      </c>
      <c r="W63" s="87">
        <f t="shared" si="4"/>
        <v>0</v>
      </c>
      <c r="X63" s="86">
        <v>0</v>
      </c>
      <c r="Y63" s="86">
        <v>0</v>
      </c>
      <c r="Z63" s="89">
        <f t="shared" si="5"/>
        <v>0</v>
      </c>
      <c r="AA63" s="86">
        <v>300000</v>
      </c>
      <c r="AB63" s="86">
        <v>0</v>
      </c>
      <c r="AC63" s="86">
        <v>0</v>
      </c>
      <c r="AD63" s="86">
        <v>0</v>
      </c>
      <c r="AE63" s="87">
        <f t="shared" si="6"/>
        <v>300000</v>
      </c>
      <c r="AF63" s="86">
        <v>0</v>
      </c>
      <c r="AG63" s="86">
        <v>0</v>
      </c>
      <c r="AH63" s="89">
        <f t="shared" si="7"/>
        <v>300000</v>
      </c>
      <c r="AI63" s="86">
        <v>0</v>
      </c>
      <c r="AJ63" s="86">
        <v>0</v>
      </c>
      <c r="AK63" s="86">
        <v>0</v>
      </c>
      <c r="AL63" s="86">
        <v>0</v>
      </c>
      <c r="AM63" s="87">
        <f t="shared" si="8"/>
        <v>0</v>
      </c>
      <c r="AN63" s="86">
        <v>0</v>
      </c>
      <c r="AO63" s="86">
        <v>0</v>
      </c>
      <c r="AP63" s="89">
        <f t="shared" si="9"/>
        <v>0</v>
      </c>
      <c r="AQ63" s="86">
        <v>0</v>
      </c>
      <c r="AR63" s="86">
        <v>0</v>
      </c>
      <c r="AS63" s="86">
        <v>0</v>
      </c>
      <c r="AT63" s="86">
        <v>0</v>
      </c>
      <c r="AU63" s="87">
        <f t="shared" si="10"/>
        <v>0</v>
      </c>
      <c r="AV63" s="86">
        <v>0</v>
      </c>
      <c r="AW63" s="86">
        <v>0</v>
      </c>
      <c r="AX63" s="89">
        <f t="shared" si="11"/>
        <v>0</v>
      </c>
      <c r="AY63" s="86">
        <v>0</v>
      </c>
      <c r="AZ63" s="86">
        <v>0</v>
      </c>
      <c r="BA63" s="86">
        <v>0</v>
      </c>
      <c r="BB63" s="86">
        <v>0</v>
      </c>
      <c r="BC63" s="87">
        <f t="shared" si="12"/>
        <v>0</v>
      </c>
      <c r="BD63" s="86">
        <v>0</v>
      </c>
      <c r="BE63" s="86">
        <v>0</v>
      </c>
      <c r="BF63" s="89">
        <f t="shared" si="13"/>
        <v>0</v>
      </c>
      <c r="BG63" s="86">
        <v>7500000</v>
      </c>
      <c r="BH63" s="86">
        <v>0</v>
      </c>
      <c r="BI63" s="86">
        <v>0</v>
      </c>
      <c r="BJ63" s="86">
        <v>3750000</v>
      </c>
      <c r="BK63" s="87">
        <f t="shared" si="14"/>
        <v>11250000</v>
      </c>
      <c r="BL63" s="86">
        <v>0</v>
      </c>
      <c r="BM63" s="86">
        <v>0</v>
      </c>
      <c r="BN63" s="89">
        <f t="shared" si="15"/>
        <v>11250000</v>
      </c>
      <c r="BO63" s="86">
        <v>0</v>
      </c>
      <c r="BP63" s="86">
        <v>0</v>
      </c>
      <c r="BQ63" s="86">
        <v>0</v>
      </c>
      <c r="BR63" s="86">
        <v>0</v>
      </c>
      <c r="BS63" s="87">
        <f t="shared" si="16"/>
        <v>0</v>
      </c>
      <c r="BT63" s="86">
        <v>0</v>
      </c>
      <c r="BU63" s="86">
        <v>0</v>
      </c>
      <c r="BV63" s="89">
        <f t="shared" si="17"/>
        <v>0</v>
      </c>
      <c r="BW63" s="86">
        <v>225000</v>
      </c>
      <c r="BX63" s="86">
        <v>0</v>
      </c>
      <c r="BY63" s="86">
        <v>0</v>
      </c>
      <c r="BZ63" s="86">
        <v>50000</v>
      </c>
      <c r="CA63" s="87">
        <f t="shared" si="18"/>
        <v>275000</v>
      </c>
      <c r="CB63" s="86">
        <v>0</v>
      </c>
      <c r="CC63" s="86">
        <v>0</v>
      </c>
      <c r="CD63" s="89">
        <f t="shared" si="19"/>
        <v>275000</v>
      </c>
      <c r="CE63" s="86">
        <v>0</v>
      </c>
      <c r="CF63" s="86">
        <v>0</v>
      </c>
      <c r="CG63" s="86">
        <v>0</v>
      </c>
      <c r="CH63" s="86">
        <v>0</v>
      </c>
      <c r="CI63" s="87">
        <f t="shared" si="20"/>
        <v>0</v>
      </c>
      <c r="CJ63" s="86">
        <v>0</v>
      </c>
      <c r="CK63" s="86">
        <v>0</v>
      </c>
      <c r="CL63" s="89">
        <f t="shared" si="21"/>
        <v>0</v>
      </c>
      <c r="CM63" s="86">
        <v>1600000</v>
      </c>
      <c r="CN63" s="86">
        <v>0</v>
      </c>
      <c r="CO63" s="86">
        <v>0</v>
      </c>
      <c r="CP63" s="86">
        <v>0</v>
      </c>
      <c r="CQ63" s="87">
        <f t="shared" si="22"/>
        <v>1600000</v>
      </c>
      <c r="CR63" s="86">
        <v>0</v>
      </c>
      <c r="CS63" s="86">
        <v>0</v>
      </c>
      <c r="CT63" s="89">
        <f t="shared" si="23"/>
        <v>1600000</v>
      </c>
      <c r="CU63" s="86">
        <v>0</v>
      </c>
      <c r="CV63" s="86">
        <v>0</v>
      </c>
      <c r="CW63" s="86">
        <v>0</v>
      </c>
      <c r="CX63" s="86">
        <v>0</v>
      </c>
      <c r="CY63" s="87">
        <f t="shared" si="24"/>
        <v>0</v>
      </c>
      <c r="CZ63" s="86">
        <v>0</v>
      </c>
      <c r="DA63" s="86">
        <v>0</v>
      </c>
      <c r="DB63" s="89">
        <f t="shared" si="25"/>
        <v>0</v>
      </c>
      <c r="DC63" s="86">
        <v>0</v>
      </c>
      <c r="DD63" s="86">
        <v>0</v>
      </c>
      <c r="DE63" s="86">
        <v>0</v>
      </c>
      <c r="DF63" s="86">
        <v>0</v>
      </c>
      <c r="DG63" s="87">
        <f t="shared" si="26"/>
        <v>0</v>
      </c>
      <c r="DH63" s="86">
        <v>0</v>
      </c>
      <c r="DI63" s="86">
        <v>0</v>
      </c>
      <c r="DJ63" s="89">
        <f t="shared" si="27"/>
        <v>0</v>
      </c>
      <c r="DK63" s="86">
        <v>50000</v>
      </c>
      <c r="DL63" s="86">
        <v>0</v>
      </c>
      <c r="DM63" s="86">
        <v>0</v>
      </c>
      <c r="DN63" s="86">
        <v>360000</v>
      </c>
      <c r="DO63" s="87">
        <f t="shared" si="28"/>
        <v>410000</v>
      </c>
      <c r="DP63" s="86">
        <v>0</v>
      </c>
      <c r="DQ63" s="86">
        <v>0</v>
      </c>
      <c r="DR63" s="89">
        <f t="shared" si="29"/>
        <v>410000</v>
      </c>
      <c r="DS63" s="86">
        <v>325000</v>
      </c>
      <c r="DT63" s="86">
        <v>0</v>
      </c>
      <c r="DU63" s="86">
        <v>0</v>
      </c>
      <c r="DV63" s="86">
        <v>0</v>
      </c>
      <c r="DW63" s="87">
        <f t="shared" si="30"/>
        <v>325000</v>
      </c>
      <c r="DX63" s="86">
        <v>0</v>
      </c>
      <c r="DY63" s="86">
        <v>0</v>
      </c>
      <c r="DZ63" s="89">
        <f t="shared" si="31"/>
        <v>325000</v>
      </c>
      <c r="EA63" s="86">
        <v>5000</v>
      </c>
      <c r="EB63" s="86">
        <v>0</v>
      </c>
      <c r="EC63" s="86">
        <v>0</v>
      </c>
      <c r="ED63" s="86">
        <v>0</v>
      </c>
      <c r="EE63" s="87">
        <f t="shared" si="32"/>
        <v>5000</v>
      </c>
      <c r="EF63" s="86">
        <v>0</v>
      </c>
      <c r="EG63" s="86">
        <v>0</v>
      </c>
      <c r="EH63" s="89">
        <f t="shared" si="33"/>
        <v>5000</v>
      </c>
    </row>
    <row r="64" spans="1:138" s="13" customFormat="1" x14ac:dyDescent="0.2">
      <c r="A64" s="42">
        <v>58</v>
      </c>
      <c r="B64" s="139" t="s">
        <v>222</v>
      </c>
      <c r="C64" s="86">
        <v>550914</v>
      </c>
      <c r="D64" s="86">
        <v>0</v>
      </c>
      <c r="E64" s="86">
        <v>0</v>
      </c>
      <c r="F64" s="86">
        <v>0</v>
      </c>
      <c r="G64" s="87">
        <f t="shared" si="0"/>
        <v>550914</v>
      </c>
      <c r="H64" s="86">
        <v>0</v>
      </c>
      <c r="I64" s="86">
        <v>0</v>
      </c>
      <c r="J64" s="89">
        <f t="shared" si="1"/>
        <v>550914</v>
      </c>
      <c r="K64" s="86">
        <v>1080426</v>
      </c>
      <c r="L64" s="86">
        <v>0</v>
      </c>
      <c r="M64" s="86">
        <v>0</v>
      </c>
      <c r="N64" s="86">
        <v>2071446</v>
      </c>
      <c r="O64" s="87">
        <f t="shared" si="2"/>
        <v>3151872</v>
      </c>
      <c r="P64" s="86">
        <v>0</v>
      </c>
      <c r="Q64" s="86">
        <v>0</v>
      </c>
      <c r="R64" s="89">
        <f t="shared" si="3"/>
        <v>3151872</v>
      </c>
      <c r="S64" s="86">
        <v>0</v>
      </c>
      <c r="T64" s="86">
        <v>0</v>
      </c>
      <c r="U64" s="86">
        <v>0</v>
      </c>
      <c r="V64" s="86">
        <v>0</v>
      </c>
      <c r="W64" s="87">
        <f t="shared" si="4"/>
        <v>0</v>
      </c>
      <c r="X64" s="86">
        <v>3775689</v>
      </c>
      <c r="Y64" s="86">
        <v>0</v>
      </c>
      <c r="Z64" s="89">
        <f t="shared" si="5"/>
        <v>3775689</v>
      </c>
      <c r="AA64" s="86">
        <v>178754</v>
      </c>
      <c r="AB64" s="86">
        <v>0</v>
      </c>
      <c r="AC64" s="86">
        <v>0</v>
      </c>
      <c r="AD64" s="86">
        <v>0</v>
      </c>
      <c r="AE64" s="87">
        <f t="shared" si="6"/>
        <v>178754</v>
      </c>
      <c r="AF64" s="86">
        <v>0</v>
      </c>
      <c r="AG64" s="86">
        <v>0</v>
      </c>
      <c r="AH64" s="89">
        <f t="shared" si="7"/>
        <v>178754</v>
      </c>
      <c r="AI64" s="86">
        <v>0</v>
      </c>
      <c r="AJ64" s="86">
        <v>0</v>
      </c>
      <c r="AK64" s="86">
        <v>0</v>
      </c>
      <c r="AL64" s="86">
        <v>0</v>
      </c>
      <c r="AM64" s="87">
        <f t="shared" si="8"/>
        <v>0</v>
      </c>
      <c r="AN64" s="86">
        <v>0</v>
      </c>
      <c r="AO64" s="86">
        <v>0</v>
      </c>
      <c r="AP64" s="89">
        <f t="shared" si="9"/>
        <v>0</v>
      </c>
      <c r="AQ64" s="86">
        <v>0</v>
      </c>
      <c r="AR64" s="86">
        <v>0</v>
      </c>
      <c r="AS64" s="86">
        <v>0</v>
      </c>
      <c r="AT64" s="86">
        <v>0</v>
      </c>
      <c r="AU64" s="87">
        <f t="shared" si="10"/>
        <v>0</v>
      </c>
      <c r="AV64" s="86">
        <v>0</v>
      </c>
      <c r="AW64" s="86">
        <v>0</v>
      </c>
      <c r="AX64" s="89">
        <f t="shared" si="11"/>
        <v>0</v>
      </c>
      <c r="AY64" s="86">
        <v>0</v>
      </c>
      <c r="AZ64" s="86">
        <v>0</v>
      </c>
      <c r="BA64" s="86">
        <v>0</v>
      </c>
      <c r="BB64" s="86">
        <v>0</v>
      </c>
      <c r="BC64" s="87">
        <f t="shared" si="12"/>
        <v>0</v>
      </c>
      <c r="BD64" s="86">
        <v>0</v>
      </c>
      <c r="BE64" s="86">
        <v>0</v>
      </c>
      <c r="BF64" s="89">
        <f t="shared" si="13"/>
        <v>0</v>
      </c>
      <c r="BG64" s="86">
        <v>11900000</v>
      </c>
      <c r="BH64" s="86">
        <v>0</v>
      </c>
      <c r="BI64" s="86">
        <v>0</v>
      </c>
      <c r="BJ64" s="86">
        <v>0</v>
      </c>
      <c r="BK64" s="87">
        <f t="shared" si="14"/>
        <v>11900000</v>
      </c>
      <c r="BL64" s="86">
        <v>0</v>
      </c>
      <c r="BM64" s="86">
        <v>0</v>
      </c>
      <c r="BN64" s="89">
        <f t="shared" si="15"/>
        <v>11900000</v>
      </c>
      <c r="BO64" s="86">
        <v>0</v>
      </c>
      <c r="BP64" s="86">
        <v>0</v>
      </c>
      <c r="BQ64" s="86">
        <v>0</v>
      </c>
      <c r="BR64" s="86">
        <v>0</v>
      </c>
      <c r="BS64" s="87">
        <f t="shared" si="16"/>
        <v>0</v>
      </c>
      <c r="BT64" s="86">
        <v>0</v>
      </c>
      <c r="BU64" s="86">
        <v>0</v>
      </c>
      <c r="BV64" s="89">
        <f t="shared" si="17"/>
        <v>0</v>
      </c>
      <c r="BW64" s="86">
        <v>0</v>
      </c>
      <c r="BX64" s="86">
        <v>0</v>
      </c>
      <c r="BY64" s="86">
        <v>0</v>
      </c>
      <c r="BZ64" s="86">
        <v>0</v>
      </c>
      <c r="CA64" s="87">
        <f t="shared" si="18"/>
        <v>0</v>
      </c>
      <c r="CB64" s="86">
        <v>0</v>
      </c>
      <c r="CC64" s="86">
        <v>0</v>
      </c>
      <c r="CD64" s="89">
        <f t="shared" si="19"/>
        <v>0</v>
      </c>
      <c r="CE64" s="86">
        <v>0</v>
      </c>
      <c r="CF64" s="86">
        <v>0</v>
      </c>
      <c r="CG64" s="86">
        <v>0</v>
      </c>
      <c r="CH64" s="86">
        <v>0</v>
      </c>
      <c r="CI64" s="87">
        <f t="shared" si="20"/>
        <v>0</v>
      </c>
      <c r="CJ64" s="86">
        <v>0</v>
      </c>
      <c r="CK64" s="86">
        <v>0</v>
      </c>
      <c r="CL64" s="89">
        <f t="shared" si="21"/>
        <v>0</v>
      </c>
      <c r="CM64" s="86">
        <v>0</v>
      </c>
      <c r="CN64" s="86">
        <v>0</v>
      </c>
      <c r="CO64" s="86">
        <v>0</v>
      </c>
      <c r="CP64" s="86">
        <v>0</v>
      </c>
      <c r="CQ64" s="87">
        <f t="shared" si="22"/>
        <v>0</v>
      </c>
      <c r="CR64" s="86">
        <v>0</v>
      </c>
      <c r="CS64" s="86">
        <v>0</v>
      </c>
      <c r="CT64" s="89">
        <f t="shared" si="23"/>
        <v>0</v>
      </c>
      <c r="CU64" s="86">
        <v>0</v>
      </c>
      <c r="CV64" s="86">
        <v>0</v>
      </c>
      <c r="CW64" s="86">
        <v>0</v>
      </c>
      <c r="CX64" s="86">
        <v>0</v>
      </c>
      <c r="CY64" s="87">
        <f t="shared" si="24"/>
        <v>0</v>
      </c>
      <c r="CZ64" s="86">
        <v>0</v>
      </c>
      <c r="DA64" s="86">
        <v>0</v>
      </c>
      <c r="DB64" s="89">
        <f t="shared" si="25"/>
        <v>0</v>
      </c>
      <c r="DC64" s="86">
        <v>0</v>
      </c>
      <c r="DD64" s="86">
        <v>0</v>
      </c>
      <c r="DE64" s="86">
        <v>0</v>
      </c>
      <c r="DF64" s="86">
        <v>0</v>
      </c>
      <c r="DG64" s="87">
        <f t="shared" si="26"/>
        <v>0</v>
      </c>
      <c r="DH64" s="86">
        <v>0</v>
      </c>
      <c r="DI64" s="86">
        <v>0</v>
      </c>
      <c r="DJ64" s="89">
        <f t="shared" si="27"/>
        <v>0</v>
      </c>
      <c r="DK64" s="86">
        <v>57319</v>
      </c>
      <c r="DL64" s="86">
        <v>0</v>
      </c>
      <c r="DM64" s="86">
        <v>0</v>
      </c>
      <c r="DN64" s="86">
        <v>81417</v>
      </c>
      <c r="DO64" s="87">
        <f t="shared" si="28"/>
        <v>138736</v>
      </c>
      <c r="DP64" s="86">
        <v>128555</v>
      </c>
      <c r="DQ64" s="86">
        <v>0</v>
      </c>
      <c r="DR64" s="89">
        <f t="shared" si="29"/>
        <v>267291</v>
      </c>
      <c r="DS64" s="86">
        <v>196480</v>
      </c>
      <c r="DT64" s="86">
        <v>0</v>
      </c>
      <c r="DU64" s="86">
        <v>0</v>
      </c>
      <c r="DV64" s="86">
        <v>0</v>
      </c>
      <c r="DW64" s="87">
        <f t="shared" si="30"/>
        <v>196480</v>
      </c>
      <c r="DX64" s="86">
        <v>0</v>
      </c>
      <c r="DY64" s="86">
        <v>0</v>
      </c>
      <c r="DZ64" s="89">
        <f t="shared" si="31"/>
        <v>196480</v>
      </c>
      <c r="EA64" s="86">
        <v>0</v>
      </c>
      <c r="EB64" s="86">
        <v>0</v>
      </c>
      <c r="EC64" s="86">
        <v>0</v>
      </c>
      <c r="ED64" s="86">
        <v>0</v>
      </c>
      <c r="EE64" s="87">
        <f t="shared" si="32"/>
        <v>0</v>
      </c>
      <c r="EF64" s="86">
        <v>0</v>
      </c>
      <c r="EG64" s="86">
        <v>0</v>
      </c>
      <c r="EH64" s="89">
        <f t="shared" si="33"/>
        <v>0</v>
      </c>
    </row>
    <row r="65" spans="1:138" s="13" customFormat="1" x14ac:dyDescent="0.2">
      <c r="A65" s="42">
        <v>59</v>
      </c>
      <c r="B65" s="139" t="s">
        <v>223</v>
      </c>
      <c r="C65" s="86">
        <v>394614</v>
      </c>
      <c r="D65" s="86">
        <v>0</v>
      </c>
      <c r="E65" s="86">
        <v>0</v>
      </c>
      <c r="F65" s="86">
        <v>0</v>
      </c>
      <c r="G65" s="87">
        <f t="shared" si="0"/>
        <v>394614</v>
      </c>
      <c r="H65" s="86">
        <v>0</v>
      </c>
      <c r="I65" s="86">
        <v>0</v>
      </c>
      <c r="J65" s="89">
        <f t="shared" si="1"/>
        <v>394614</v>
      </c>
      <c r="K65" s="86">
        <v>1521031</v>
      </c>
      <c r="L65" s="86">
        <v>0</v>
      </c>
      <c r="M65" s="86">
        <v>0</v>
      </c>
      <c r="N65" s="86">
        <v>36384</v>
      </c>
      <c r="O65" s="87">
        <f t="shared" si="2"/>
        <v>1557415</v>
      </c>
      <c r="P65" s="86">
        <v>0</v>
      </c>
      <c r="Q65" s="86">
        <v>0</v>
      </c>
      <c r="R65" s="89">
        <f t="shared" si="3"/>
        <v>1557415</v>
      </c>
      <c r="S65" s="86">
        <v>0</v>
      </c>
      <c r="T65" s="86">
        <v>0</v>
      </c>
      <c r="U65" s="86">
        <v>0</v>
      </c>
      <c r="V65" s="86">
        <v>0</v>
      </c>
      <c r="W65" s="87">
        <f t="shared" si="4"/>
        <v>0</v>
      </c>
      <c r="X65" s="86">
        <v>1088796</v>
      </c>
      <c r="Y65" s="86">
        <v>0</v>
      </c>
      <c r="Z65" s="89">
        <f t="shared" si="5"/>
        <v>1088796</v>
      </c>
      <c r="AA65" s="86">
        <v>120000</v>
      </c>
      <c r="AB65" s="86">
        <v>0</v>
      </c>
      <c r="AC65" s="86">
        <v>0</v>
      </c>
      <c r="AD65" s="86">
        <v>0</v>
      </c>
      <c r="AE65" s="87">
        <f t="shared" si="6"/>
        <v>120000</v>
      </c>
      <c r="AF65" s="86">
        <v>0</v>
      </c>
      <c r="AG65" s="86">
        <v>0</v>
      </c>
      <c r="AH65" s="89">
        <f t="shared" si="7"/>
        <v>120000</v>
      </c>
      <c r="AI65" s="86">
        <v>0</v>
      </c>
      <c r="AJ65" s="86">
        <v>0</v>
      </c>
      <c r="AK65" s="86">
        <v>0</v>
      </c>
      <c r="AL65" s="86">
        <v>0</v>
      </c>
      <c r="AM65" s="87">
        <f t="shared" si="8"/>
        <v>0</v>
      </c>
      <c r="AN65" s="86">
        <v>0</v>
      </c>
      <c r="AO65" s="86">
        <v>0</v>
      </c>
      <c r="AP65" s="89">
        <f t="shared" si="9"/>
        <v>0</v>
      </c>
      <c r="AQ65" s="86">
        <v>0</v>
      </c>
      <c r="AR65" s="86">
        <v>0</v>
      </c>
      <c r="AS65" s="86">
        <v>0</v>
      </c>
      <c r="AT65" s="86">
        <v>0</v>
      </c>
      <c r="AU65" s="87">
        <f t="shared" si="10"/>
        <v>0</v>
      </c>
      <c r="AV65" s="86">
        <v>0</v>
      </c>
      <c r="AW65" s="86">
        <v>0</v>
      </c>
      <c r="AX65" s="89">
        <f t="shared" si="11"/>
        <v>0</v>
      </c>
      <c r="AY65" s="86">
        <v>0</v>
      </c>
      <c r="AZ65" s="86">
        <v>0</v>
      </c>
      <c r="BA65" s="86">
        <v>0</v>
      </c>
      <c r="BB65" s="86">
        <v>0</v>
      </c>
      <c r="BC65" s="87">
        <f t="shared" si="12"/>
        <v>0</v>
      </c>
      <c r="BD65" s="86">
        <v>0</v>
      </c>
      <c r="BE65" s="86">
        <v>0</v>
      </c>
      <c r="BF65" s="89">
        <f t="shared" si="13"/>
        <v>0</v>
      </c>
      <c r="BG65" s="86">
        <v>4665622</v>
      </c>
      <c r="BH65" s="86">
        <v>0</v>
      </c>
      <c r="BI65" s="86">
        <v>0</v>
      </c>
      <c r="BJ65" s="86">
        <v>0</v>
      </c>
      <c r="BK65" s="87">
        <f t="shared" si="14"/>
        <v>4665622</v>
      </c>
      <c r="BL65" s="86">
        <v>0</v>
      </c>
      <c r="BM65" s="86">
        <v>0</v>
      </c>
      <c r="BN65" s="89">
        <f t="shared" si="15"/>
        <v>4665622</v>
      </c>
      <c r="BO65" s="86">
        <v>0</v>
      </c>
      <c r="BP65" s="86">
        <v>0</v>
      </c>
      <c r="BQ65" s="86">
        <v>0</v>
      </c>
      <c r="BR65" s="86">
        <v>0</v>
      </c>
      <c r="BS65" s="87">
        <f t="shared" si="16"/>
        <v>0</v>
      </c>
      <c r="BT65" s="86">
        <v>0</v>
      </c>
      <c r="BU65" s="86">
        <v>0</v>
      </c>
      <c r="BV65" s="89">
        <f t="shared" si="17"/>
        <v>0</v>
      </c>
      <c r="BW65" s="86">
        <v>0</v>
      </c>
      <c r="BX65" s="86">
        <v>0</v>
      </c>
      <c r="BY65" s="86">
        <v>0</v>
      </c>
      <c r="BZ65" s="86">
        <v>0</v>
      </c>
      <c r="CA65" s="87">
        <f t="shared" si="18"/>
        <v>0</v>
      </c>
      <c r="CB65" s="86">
        <v>0</v>
      </c>
      <c r="CC65" s="86">
        <v>0</v>
      </c>
      <c r="CD65" s="89">
        <f t="shared" si="19"/>
        <v>0</v>
      </c>
      <c r="CE65" s="86">
        <v>0</v>
      </c>
      <c r="CF65" s="86">
        <v>0</v>
      </c>
      <c r="CG65" s="86">
        <v>0</v>
      </c>
      <c r="CH65" s="86">
        <v>0</v>
      </c>
      <c r="CI65" s="87">
        <f t="shared" si="20"/>
        <v>0</v>
      </c>
      <c r="CJ65" s="86">
        <v>0</v>
      </c>
      <c r="CK65" s="86">
        <v>0</v>
      </c>
      <c r="CL65" s="89">
        <f t="shared" si="21"/>
        <v>0</v>
      </c>
      <c r="CM65" s="86">
        <v>0</v>
      </c>
      <c r="CN65" s="86">
        <v>0</v>
      </c>
      <c r="CO65" s="86">
        <v>0</v>
      </c>
      <c r="CP65" s="86">
        <v>0</v>
      </c>
      <c r="CQ65" s="87">
        <f t="shared" si="22"/>
        <v>0</v>
      </c>
      <c r="CR65" s="86">
        <v>0</v>
      </c>
      <c r="CS65" s="86">
        <v>0</v>
      </c>
      <c r="CT65" s="89">
        <f t="shared" si="23"/>
        <v>0</v>
      </c>
      <c r="CU65" s="86">
        <v>0</v>
      </c>
      <c r="CV65" s="86">
        <v>0</v>
      </c>
      <c r="CW65" s="86">
        <v>0</v>
      </c>
      <c r="CX65" s="86">
        <v>0</v>
      </c>
      <c r="CY65" s="87">
        <f t="shared" si="24"/>
        <v>0</v>
      </c>
      <c r="CZ65" s="86">
        <v>0</v>
      </c>
      <c r="DA65" s="86">
        <v>0</v>
      </c>
      <c r="DB65" s="89">
        <f t="shared" si="25"/>
        <v>0</v>
      </c>
      <c r="DC65" s="86">
        <v>0</v>
      </c>
      <c r="DD65" s="86">
        <v>0</v>
      </c>
      <c r="DE65" s="86">
        <v>0</v>
      </c>
      <c r="DF65" s="86">
        <v>0</v>
      </c>
      <c r="DG65" s="87">
        <f t="shared" si="26"/>
        <v>0</v>
      </c>
      <c r="DH65" s="86">
        <v>0</v>
      </c>
      <c r="DI65" s="86">
        <v>0</v>
      </c>
      <c r="DJ65" s="89">
        <f t="shared" si="27"/>
        <v>0</v>
      </c>
      <c r="DK65" s="86">
        <v>65000</v>
      </c>
      <c r="DL65" s="86">
        <v>0</v>
      </c>
      <c r="DM65" s="86">
        <v>0</v>
      </c>
      <c r="DN65" s="86">
        <v>1200</v>
      </c>
      <c r="DO65" s="87">
        <f t="shared" si="28"/>
        <v>66200</v>
      </c>
      <c r="DP65" s="86">
        <v>36000</v>
      </c>
      <c r="DQ65" s="86">
        <v>0</v>
      </c>
      <c r="DR65" s="89">
        <f t="shared" si="29"/>
        <v>102200</v>
      </c>
      <c r="DS65" s="86">
        <v>70000</v>
      </c>
      <c r="DT65" s="86">
        <v>0</v>
      </c>
      <c r="DU65" s="86">
        <v>0</v>
      </c>
      <c r="DV65" s="86">
        <v>0</v>
      </c>
      <c r="DW65" s="87">
        <f t="shared" si="30"/>
        <v>70000</v>
      </c>
      <c r="DX65" s="86">
        <v>0</v>
      </c>
      <c r="DY65" s="86">
        <v>0</v>
      </c>
      <c r="DZ65" s="89">
        <f t="shared" si="31"/>
        <v>70000</v>
      </c>
      <c r="EA65" s="86">
        <v>35000</v>
      </c>
      <c r="EB65" s="86">
        <v>0</v>
      </c>
      <c r="EC65" s="86">
        <v>0</v>
      </c>
      <c r="ED65" s="86">
        <v>0</v>
      </c>
      <c r="EE65" s="87">
        <f t="shared" si="32"/>
        <v>35000</v>
      </c>
      <c r="EF65" s="86">
        <v>0</v>
      </c>
      <c r="EG65" s="86">
        <v>0</v>
      </c>
      <c r="EH65" s="89">
        <f t="shared" si="33"/>
        <v>35000</v>
      </c>
    </row>
    <row r="66" spans="1:138" s="13" customFormat="1" x14ac:dyDescent="0.2">
      <c r="A66" s="43">
        <v>60</v>
      </c>
      <c r="B66" s="140" t="s">
        <v>224</v>
      </c>
      <c r="C66" s="90">
        <v>1084783</v>
      </c>
      <c r="D66" s="90">
        <v>0</v>
      </c>
      <c r="E66" s="90">
        <v>0</v>
      </c>
      <c r="F66" s="90">
        <v>0</v>
      </c>
      <c r="G66" s="91">
        <f t="shared" si="0"/>
        <v>1084783</v>
      </c>
      <c r="H66" s="90">
        <v>0</v>
      </c>
      <c r="I66" s="90">
        <v>0</v>
      </c>
      <c r="J66" s="93">
        <f t="shared" si="1"/>
        <v>1084783</v>
      </c>
      <c r="K66" s="90">
        <v>1577167</v>
      </c>
      <c r="L66" s="90">
        <v>0</v>
      </c>
      <c r="M66" s="90">
        <v>0</v>
      </c>
      <c r="N66" s="90">
        <v>3328758</v>
      </c>
      <c r="O66" s="91">
        <f t="shared" si="2"/>
        <v>4905925</v>
      </c>
      <c r="P66" s="90">
        <v>0</v>
      </c>
      <c r="Q66" s="90">
        <v>0</v>
      </c>
      <c r="R66" s="93">
        <f t="shared" si="3"/>
        <v>4905925</v>
      </c>
      <c r="S66" s="90">
        <v>0</v>
      </c>
      <c r="T66" s="90">
        <v>0</v>
      </c>
      <c r="U66" s="90">
        <v>0</v>
      </c>
      <c r="V66" s="90">
        <v>0</v>
      </c>
      <c r="W66" s="91">
        <f t="shared" si="4"/>
        <v>0</v>
      </c>
      <c r="X66" s="90">
        <v>5505740</v>
      </c>
      <c r="Y66" s="90">
        <v>0</v>
      </c>
      <c r="Z66" s="93">
        <f t="shared" si="5"/>
        <v>5505740</v>
      </c>
      <c r="AA66" s="90">
        <v>265603</v>
      </c>
      <c r="AB66" s="90">
        <v>0</v>
      </c>
      <c r="AC66" s="90">
        <v>0</v>
      </c>
      <c r="AD66" s="90">
        <v>0</v>
      </c>
      <c r="AE66" s="91">
        <f t="shared" si="6"/>
        <v>265603</v>
      </c>
      <c r="AF66" s="90">
        <v>0</v>
      </c>
      <c r="AG66" s="90">
        <v>0</v>
      </c>
      <c r="AH66" s="93">
        <f t="shared" si="7"/>
        <v>265603</v>
      </c>
      <c r="AI66" s="90">
        <v>0</v>
      </c>
      <c r="AJ66" s="90">
        <v>0</v>
      </c>
      <c r="AK66" s="90">
        <v>0</v>
      </c>
      <c r="AL66" s="90">
        <v>0</v>
      </c>
      <c r="AM66" s="91">
        <f t="shared" si="8"/>
        <v>0</v>
      </c>
      <c r="AN66" s="90">
        <v>0</v>
      </c>
      <c r="AO66" s="90">
        <v>0</v>
      </c>
      <c r="AP66" s="93">
        <f t="shared" si="9"/>
        <v>0</v>
      </c>
      <c r="AQ66" s="90">
        <v>0</v>
      </c>
      <c r="AR66" s="90">
        <v>0</v>
      </c>
      <c r="AS66" s="90">
        <v>0</v>
      </c>
      <c r="AT66" s="90">
        <v>0</v>
      </c>
      <c r="AU66" s="91">
        <f t="shared" si="10"/>
        <v>0</v>
      </c>
      <c r="AV66" s="90">
        <v>0</v>
      </c>
      <c r="AW66" s="90">
        <v>0</v>
      </c>
      <c r="AX66" s="93">
        <f t="shared" si="11"/>
        <v>0</v>
      </c>
      <c r="AY66" s="90">
        <v>0</v>
      </c>
      <c r="AZ66" s="90">
        <v>0</v>
      </c>
      <c r="BA66" s="90">
        <v>0</v>
      </c>
      <c r="BB66" s="90">
        <v>0</v>
      </c>
      <c r="BC66" s="91">
        <f t="shared" si="12"/>
        <v>0</v>
      </c>
      <c r="BD66" s="90">
        <v>0</v>
      </c>
      <c r="BE66" s="90">
        <v>0</v>
      </c>
      <c r="BF66" s="93">
        <f t="shared" si="13"/>
        <v>0</v>
      </c>
      <c r="BG66" s="90">
        <v>5652673</v>
      </c>
      <c r="BH66" s="90">
        <v>0</v>
      </c>
      <c r="BI66" s="90">
        <v>0</v>
      </c>
      <c r="BJ66" s="90">
        <v>7383656</v>
      </c>
      <c r="BK66" s="91">
        <f t="shared" si="14"/>
        <v>13036329</v>
      </c>
      <c r="BL66" s="90">
        <v>0</v>
      </c>
      <c r="BM66" s="90">
        <v>0</v>
      </c>
      <c r="BN66" s="93">
        <f t="shared" si="15"/>
        <v>13036329</v>
      </c>
      <c r="BO66" s="90">
        <v>0</v>
      </c>
      <c r="BP66" s="90">
        <v>0</v>
      </c>
      <c r="BQ66" s="90">
        <v>0</v>
      </c>
      <c r="BR66" s="90">
        <v>0</v>
      </c>
      <c r="BS66" s="91">
        <f t="shared" si="16"/>
        <v>0</v>
      </c>
      <c r="BT66" s="90">
        <v>0</v>
      </c>
      <c r="BU66" s="90">
        <v>0</v>
      </c>
      <c r="BV66" s="93">
        <f t="shared" si="17"/>
        <v>0</v>
      </c>
      <c r="BW66" s="90">
        <v>0</v>
      </c>
      <c r="BX66" s="90">
        <v>0</v>
      </c>
      <c r="BY66" s="90">
        <v>0</v>
      </c>
      <c r="BZ66" s="90">
        <v>0</v>
      </c>
      <c r="CA66" s="91">
        <f t="shared" si="18"/>
        <v>0</v>
      </c>
      <c r="CB66" s="90">
        <v>0</v>
      </c>
      <c r="CC66" s="90">
        <v>0</v>
      </c>
      <c r="CD66" s="93">
        <f t="shared" si="19"/>
        <v>0</v>
      </c>
      <c r="CE66" s="90">
        <v>0</v>
      </c>
      <c r="CF66" s="90">
        <v>0</v>
      </c>
      <c r="CG66" s="90">
        <v>0</v>
      </c>
      <c r="CH66" s="90">
        <v>0</v>
      </c>
      <c r="CI66" s="91">
        <f t="shared" si="20"/>
        <v>0</v>
      </c>
      <c r="CJ66" s="90">
        <v>0</v>
      </c>
      <c r="CK66" s="90">
        <v>0</v>
      </c>
      <c r="CL66" s="93">
        <f t="shared" si="21"/>
        <v>0</v>
      </c>
      <c r="CM66" s="90">
        <v>0</v>
      </c>
      <c r="CN66" s="90">
        <v>0</v>
      </c>
      <c r="CO66" s="90">
        <v>0</v>
      </c>
      <c r="CP66" s="90">
        <v>0</v>
      </c>
      <c r="CQ66" s="91">
        <f t="shared" si="22"/>
        <v>0</v>
      </c>
      <c r="CR66" s="90">
        <v>0</v>
      </c>
      <c r="CS66" s="90">
        <v>0</v>
      </c>
      <c r="CT66" s="93">
        <f t="shared" si="23"/>
        <v>0</v>
      </c>
      <c r="CU66" s="90">
        <v>0</v>
      </c>
      <c r="CV66" s="90">
        <v>0</v>
      </c>
      <c r="CW66" s="90">
        <v>0</v>
      </c>
      <c r="CX66" s="90">
        <v>0</v>
      </c>
      <c r="CY66" s="91">
        <f t="shared" si="24"/>
        <v>0</v>
      </c>
      <c r="CZ66" s="90">
        <v>0</v>
      </c>
      <c r="DA66" s="90">
        <v>0</v>
      </c>
      <c r="DB66" s="93">
        <f t="shared" si="25"/>
        <v>0</v>
      </c>
      <c r="DC66" s="90">
        <v>0</v>
      </c>
      <c r="DD66" s="90">
        <v>0</v>
      </c>
      <c r="DE66" s="90">
        <v>0</v>
      </c>
      <c r="DF66" s="90">
        <v>0</v>
      </c>
      <c r="DG66" s="91">
        <f t="shared" si="26"/>
        <v>0</v>
      </c>
      <c r="DH66" s="90">
        <v>0</v>
      </c>
      <c r="DI66" s="90">
        <v>0</v>
      </c>
      <c r="DJ66" s="93">
        <f t="shared" si="27"/>
        <v>0</v>
      </c>
      <c r="DK66" s="90">
        <v>94623</v>
      </c>
      <c r="DL66" s="90">
        <v>0</v>
      </c>
      <c r="DM66" s="90">
        <v>0</v>
      </c>
      <c r="DN66" s="90">
        <v>120633</v>
      </c>
      <c r="DO66" s="91">
        <f t="shared" si="28"/>
        <v>215256</v>
      </c>
      <c r="DP66" s="90">
        <v>197738</v>
      </c>
      <c r="DQ66" s="90">
        <v>0</v>
      </c>
      <c r="DR66" s="93">
        <f t="shared" si="29"/>
        <v>412994</v>
      </c>
      <c r="DS66" s="90">
        <v>134378</v>
      </c>
      <c r="DT66" s="90">
        <v>0</v>
      </c>
      <c r="DU66" s="90">
        <v>0</v>
      </c>
      <c r="DV66" s="90">
        <v>162096</v>
      </c>
      <c r="DW66" s="91">
        <f t="shared" si="30"/>
        <v>296474</v>
      </c>
      <c r="DX66" s="90">
        <v>0</v>
      </c>
      <c r="DY66" s="90">
        <v>0</v>
      </c>
      <c r="DZ66" s="93">
        <f t="shared" si="31"/>
        <v>296474</v>
      </c>
      <c r="EA66" s="90">
        <v>291</v>
      </c>
      <c r="EB66" s="90">
        <v>0</v>
      </c>
      <c r="EC66" s="90">
        <v>0</v>
      </c>
      <c r="ED66" s="90">
        <v>0</v>
      </c>
      <c r="EE66" s="91">
        <f t="shared" si="32"/>
        <v>291</v>
      </c>
      <c r="EF66" s="90">
        <v>0</v>
      </c>
      <c r="EG66" s="90">
        <v>0</v>
      </c>
      <c r="EH66" s="93">
        <f t="shared" si="33"/>
        <v>291</v>
      </c>
    </row>
    <row r="67" spans="1:138" s="13" customFormat="1" x14ac:dyDescent="0.2">
      <c r="A67" s="41">
        <v>61</v>
      </c>
      <c r="B67" s="138" t="s">
        <v>225</v>
      </c>
      <c r="C67" s="82">
        <v>1848822</v>
      </c>
      <c r="D67" s="82">
        <v>0</v>
      </c>
      <c r="E67" s="82">
        <v>0</v>
      </c>
      <c r="F67" s="82">
        <v>0</v>
      </c>
      <c r="G67" s="83">
        <f t="shared" si="0"/>
        <v>1848822</v>
      </c>
      <c r="H67" s="82">
        <v>0</v>
      </c>
      <c r="I67" s="82">
        <v>0</v>
      </c>
      <c r="J67" s="85">
        <f t="shared" si="1"/>
        <v>1848822</v>
      </c>
      <c r="K67" s="82">
        <v>16424610</v>
      </c>
      <c r="L67" s="82">
        <v>0</v>
      </c>
      <c r="M67" s="82">
        <v>0</v>
      </c>
      <c r="N67" s="82">
        <v>0</v>
      </c>
      <c r="O67" s="83">
        <f t="shared" si="2"/>
        <v>16424610</v>
      </c>
      <c r="P67" s="82">
        <v>0</v>
      </c>
      <c r="Q67" s="82">
        <v>0</v>
      </c>
      <c r="R67" s="85">
        <f t="shared" si="3"/>
        <v>16424610</v>
      </c>
      <c r="S67" s="82">
        <v>0</v>
      </c>
      <c r="T67" s="82">
        <v>0</v>
      </c>
      <c r="U67" s="82">
        <v>0</v>
      </c>
      <c r="V67" s="82">
        <v>0</v>
      </c>
      <c r="W67" s="83">
        <f t="shared" si="4"/>
        <v>0</v>
      </c>
      <c r="X67" s="82">
        <v>7075217</v>
      </c>
      <c r="Y67" s="82">
        <v>0</v>
      </c>
      <c r="Z67" s="85">
        <f t="shared" si="5"/>
        <v>7075217</v>
      </c>
      <c r="AA67" s="82">
        <v>495243</v>
      </c>
      <c r="AB67" s="82">
        <v>0</v>
      </c>
      <c r="AC67" s="82">
        <v>0</v>
      </c>
      <c r="AD67" s="82">
        <v>0</v>
      </c>
      <c r="AE67" s="83">
        <f t="shared" si="6"/>
        <v>495243</v>
      </c>
      <c r="AF67" s="82">
        <v>0</v>
      </c>
      <c r="AG67" s="82">
        <v>0</v>
      </c>
      <c r="AH67" s="85">
        <f t="shared" si="7"/>
        <v>495243</v>
      </c>
      <c r="AI67" s="82">
        <v>0</v>
      </c>
      <c r="AJ67" s="82">
        <v>0</v>
      </c>
      <c r="AK67" s="82">
        <v>0</v>
      </c>
      <c r="AL67" s="82">
        <v>0</v>
      </c>
      <c r="AM67" s="83">
        <f t="shared" si="8"/>
        <v>0</v>
      </c>
      <c r="AN67" s="82">
        <v>0</v>
      </c>
      <c r="AO67" s="82">
        <v>0</v>
      </c>
      <c r="AP67" s="85">
        <f t="shared" si="9"/>
        <v>0</v>
      </c>
      <c r="AQ67" s="82">
        <v>0</v>
      </c>
      <c r="AR67" s="82">
        <v>0</v>
      </c>
      <c r="AS67" s="82">
        <v>0</v>
      </c>
      <c r="AT67" s="82">
        <v>0</v>
      </c>
      <c r="AU67" s="83">
        <f t="shared" si="10"/>
        <v>0</v>
      </c>
      <c r="AV67" s="82">
        <v>0</v>
      </c>
      <c r="AW67" s="82">
        <v>0</v>
      </c>
      <c r="AX67" s="85">
        <f t="shared" si="11"/>
        <v>0</v>
      </c>
      <c r="AY67" s="82">
        <v>0</v>
      </c>
      <c r="AZ67" s="82">
        <v>0</v>
      </c>
      <c r="BA67" s="82">
        <v>0</v>
      </c>
      <c r="BB67" s="82">
        <v>0</v>
      </c>
      <c r="BC67" s="83">
        <f t="shared" si="12"/>
        <v>0</v>
      </c>
      <c r="BD67" s="82">
        <v>0</v>
      </c>
      <c r="BE67" s="82">
        <v>0</v>
      </c>
      <c r="BF67" s="85">
        <f t="shared" si="13"/>
        <v>0</v>
      </c>
      <c r="BG67" s="82">
        <v>11409612</v>
      </c>
      <c r="BH67" s="82">
        <v>0</v>
      </c>
      <c r="BI67" s="82">
        <v>0</v>
      </c>
      <c r="BJ67" s="82">
        <v>0</v>
      </c>
      <c r="BK67" s="83">
        <f t="shared" si="14"/>
        <v>11409612</v>
      </c>
      <c r="BL67" s="82">
        <v>0</v>
      </c>
      <c r="BM67" s="82">
        <v>0</v>
      </c>
      <c r="BN67" s="85">
        <f t="shared" si="15"/>
        <v>11409612</v>
      </c>
      <c r="BO67" s="82">
        <v>0</v>
      </c>
      <c r="BP67" s="82">
        <v>0</v>
      </c>
      <c r="BQ67" s="82">
        <v>0</v>
      </c>
      <c r="BR67" s="82">
        <v>0</v>
      </c>
      <c r="BS67" s="83">
        <f t="shared" si="16"/>
        <v>0</v>
      </c>
      <c r="BT67" s="82">
        <v>0</v>
      </c>
      <c r="BU67" s="82">
        <v>0</v>
      </c>
      <c r="BV67" s="85">
        <f t="shared" si="17"/>
        <v>0</v>
      </c>
      <c r="BW67" s="82">
        <v>0</v>
      </c>
      <c r="BX67" s="82">
        <v>0</v>
      </c>
      <c r="BY67" s="82">
        <v>0</v>
      </c>
      <c r="BZ67" s="82">
        <v>0</v>
      </c>
      <c r="CA67" s="83">
        <f t="shared" si="18"/>
        <v>0</v>
      </c>
      <c r="CB67" s="82">
        <v>0</v>
      </c>
      <c r="CC67" s="82">
        <v>0</v>
      </c>
      <c r="CD67" s="85">
        <f t="shared" si="19"/>
        <v>0</v>
      </c>
      <c r="CE67" s="82">
        <v>0</v>
      </c>
      <c r="CF67" s="82">
        <v>0</v>
      </c>
      <c r="CG67" s="82">
        <v>0</v>
      </c>
      <c r="CH67" s="82">
        <v>0</v>
      </c>
      <c r="CI67" s="83">
        <f t="shared" si="20"/>
        <v>0</v>
      </c>
      <c r="CJ67" s="82">
        <v>0</v>
      </c>
      <c r="CK67" s="82">
        <v>0</v>
      </c>
      <c r="CL67" s="85">
        <f t="shared" si="21"/>
        <v>0</v>
      </c>
      <c r="CM67" s="82">
        <v>106857</v>
      </c>
      <c r="CN67" s="82">
        <v>0</v>
      </c>
      <c r="CO67" s="82">
        <v>0</v>
      </c>
      <c r="CP67" s="82">
        <v>0</v>
      </c>
      <c r="CQ67" s="83">
        <f t="shared" si="22"/>
        <v>106857</v>
      </c>
      <c r="CR67" s="82">
        <v>0</v>
      </c>
      <c r="CS67" s="82">
        <v>0</v>
      </c>
      <c r="CT67" s="85">
        <f t="shared" si="23"/>
        <v>106857</v>
      </c>
      <c r="CU67" s="82">
        <v>0</v>
      </c>
      <c r="CV67" s="82">
        <v>0</v>
      </c>
      <c r="CW67" s="82">
        <v>0</v>
      </c>
      <c r="CX67" s="82">
        <v>0</v>
      </c>
      <c r="CY67" s="83">
        <f t="shared" si="24"/>
        <v>0</v>
      </c>
      <c r="CZ67" s="82">
        <v>0</v>
      </c>
      <c r="DA67" s="82">
        <v>0</v>
      </c>
      <c r="DB67" s="85">
        <f t="shared" si="25"/>
        <v>0</v>
      </c>
      <c r="DC67" s="82">
        <v>0</v>
      </c>
      <c r="DD67" s="82">
        <v>0</v>
      </c>
      <c r="DE67" s="82">
        <v>0</v>
      </c>
      <c r="DF67" s="82">
        <v>0</v>
      </c>
      <c r="DG67" s="83">
        <f t="shared" si="26"/>
        <v>0</v>
      </c>
      <c r="DH67" s="82">
        <v>0</v>
      </c>
      <c r="DI67" s="82">
        <v>0</v>
      </c>
      <c r="DJ67" s="85">
        <f t="shared" si="27"/>
        <v>0</v>
      </c>
      <c r="DK67" s="82">
        <v>618054</v>
      </c>
      <c r="DL67" s="82">
        <v>0</v>
      </c>
      <c r="DM67" s="82">
        <v>0</v>
      </c>
      <c r="DN67" s="82">
        <v>0</v>
      </c>
      <c r="DO67" s="83">
        <f t="shared" si="28"/>
        <v>618054</v>
      </c>
      <c r="DP67" s="82">
        <v>239302</v>
      </c>
      <c r="DQ67" s="82">
        <v>0</v>
      </c>
      <c r="DR67" s="85">
        <f t="shared" si="29"/>
        <v>857356</v>
      </c>
      <c r="DS67" s="82">
        <v>174529</v>
      </c>
      <c r="DT67" s="82">
        <v>0</v>
      </c>
      <c r="DU67" s="82">
        <v>0</v>
      </c>
      <c r="DV67" s="82">
        <v>0</v>
      </c>
      <c r="DW67" s="83">
        <f t="shared" si="30"/>
        <v>174529</v>
      </c>
      <c r="DX67" s="82">
        <v>0</v>
      </c>
      <c r="DY67" s="82">
        <v>0</v>
      </c>
      <c r="DZ67" s="85">
        <f t="shared" si="31"/>
        <v>174529</v>
      </c>
      <c r="EA67" s="82">
        <v>1532</v>
      </c>
      <c r="EB67" s="82">
        <v>0</v>
      </c>
      <c r="EC67" s="82">
        <v>0</v>
      </c>
      <c r="ED67" s="82">
        <v>0</v>
      </c>
      <c r="EE67" s="83">
        <f t="shared" si="32"/>
        <v>1532</v>
      </c>
      <c r="EF67" s="82">
        <v>0</v>
      </c>
      <c r="EG67" s="82">
        <v>0</v>
      </c>
      <c r="EH67" s="85">
        <f t="shared" si="33"/>
        <v>1532</v>
      </c>
    </row>
    <row r="68" spans="1:138" s="13" customFormat="1" x14ac:dyDescent="0.2">
      <c r="A68" s="42">
        <v>62</v>
      </c>
      <c r="B68" s="139" t="s">
        <v>226</v>
      </c>
      <c r="C68" s="86">
        <v>426000</v>
      </c>
      <c r="D68" s="86">
        <v>0</v>
      </c>
      <c r="E68" s="86">
        <v>0</v>
      </c>
      <c r="F68" s="86">
        <v>0</v>
      </c>
      <c r="G68" s="87">
        <f t="shared" si="0"/>
        <v>426000</v>
      </c>
      <c r="H68" s="86">
        <v>0</v>
      </c>
      <c r="I68" s="86">
        <v>0</v>
      </c>
      <c r="J68" s="89">
        <f t="shared" si="1"/>
        <v>426000</v>
      </c>
      <c r="K68" s="86">
        <v>368000</v>
      </c>
      <c r="L68" s="86">
        <v>0</v>
      </c>
      <c r="M68" s="86">
        <v>0</v>
      </c>
      <c r="N68" s="86">
        <v>816000</v>
      </c>
      <c r="O68" s="87">
        <f t="shared" si="2"/>
        <v>1184000</v>
      </c>
      <c r="P68" s="86">
        <v>0</v>
      </c>
      <c r="Q68" s="86">
        <v>0</v>
      </c>
      <c r="R68" s="89">
        <f t="shared" si="3"/>
        <v>1184000</v>
      </c>
      <c r="S68" s="86">
        <v>0</v>
      </c>
      <c r="T68" s="86">
        <v>0</v>
      </c>
      <c r="U68" s="86">
        <v>0</v>
      </c>
      <c r="V68" s="86">
        <v>0</v>
      </c>
      <c r="W68" s="87">
        <f t="shared" si="4"/>
        <v>0</v>
      </c>
      <c r="X68" s="86">
        <v>0</v>
      </c>
      <c r="Y68" s="86">
        <v>0</v>
      </c>
      <c r="Z68" s="89">
        <f t="shared" si="5"/>
        <v>0</v>
      </c>
      <c r="AA68" s="86">
        <v>45000</v>
      </c>
      <c r="AB68" s="86">
        <v>0</v>
      </c>
      <c r="AC68" s="86">
        <v>0</v>
      </c>
      <c r="AD68" s="86">
        <v>0</v>
      </c>
      <c r="AE68" s="87">
        <f t="shared" si="6"/>
        <v>45000</v>
      </c>
      <c r="AF68" s="86">
        <v>0</v>
      </c>
      <c r="AG68" s="86">
        <v>0</v>
      </c>
      <c r="AH68" s="89">
        <f t="shared" si="7"/>
        <v>45000</v>
      </c>
      <c r="AI68" s="86">
        <v>0</v>
      </c>
      <c r="AJ68" s="86">
        <v>0</v>
      </c>
      <c r="AK68" s="86">
        <v>0</v>
      </c>
      <c r="AL68" s="86">
        <v>0</v>
      </c>
      <c r="AM68" s="87">
        <f t="shared" si="8"/>
        <v>0</v>
      </c>
      <c r="AN68" s="86">
        <v>0</v>
      </c>
      <c r="AO68" s="86">
        <v>0</v>
      </c>
      <c r="AP68" s="89">
        <f t="shared" si="9"/>
        <v>0</v>
      </c>
      <c r="AQ68" s="86">
        <v>0</v>
      </c>
      <c r="AR68" s="86">
        <v>0</v>
      </c>
      <c r="AS68" s="86">
        <v>0</v>
      </c>
      <c r="AT68" s="86">
        <v>0</v>
      </c>
      <c r="AU68" s="87">
        <f t="shared" si="10"/>
        <v>0</v>
      </c>
      <c r="AV68" s="86">
        <v>0</v>
      </c>
      <c r="AW68" s="86">
        <v>0</v>
      </c>
      <c r="AX68" s="89">
        <f t="shared" si="11"/>
        <v>0</v>
      </c>
      <c r="AY68" s="86">
        <v>0</v>
      </c>
      <c r="AZ68" s="86">
        <v>0</v>
      </c>
      <c r="BA68" s="86">
        <v>0</v>
      </c>
      <c r="BB68" s="86">
        <v>0</v>
      </c>
      <c r="BC68" s="87">
        <f t="shared" si="12"/>
        <v>0</v>
      </c>
      <c r="BD68" s="86">
        <v>0</v>
      </c>
      <c r="BE68" s="86">
        <v>0</v>
      </c>
      <c r="BF68" s="89">
        <f t="shared" si="13"/>
        <v>0</v>
      </c>
      <c r="BG68" s="86">
        <v>2708000</v>
      </c>
      <c r="BH68" s="86">
        <v>0</v>
      </c>
      <c r="BI68" s="86">
        <v>0</v>
      </c>
      <c r="BJ68" s="86">
        <v>0</v>
      </c>
      <c r="BK68" s="87">
        <f t="shared" si="14"/>
        <v>2708000</v>
      </c>
      <c r="BL68" s="86">
        <v>0</v>
      </c>
      <c r="BM68" s="86">
        <v>0</v>
      </c>
      <c r="BN68" s="89">
        <f t="shared" si="15"/>
        <v>2708000</v>
      </c>
      <c r="BO68" s="86">
        <v>0</v>
      </c>
      <c r="BP68" s="86">
        <v>0</v>
      </c>
      <c r="BQ68" s="86">
        <v>0</v>
      </c>
      <c r="BR68" s="86">
        <v>0</v>
      </c>
      <c r="BS68" s="87">
        <f t="shared" si="16"/>
        <v>0</v>
      </c>
      <c r="BT68" s="86">
        <v>0</v>
      </c>
      <c r="BU68" s="86">
        <v>0</v>
      </c>
      <c r="BV68" s="89">
        <f t="shared" si="17"/>
        <v>0</v>
      </c>
      <c r="BW68" s="86">
        <v>5000</v>
      </c>
      <c r="BX68" s="86">
        <v>0</v>
      </c>
      <c r="BY68" s="86">
        <v>0</v>
      </c>
      <c r="BZ68" s="86">
        <v>0</v>
      </c>
      <c r="CA68" s="87">
        <f t="shared" si="18"/>
        <v>5000</v>
      </c>
      <c r="CB68" s="86">
        <v>0</v>
      </c>
      <c r="CC68" s="86">
        <v>0</v>
      </c>
      <c r="CD68" s="89">
        <f t="shared" si="19"/>
        <v>5000</v>
      </c>
      <c r="CE68" s="86">
        <v>0</v>
      </c>
      <c r="CF68" s="86">
        <v>0</v>
      </c>
      <c r="CG68" s="86">
        <v>0</v>
      </c>
      <c r="CH68" s="86">
        <v>0</v>
      </c>
      <c r="CI68" s="87">
        <f t="shared" si="20"/>
        <v>0</v>
      </c>
      <c r="CJ68" s="86">
        <v>0</v>
      </c>
      <c r="CK68" s="86">
        <v>0</v>
      </c>
      <c r="CL68" s="89">
        <f t="shared" si="21"/>
        <v>0</v>
      </c>
      <c r="CM68" s="86">
        <v>14691</v>
      </c>
      <c r="CN68" s="86">
        <v>0</v>
      </c>
      <c r="CO68" s="86">
        <v>0</v>
      </c>
      <c r="CP68" s="86">
        <v>0</v>
      </c>
      <c r="CQ68" s="87">
        <f t="shared" si="22"/>
        <v>14691</v>
      </c>
      <c r="CR68" s="86">
        <v>0</v>
      </c>
      <c r="CS68" s="86">
        <v>0</v>
      </c>
      <c r="CT68" s="89">
        <f t="shared" si="23"/>
        <v>14691</v>
      </c>
      <c r="CU68" s="86">
        <v>0</v>
      </c>
      <c r="CV68" s="86">
        <v>0</v>
      </c>
      <c r="CW68" s="86">
        <v>0</v>
      </c>
      <c r="CX68" s="86">
        <v>0</v>
      </c>
      <c r="CY68" s="87">
        <f t="shared" si="24"/>
        <v>0</v>
      </c>
      <c r="CZ68" s="86">
        <v>0</v>
      </c>
      <c r="DA68" s="86">
        <v>0</v>
      </c>
      <c r="DB68" s="89">
        <f t="shared" si="25"/>
        <v>0</v>
      </c>
      <c r="DC68" s="86">
        <v>0</v>
      </c>
      <c r="DD68" s="86">
        <v>0</v>
      </c>
      <c r="DE68" s="86">
        <v>0</v>
      </c>
      <c r="DF68" s="86">
        <v>0</v>
      </c>
      <c r="DG68" s="87">
        <f t="shared" si="26"/>
        <v>0</v>
      </c>
      <c r="DH68" s="86">
        <v>0</v>
      </c>
      <c r="DI68" s="86">
        <v>0</v>
      </c>
      <c r="DJ68" s="89">
        <f t="shared" si="27"/>
        <v>0</v>
      </c>
      <c r="DK68" s="86">
        <v>31000</v>
      </c>
      <c r="DL68" s="86">
        <v>0</v>
      </c>
      <c r="DM68" s="86">
        <v>0</v>
      </c>
      <c r="DN68" s="86">
        <v>32000</v>
      </c>
      <c r="DO68" s="87">
        <f t="shared" si="28"/>
        <v>63000</v>
      </c>
      <c r="DP68" s="86">
        <v>0</v>
      </c>
      <c r="DQ68" s="86">
        <v>0</v>
      </c>
      <c r="DR68" s="89">
        <f t="shared" si="29"/>
        <v>63000</v>
      </c>
      <c r="DS68" s="86">
        <v>0</v>
      </c>
      <c r="DT68" s="86">
        <v>0</v>
      </c>
      <c r="DU68" s="86">
        <v>0</v>
      </c>
      <c r="DV68" s="86">
        <v>0</v>
      </c>
      <c r="DW68" s="87">
        <f t="shared" si="30"/>
        <v>0</v>
      </c>
      <c r="DX68" s="86">
        <v>0</v>
      </c>
      <c r="DY68" s="86">
        <v>0</v>
      </c>
      <c r="DZ68" s="89">
        <f t="shared" si="31"/>
        <v>0</v>
      </c>
      <c r="EA68" s="86">
        <v>0</v>
      </c>
      <c r="EB68" s="86">
        <v>0</v>
      </c>
      <c r="EC68" s="86">
        <v>0</v>
      </c>
      <c r="ED68" s="86">
        <v>0</v>
      </c>
      <c r="EE68" s="87">
        <f t="shared" si="32"/>
        <v>0</v>
      </c>
      <c r="EF68" s="86">
        <v>0</v>
      </c>
      <c r="EG68" s="86">
        <v>0</v>
      </c>
      <c r="EH68" s="89">
        <f t="shared" si="33"/>
        <v>0</v>
      </c>
    </row>
    <row r="69" spans="1:138" s="13" customFormat="1" x14ac:dyDescent="0.2">
      <c r="A69" s="42">
        <v>63</v>
      </c>
      <c r="B69" s="139" t="s">
        <v>227</v>
      </c>
      <c r="C69" s="86">
        <v>1557000</v>
      </c>
      <c r="D69" s="86">
        <v>0</v>
      </c>
      <c r="E69" s="86">
        <v>0</v>
      </c>
      <c r="F69" s="86">
        <v>0</v>
      </c>
      <c r="G69" s="87">
        <f t="shared" si="0"/>
        <v>1557000</v>
      </c>
      <c r="H69" s="86">
        <v>0</v>
      </c>
      <c r="I69" s="86">
        <v>0</v>
      </c>
      <c r="J69" s="89">
        <f t="shared" si="1"/>
        <v>1557000</v>
      </c>
      <c r="K69" s="86">
        <v>10282000</v>
      </c>
      <c r="L69" s="86">
        <v>0</v>
      </c>
      <c r="M69" s="86">
        <v>0</v>
      </c>
      <c r="N69" s="86">
        <v>0</v>
      </c>
      <c r="O69" s="87">
        <f t="shared" si="2"/>
        <v>10282000</v>
      </c>
      <c r="P69" s="86">
        <v>0</v>
      </c>
      <c r="Q69" s="86">
        <v>0</v>
      </c>
      <c r="R69" s="89">
        <f t="shared" si="3"/>
        <v>10282000</v>
      </c>
      <c r="S69" s="86">
        <v>0</v>
      </c>
      <c r="T69" s="86">
        <v>0</v>
      </c>
      <c r="U69" s="86">
        <v>0</v>
      </c>
      <c r="V69" s="86">
        <v>0</v>
      </c>
      <c r="W69" s="87">
        <f t="shared" si="4"/>
        <v>0</v>
      </c>
      <c r="X69" s="86">
        <v>0</v>
      </c>
      <c r="Y69" s="86">
        <v>0</v>
      </c>
      <c r="Z69" s="89">
        <f t="shared" si="5"/>
        <v>0</v>
      </c>
      <c r="AA69" s="86">
        <v>220000</v>
      </c>
      <c r="AB69" s="86">
        <v>0</v>
      </c>
      <c r="AC69" s="86">
        <v>0</v>
      </c>
      <c r="AD69" s="86">
        <v>0</v>
      </c>
      <c r="AE69" s="87">
        <f t="shared" si="6"/>
        <v>220000</v>
      </c>
      <c r="AF69" s="86">
        <v>0</v>
      </c>
      <c r="AG69" s="86">
        <v>0</v>
      </c>
      <c r="AH69" s="89">
        <f t="shared" si="7"/>
        <v>220000</v>
      </c>
      <c r="AI69" s="86">
        <v>0</v>
      </c>
      <c r="AJ69" s="86">
        <v>0</v>
      </c>
      <c r="AK69" s="86">
        <v>0</v>
      </c>
      <c r="AL69" s="86">
        <v>0</v>
      </c>
      <c r="AM69" s="87">
        <f t="shared" si="8"/>
        <v>0</v>
      </c>
      <c r="AN69" s="86">
        <v>0</v>
      </c>
      <c r="AO69" s="86">
        <v>0</v>
      </c>
      <c r="AP69" s="89">
        <f t="shared" si="9"/>
        <v>0</v>
      </c>
      <c r="AQ69" s="86">
        <v>0</v>
      </c>
      <c r="AR69" s="86">
        <v>0</v>
      </c>
      <c r="AS69" s="86">
        <v>0</v>
      </c>
      <c r="AT69" s="86">
        <v>0</v>
      </c>
      <c r="AU69" s="87">
        <f t="shared" si="10"/>
        <v>0</v>
      </c>
      <c r="AV69" s="86">
        <v>0</v>
      </c>
      <c r="AW69" s="86">
        <v>0</v>
      </c>
      <c r="AX69" s="89">
        <f t="shared" si="11"/>
        <v>0</v>
      </c>
      <c r="AY69" s="86">
        <v>0</v>
      </c>
      <c r="AZ69" s="86">
        <v>0</v>
      </c>
      <c r="BA69" s="86">
        <v>0</v>
      </c>
      <c r="BB69" s="86">
        <v>0</v>
      </c>
      <c r="BC69" s="87">
        <f t="shared" si="12"/>
        <v>0</v>
      </c>
      <c r="BD69" s="86">
        <v>0</v>
      </c>
      <c r="BE69" s="86">
        <v>0</v>
      </c>
      <c r="BF69" s="89">
        <f t="shared" si="13"/>
        <v>0</v>
      </c>
      <c r="BG69" s="86">
        <v>7555000</v>
      </c>
      <c r="BH69" s="86">
        <v>0</v>
      </c>
      <c r="BI69" s="86">
        <v>0</v>
      </c>
      <c r="BJ69" s="86">
        <v>0</v>
      </c>
      <c r="BK69" s="87">
        <f t="shared" si="14"/>
        <v>7555000</v>
      </c>
      <c r="BL69" s="86">
        <v>0</v>
      </c>
      <c r="BM69" s="86">
        <v>0</v>
      </c>
      <c r="BN69" s="89">
        <f t="shared" si="15"/>
        <v>7555000</v>
      </c>
      <c r="BO69" s="86">
        <v>0</v>
      </c>
      <c r="BP69" s="86">
        <v>0</v>
      </c>
      <c r="BQ69" s="86">
        <v>0</v>
      </c>
      <c r="BR69" s="86">
        <v>0</v>
      </c>
      <c r="BS69" s="87">
        <f t="shared" si="16"/>
        <v>0</v>
      </c>
      <c r="BT69" s="86">
        <v>0</v>
      </c>
      <c r="BU69" s="86">
        <v>0</v>
      </c>
      <c r="BV69" s="89">
        <f t="shared" si="17"/>
        <v>0</v>
      </c>
      <c r="BW69" s="86">
        <v>0</v>
      </c>
      <c r="BX69" s="86">
        <v>0</v>
      </c>
      <c r="BY69" s="86">
        <v>0</v>
      </c>
      <c r="BZ69" s="86">
        <v>0</v>
      </c>
      <c r="CA69" s="87">
        <f t="shared" si="18"/>
        <v>0</v>
      </c>
      <c r="CB69" s="86">
        <v>0</v>
      </c>
      <c r="CC69" s="86">
        <v>0</v>
      </c>
      <c r="CD69" s="89">
        <f t="shared" si="19"/>
        <v>0</v>
      </c>
      <c r="CE69" s="86">
        <v>0</v>
      </c>
      <c r="CF69" s="86">
        <v>0</v>
      </c>
      <c r="CG69" s="86">
        <v>0</v>
      </c>
      <c r="CH69" s="86">
        <v>0</v>
      </c>
      <c r="CI69" s="87">
        <f t="shared" si="20"/>
        <v>0</v>
      </c>
      <c r="CJ69" s="86">
        <v>0</v>
      </c>
      <c r="CK69" s="86">
        <v>0</v>
      </c>
      <c r="CL69" s="89">
        <f t="shared" si="21"/>
        <v>0</v>
      </c>
      <c r="CM69" s="86">
        <v>0</v>
      </c>
      <c r="CN69" s="86">
        <v>0</v>
      </c>
      <c r="CO69" s="86">
        <v>0</v>
      </c>
      <c r="CP69" s="86">
        <v>0</v>
      </c>
      <c r="CQ69" s="87">
        <f t="shared" si="22"/>
        <v>0</v>
      </c>
      <c r="CR69" s="86">
        <v>0</v>
      </c>
      <c r="CS69" s="86">
        <v>0</v>
      </c>
      <c r="CT69" s="89">
        <f t="shared" si="23"/>
        <v>0</v>
      </c>
      <c r="CU69" s="86">
        <v>0</v>
      </c>
      <c r="CV69" s="86">
        <v>0</v>
      </c>
      <c r="CW69" s="86">
        <v>0</v>
      </c>
      <c r="CX69" s="86">
        <v>0</v>
      </c>
      <c r="CY69" s="87">
        <f t="shared" si="24"/>
        <v>0</v>
      </c>
      <c r="CZ69" s="86">
        <v>0</v>
      </c>
      <c r="DA69" s="86">
        <v>0</v>
      </c>
      <c r="DB69" s="89">
        <f t="shared" si="25"/>
        <v>0</v>
      </c>
      <c r="DC69" s="86">
        <v>0</v>
      </c>
      <c r="DD69" s="86">
        <v>0</v>
      </c>
      <c r="DE69" s="86">
        <v>0</v>
      </c>
      <c r="DF69" s="86">
        <v>0</v>
      </c>
      <c r="DG69" s="87">
        <f t="shared" si="26"/>
        <v>0</v>
      </c>
      <c r="DH69" s="86">
        <v>0</v>
      </c>
      <c r="DI69" s="86">
        <v>0</v>
      </c>
      <c r="DJ69" s="89">
        <f t="shared" si="27"/>
        <v>0</v>
      </c>
      <c r="DK69" s="86">
        <v>100000</v>
      </c>
      <c r="DL69" s="86">
        <v>0</v>
      </c>
      <c r="DM69" s="86">
        <v>0</v>
      </c>
      <c r="DN69" s="86">
        <v>0</v>
      </c>
      <c r="DO69" s="87">
        <f t="shared" si="28"/>
        <v>100000</v>
      </c>
      <c r="DP69" s="86">
        <v>0</v>
      </c>
      <c r="DQ69" s="86">
        <v>0</v>
      </c>
      <c r="DR69" s="89">
        <f t="shared" si="29"/>
        <v>100000</v>
      </c>
      <c r="DS69" s="86">
        <v>150000</v>
      </c>
      <c r="DT69" s="86">
        <v>0</v>
      </c>
      <c r="DU69" s="86">
        <v>0</v>
      </c>
      <c r="DV69" s="86">
        <v>0</v>
      </c>
      <c r="DW69" s="87">
        <f t="shared" si="30"/>
        <v>150000</v>
      </c>
      <c r="DX69" s="86">
        <v>0</v>
      </c>
      <c r="DY69" s="86">
        <v>0</v>
      </c>
      <c r="DZ69" s="89">
        <f t="shared" si="31"/>
        <v>150000</v>
      </c>
      <c r="EA69" s="86">
        <v>50000</v>
      </c>
      <c r="EB69" s="86">
        <v>0</v>
      </c>
      <c r="EC69" s="86">
        <v>0</v>
      </c>
      <c r="ED69" s="86">
        <v>0</v>
      </c>
      <c r="EE69" s="87">
        <f t="shared" si="32"/>
        <v>50000</v>
      </c>
      <c r="EF69" s="86">
        <v>0</v>
      </c>
      <c r="EG69" s="86">
        <v>0</v>
      </c>
      <c r="EH69" s="89">
        <f t="shared" si="33"/>
        <v>50000</v>
      </c>
    </row>
    <row r="70" spans="1:138" s="13" customFormat="1" x14ac:dyDescent="0.2">
      <c r="A70" s="42">
        <v>64</v>
      </c>
      <c r="B70" s="139" t="s">
        <v>228</v>
      </c>
      <c r="C70" s="86">
        <v>340105</v>
      </c>
      <c r="D70" s="86">
        <v>0</v>
      </c>
      <c r="E70" s="86">
        <v>0</v>
      </c>
      <c r="F70" s="86">
        <v>0</v>
      </c>
      <c r="G70" s="87">
        <f t="shared" si="0"/>
        <v>340105</v>
      </c>
      <c r="H70" s="86">
        <v>0</v>
      </c>
      <c r="I70" s="86">
        <v>0</v>
      </c>
      <c r="J70" s="89">
        <f t="shared" si="1"/>
        <v>340105</v>
      </c>
      <c r="K70" s="86">
        <v>522480</v>
      </c>
      <c r="L70" s="86">
        <v>0</v>
      </c>
      <c r="M70" s="86">
        <v>0</v>
      </c>
      <c r="N70" s="86">
        <v>748742</v>
      </c>
      <c r="O70" s="87">
        <f t="shared" si="2"/>
        <v>1271222</v>
      </c>
      <c r="P70" s="86">
        <v>0</v>
      </c>
      <c r="Q70" s="86">
        <v>0</v>
      </c>
      <c r="R70" s="89">
        <f t="shared" si="3"/>
        <v>1271222</v>
      </c>
      <c r="S70" s="86">
        <v>0</v>
      </c>
      <c r="T70" s="86">
        <v>0</v>
      </c>
      <c r="U70" s="86">
        <v>0</v>
      </c>
      <c r="V70" s="86">
        <v>0</v>
      </c>
      <c r="W70" s="87">
        <f t="shared" si="4"/>
        <v>0</v>
      </c>
      <c r="X70" s="86">
        <v>1102144</v>
      </c>
      <c r="Y70" s="86">
        <v>0</v>
      </c>
      <c r="Z70" s="89">
        <f t="shared" si="5"/>
        <v>1102144</v>
      </c>
      <c r="AA70" s="86">
        <v>69661</v>
      </c>
      <c r="AB70" s="86">
        <v>0</v>
      </c>
      <c r="AC70" s="86">
        <v>0</v>
      </c>
      <c r="AD70" s="86">
        <v>0</v>
      </c>
      <c r="AE70" s="87">
        <f t="shared" si="6"/>
        <v>69661</v>
      </c>
      <c r="AF70" s="86">
        <v>0</v>
      </c>
      <c r="AG70" s="86">
        <v>0</v>
      </c>
      <c r="AH70" s="89">
        <f t="shared" si="7"/>
        <v>69661</v>
      </c>
      <c r="AI70" s="86">
        <v>0</v>
      </c>
      <c r="AJ70" s="86">
        <v>0</v>
      </c>
      <c r="AK70" s="86">
        <v>0</v>
      </c>
      <c r="AL70" s="86">
        <v>0</v>
      </c>
      <c r="AM70" s="87">
        <f t="shared" si="8"/>
        <v>0</v>
      </c>
      <c r="AN70" s="86">
        <v>0</v>
      </c>
      <c r="AO70" s="86">
        <v>0</v>
      </c>
      <c r="AP70" s="89">
        <f t="shared" si="9"/>
        <v>0</v>
      </c>
      <c r="AQ70" s="86">
        <v>203</v>
      </c>
      <c r="AR70" s="86">
        <v>0</v>
      </c>
      <c r="AS70" s="86">
        <v>0</v>
      </c>
      <c r="AT70" s="86">
        <v>222</v>
      </c>
      <c r="AU70" s="87">
        <f t="shared" si="10"/>
        <v>425</v>
      </c>
      <c r="AV70" s="86">
        <v>326</v>
      </c>
      <c r="AW70" s="86">
        <v>0</v>
      </c>
      <c r="AX70" s="89">
        <f t="shared" si="11"/>
        <v>751</v>
      </c>
      <c r="AY70" s="86">
        <v>0</v>
      </c>
      <c r="AZ70" s="86">
        <v>0</v>
      </c>
      <c r="BA70" s="86">
        <v>0</v>
      </c>
      <c r="BB70" s="86">
        <v>0</v>
      </c>
      <c r="BC70" s="87">
        <f t="shared" si="12"/>
        <v>0</v>
      </c>
      <c r="BD70" s="86">
        <v>0</v>
      </c>
      <c r="BE70" s="86">
        <v>0</v>
      </c>
      <c r="BF70" s="89">
        <f t="shared" si="13"/>
        <v>0</v>
      </c>
      <c r="BG70" s="86">
        <v>4480725</v>
      </c>
      <c r="BH70" s="86">
        <v>0</v>
      </c>
      <c r="BI70" s="86">
        <v>0</v>
      </c>
      <c r="BJ70" s="86">
        <v>0</v>
      </c>
      <c r="BK70" s="87">
        <f t="shared" si="14"/>
        <v>4480725</v>
      </c>
      <c r="BL70" s="86">
        <v>0</v>
      </c>
      <c r="BM70" s="86">
        <v>0</v>
      </c>
      <c r="BN70" s="89">
        <f t="shared" si="15"/>
        <v>4480725</v>
      </c>
      <c r="BO70" s="86">
        <v>0</v>
      </c>
      <c r="BP70" s="86">
        <v>0</v>
      </c>
      <c r="BQ70" s="86">
        <v>0</v>
      </c>
      <c r="BR70" s="86">
        <v>0</v>
      </c>
      <c r="BS70" s="87">
        <f t="shared" si="16"/>
        <v>0</v>
      </c>
      <c r="BT70" s="86">
        <v>0</v>
      </c>
      <c r="BU70" s="86">
        <v>0</v>
      </c>
      <c r="BV70" s="89">
        <f t="shared" si="17"/>
        <v>0</v>
      </c>
      <c r="BW70" s="86">
        <v>19763</v>
      </c>
      <c r="BX70" s="86">
        <v>0</v>
      </c>
      <c r="BY70" s="86">
        <v>0</v>
      </c>
      <c r="BZ70" s="86">
        <v>0</v>
      </c>
      <c r="CA70" s="87">
        <f t="shared" si="18"/>
        <v>19763</v>
      </c>
      <c r="CB70" s="86">
        <v>0</v>
      </c>
      <c r="CC70" s="86">
        <v>0</v>
      </c>
      <c r="CD70" s="89">
        <f t="shared" si="19"/>
        <v>19763</v>
      </c>
      <c r="CE70" s="86">
        <v>0</v>
      </c>
      <c r="CF70" s="86">
        <v>0</v>
      </c>
      <c r="CG70" s="86">
        <v>0</v>
      </c>
      <c r="CH70" s="86">
        <v>0</v>
      </c>
      <c r="CI70" s="87">
        <f t="shared" si="20"/>
        <v>0</v>
      </c>
      <c r="CJ70" s="86">
        <v>0</v>
      </c>
      <c r="CK70" s="86">
        <v>0</v>
      </c>
      <c r="CL70" s="89">
        <f t="shared" si="21"/>
        <v>0</v>
      </c>
      <c r="CM70" s="86">
        <v>0</v>
      </c>
      <c r="CN70" s="86">
        <v>0</v>
      </c>
      <c r="CO70" s="86">
        <v>0</v>
      </c>
      <c r="CP70" s="86">
        <v>0</v>
      </c>
      <c r="CQ70" s="87">
        <f t="shared" si="22"/>
        <v>0</v>
      </c>
      <c r="CR70" s="86">
        <v>0</v>
      </c>
      <c r="CS70" s="86">
        <v>0</v>
      </c>
      <c r="CT70" s="89">
        <f t="shared" si="23"/>
        <v>0</v>
      </c>
      <c r="CU70" s="86">
        <v>0</v>
      </c>
      <c r="CV70" s="86">
        <v>0</v>
      </c>
      <c r="CW70" s="86">
        <v>0</v>
      </c>
      <c r="CX70" s="86">
        <v>0</v>
      </c>
      <c r="CY70" s="87">
        <f t="shared" si="24"/>
        <v>0</v>
      </c>
      <c r="CZ70" s="86">
        <v>0</v>
      </c>
      <c r="DA70" s="86">
        <v>0</v>
      </c>
      <c r="DB70" s="89">
        <f t="shared" si="25"/>
        <v>0</v>
      </c>
      <c r="DC70" s="86">
        <v>0</v>
      </c>
      <c r="DD70" s="86">
        <v>0</v>
      </c>
      <c r="DE70" s="86">
        <v>0</v>
      </c>
      <c r="DF70" s="86">
        <v>0</v>
      </c>
      <c r="DG70" s="87">
        <f t="shared" si="26"/>
        <v>0</v>
      </c>
      <c r="DH70" s="86">
        <v>0</v>
      </c>
      <c r="DI70" s="86">
        <v>0</v>
      </c>
      <c r="DJ70" s="89">
        <f t="shared" si="27"/>
        <v>0</v>
      </c>
      <c r="DK70" s="86">
        <v>27167</v>
      </c>
      <c r="DL70" s="86">
        <v>0</v>
      </c>
      <c r="DM70" s="86">
        <v>0</v>
      </c>
      <c r="DN70" s="86">
        <v>49099</v>
      </c>
      <c r="DO70" s="87">
        <f t="shared" si="28"/>
        <v>76266</v>
      </c>
      <c r="DP70" s="86">
        <v>28552</v>
      </c>
      <c r="DQ70" s="86">
        <v>0</v>
      </c>
      <c r="DR70" s="89">
        <f t="shared" si="29"/>
        <v>104818</v>
      </c>
      <c r="DS70" s="86">
        <v>0</v>
      </c>
      <c r="DT70" s="86">
        <v>0</v>
      </c>
      <c r="DU70" s="86">
        <v>0</v>
      </c>
      <c r="DV70" s="86">
        <v>0</v>
      </c>
      <c r="DW70" s="87">
        <f t="shared" si="30"/>
        <v>0</v>
      </c>
      <c r="DX70" s="86">
        <v>0</v>
      </c>
      <c r="DY70" s="86">
        <v>0</v>
      </c>
      <c r="DZ70" s="89">
        <f t="shared" si="31"/>
        <v>0</v>
      </c>
      <c r="EA70" s="86">
        <v>1073</v>
      </c>
      <c r="EB70" s="86">
        <v>0</v>
      </c>
      <c r="EC70" s="86">
        <v>0</v>
      </c>
      <c r="ED70" s="86">
        <v>0</v>
      </c>
      <c r="EE70" s="87">
        <f t="shared" si="32"/>
        <v>1073</v>
      </c>
      <c r="EF70" s="86">
        <v>0</v>
      </c>
      <c r="EG70" s="86">
        <v>0</v>
      </c>
      <c r="EH70" s="89">
        <f t="shared" si="33"/>
        <v>1073</v>
      </c>
    </row>
    <row r="71" spans="1:138" s="13" customFormat="1" x14ac:dyDescent="0.2">
      <c r="A71" s="43">
        <v>65</v>
      </c>
      <c r="B71" s="140" t="s">
        <v>244</v>
      </c>
      <c r="C71" s="90">
        <v>2789000</v>
      </c>
      <c r="D71" s="90">
        <v>0</v>
      </c>
      <c r="E71" s="90">
        <v>0</v>
      </c>
      <c r="F71" s="90">
        <v>0</v>
      </c>
      <c r="G71" s="91">
        <f t="shared" ref="G71:G75" si="34">SUM(C71:F71)</f>
        <v>2789000</v>
      </c>
      <c r="H71" s="90">
        <v>0</v>
      </c>
      <c r="I71" s="90">
        <v>0</v>
      </c>
      <c r="J71" s="93">
        <f t="shared" ref="J71:J75" si="35">SUM(G71:I71)</f>
        <v>2789000</v>
      </c>
      <c r="K71" s="90">
        <v>8104000</v>
      </c>
      <c r="L71" s="90">
        <v>0</v>
      </c>
      <c r="M71" s="90">
        <v>0</v>
      </c>
      <c r="N71" s="90">
        <v>0</v>
      </c>
      <c r="O71" s="91">
        <f t="shared" ref="O71:O75" si="36">SUM(K71:N71)</f>
        <v>8104000</v>
      </c>
      <c r="P71" s="90">
        <v>0</v>
      </c>
      <c r="Q71" s="90">
        <v>0</v>
      </c>
      <c r="R71" s="93">
        <f t="shared" ref="R71:R75" si="37">SUM(O71:Q71)</f>
        <v>8104000</v>
      </c>
      <c r="S71" s="90">
        <v>0</v>
      </c>
      <c r="T71" s="90">
        <v>0</v>
      </c>
      <c r="U71" s="90">
        <v>0</v>
      </c>
      <c r="V71" s="90">
        <v>0</v>
      </c>
      <c r="W71" s="91">
        <f t="shared" ref="W71:W75" si="38">SUM(S71:V71)</f>
        <v>0</v>
      </c>
      <c r="X71" s="90">
        <v>5400000</v>
      </c>
      <c r="Y71" s="90">
        <v>0</v>
      </c>
      <c r="Z71" s="93">
        <f t="shared" ref="Z71:Z75" si="39">SUM(W71:Y71)</f>
        <v>5400000</v>
      </c>
      <c r="AA71" s="90">
        <v>407000</v>
      </c>
      <c r="AB71" s="90">
        <v>0</v>
      </c>
      <c r="AC71" s="90">
        <v>0</v>
      </c>
      <c r="AD71" s="90">
        <v>0</v>
      </c>
      <c r="AE71" s="91">
        <f t="shared" ref="AE71:AE75" si="40">SUM(AA71:AD71)</f>
        <v>407000</v>
      </c>
      <c r="AF71" s="90">
        <v>0</v>
      </c>
      <c r="AG71" s="90">
        <v>0</v>
      </c>
      <c r="AH71" s="93">
        <f t="shared" ref="AH71:AH75" si="41">SUM(AE71:AG71)</f>
        <v>407000</v>
      </c>
      <c r="AI71" s="90">
        <v>0</v>
      </c>
      <c r="AJ71" s="90">
        <v>0</v>
      </c>
      <c r="AK71" s="90">
        <v>0</v>
      </c>
      <c r="AL71" s="90">
        <v>0</v>
      </c>
      <c r="AM71" s="91">
        <f t="shared" ref="AM71:AM75" si="42">SUM(AI71:AL71)</f>
        <v>0</v>
      </c>
      <c r="AN71" s="90">
        <v>0</v>
      </c>
      <c r="AO71" s="90">
        <v>0</v>
      </c>
      <c r="AP71" s="93">
        <f t="shared" ref="AP71:AP75" si="43">SUM(AM71:AO71)</f>
        <v>0</v>
      </c>
      <c r="AQ71" s="90">
        <v>0</v>
      </c>
      <c r="AR71" s="90">
        <v>0</v>
      </c>
      <c r="AS71" s="90">
        <v>0</v>
      </c>
      <c r="AT71" s="90">
        <v>0</v>
      </c>
      <c r="AU71" s="91">
        <f t="shared" ref="AU71:AU75" si="44">SUM(AQ71:AT71)</f>
        <v>0</v>
      </c>
      <c r="AV71" s="90">
        <v>0</v>
      </c>
      <c r="AW71" s="90">
        <v>0</v>
      </c>
      <c r="AX71" s="93">
        <f t="shared" ref="AX71:AX75" si="45">SUM(AU71:AW71)</f>
        <v>0</v>
      </c>
      <c r="AY71" s="90">
        <v>0</v>
      </c>
      <c r="AZ71" s="90">
        <v>0</v>
      </c>
      <c r="BA71" s="90">
        <v>0</v>
      </c>
      <c r="BB71" s="90">
        <v>0</v>
      </c>
      <c r="BC71" s="91">
        <f t="shared" ref="BC71:BC75" si="46">SUM(AY71:BB71)</f>
        <v>0</v>
      </c>
      <c r="BD71" s="90">
        <v>0</v>
      </c>
      <c r="BE71" s="90">
        <v>0</v>
      </c>
      <c r="BF71" s="93">
        <f t="shared" ref="BF71:BF75" si="47">SUM(BC71:BE71)</f>
        <v>0</v>
      </c>
      <c r="BG71" s="90">
        <v>0</v>
      </c>
      <c r="BH71" s="90">
        <v>0</v>
      </c>
      <c r="BI71" s="90">
        <v>0</v>
      </c>
      <c r="BJ71" s="90">
        <v>28588544</v>
      </c>
      <c r="BK71" s="91">
        <f t="shared" ref="BK71:BK75" si="48">SUM(BG71:BJ71)</f>
        <v>28588544</v>
      </c>
      <c r="BL71" s="90">
        <v>0</v>
      </c>
      <c r="BM71" s="90">
        <v>0</v>
      </c>
      <c r="BN71" s="93">
        <f t="shared" ref="BN71:BN75" si="49">SUM(BK71:BM71)</f>
        <v>28588544</v>
      </c>
      <c r="BO71" s="90">
        <v>0</v>
      </c>
      <c r="BP71" s="90">
        <v>0</v>
      </c>
      <c r="BQ71" s="90">
        <v>0</v>
      </c>
      <c r="BR71" s="90">
        <v>0</v>
      </c>
      <c r="BS71" s="91">
        <f t="shared" ref="BS71:BS75" si="50">SUM(BO71:BR71)</f>
        <v>0</v>
      </c>
      <c r="BT71" s="90">
        <v>0</v>
      </c>
      <c r="BU71" s="90">
        <v>0</v>
      </c>
      <c r="BV71" s="93">
        <f t="shared" ref="BV71:BV75" si="51">SUM(BS71:BU71)</f>
        <v>0</v>
      </c>
      <c r="BW71" s="90">
        <v>0</v>
      </c>
      <c r="BX71" s="90">
        <v>0</v>
      </c>
      <c r="BY71" s="90">
        <v>0</v>
      </c>
      <c r="BZ71" s="90">
        <v>0</v>
      </c>
      <c r="CA71" s="91">
        <f t="shared" ref="CA71:CA75" si="52">SUM(BW71:BZ71)</f>
        <v>0</v>
      </c>
      <c r="CB71" s="90">
        <v>0</v>
      </c>
      <c r="CC71" s="90">
        <v>0</v>
      </c>
      <c r="CD71" s="93">
        <f t="shared" ref="CD71:CD75" si="53">SUM(CA71:CC71)</f>
        <v>0</v>
      </c>
      <c r="CE71" s="90">
        <v>0</v>
      </c>
      <c r="CF71" s="90">
        <v>0</v>
      </c>
      <c r="CG71" s="90">
        <v>0</v>
      </c>
      <c r="CH71" s="90">
        <v>0</v>
      </c>
      <c r="CI71" s="91">
        <f t="shared" ref="CI71:CI75" si="54">SUM(CE71:CH71)</f>
        <v>0</v>
      </c>
      <c r="CJ71" s="90">
        <v>0</v>
      </c>
      <c r="CK71" s="90">
        <v>0</v>
      </c>
      <c r="CL71" s="93">
        <f t="shared" ref="CL71:CL75" si="55">SUM(CI71:CK71)</f>
        <v>0</v>
      </c>
      <c r="CM71" s="90">
        <v>0</v>
      </c>
      <c r="CN71" s="90">
        <v>0</v>
      </c>
      <c r="CO71" s="90">
        <v>0</v>
      </c>
      <c r="CP71" s="90">
        <v>0</v>
      </c>
      <c r="CQ71" s="91">
        <f t="shared" ref="CQ71:CQ75" si="56">SUM(CM71:CP71)</f>
        <v>0</v>
      </c>
      <c r="CR71" s="90">
        <v>0</v>
      </c>
      <c r="CS71" s="90">
        <v>0</v>
      </c>
      <c r="CT71" s="93">
        <f t="shared" ref="CT71:CT75" si="57">SUM(CQ71:CS71)</f>
        <v>0</v>
      </c>
      <c r="CU71" s="90">
        <v>2354</v>
      </c>
      <c r="CV71" s="90">
        <v>0</v>
      </c>
      <c r="CW71" s="90">
        <v>0</v>
      </c>
      <c r="CX71" s="90">
        <v>0</v>
      </c>
      <c r="CY71" s="91">
        <f t="shared" ref="CY71:CY75" si="58">SUM(CU71:CX71)</f>
        <v>2354</v>
      </c>
      <c r="CZ71" s="90">
        <v>0</v>
      </c>
      <c r="DA71" s="90">
        <v>0</v>
      </c>
      <c r="DB71" s="93">
        <f t="shared" ref="DB71:DB75" si="59">SUM(CY71:DA71)</f>
        <v>2354</v>
      </c>
      <c r="DC71" s="90">
        <v>0</v>
      </c>
      <c r="DD71" s="90">
        <v>0</v>
      </c>
      <c r="DE71" s="90">
        <v>0</v>
      </c>
      <c r="DF71" s="90">
        <v>0</v>
      </c>
      <c r="DG71" s="91">
        <f t="shared" ref="DG71:DG75" si="60">SUM(DC71:DF71)</f>
        <v>0</v>
      </c>
      <c r="DH71" s="90">
        <v>0</v>
      </c>
      <c r="DI71" s="90">
        <v>0</v>
      </c>
      <c r="DJ71" s="93">
        <f t="shared" ref="DJ71:DJ75" si="61">SUM(DG71:DI71)</f>
        <v>0</v>
      </c>
      <c r="DK71" s="90">
        <v>318677</v>
      </c>
      <c r="DL71" s="90">
        <v>0</v>
      </c>
      <c r="DM71" s="90">
        <v>0</v>
      </c>
      <c r="DN71" s="90">
        <v>0</v>
      </c>
      <c r="DO71" s="91">
        <f t="shared" ref="DO71:DO75" si="62">SUM(DK71:DN71)</f>
        <v>318677</v>
      </c>
      <c r="DP71" s="90">
        <v>160000</v>
      </c>
      <c r="DQ71" s="90">
        <v>0</v>
      </c>
      <c r="DR71" s="93">
        <f t="shared" ref="DR71:DR75" si="63">SUM(DO71:DQ71)</f>
        <v>478677</v>
      </c>
      <c r="DS71" s="90">
        <v>0</v>
      </c>
      <c r="DT71" s="90">
        <v>0</v>
      </c>
      <c r="DU71" s="90">
        <v>0</v>
      </c>
      <c r="DV71" s="90">
        <v>269239</v>
      </c>
      <c r="DW71" s="91">
        <f t="shared" ref="DW71:DW75" si="64">SUM(DS71:DV71)</f>
        <v>269239</v>
      </c>
      <c r="DX71" s="90">
        <v>0</v>
      </c>
      <c r="DY71" s="90">
        <v>0</v>
      </c>
      <c r="DZ71" s="93">
        <f t="shared" ref="DZ71:DZ75" si="65">SUM(DW71:DY71)</f>
        <v>269239</v>
      </c>
      <c r="EA71" s="90">
        <v>0</v>
      </c>
      <c r="EB71" s="90">
        <v>0</v>
      </c>
      <c r="EC71" s="90">
        <v>0</v>
      </c>
      <c r="ED71" s="90">
        <v>0</v>
      </c>
      <c r="EE71" s="91">
        <f t="shared" ref="EE71:EE75" si="66">SUM(EA71:ED71)</f>
        <v>0</v>
      </c>
      <c r="EF71" s="90">
        <v>0</v>
      </c>
      <c r="EG71" s="90">
        <v>0</v>
      </c>
      <c r="EH71" s="93">
        <f t="shared" ref="EH71:EH75" si="67">SUM(EE71:EG71)</f>
        <v>0</v>
      </c>
    </row>
    <row r="72" spans="1:138" s="13" customFormat="1" x14ac:dyDescent="0.2">
      <c r="A72" s="42">
        <v>66</v>
      </c>
      <c r="B72" s="139" t="s">
        <v>245</v>
      </c>
      <c r="C72" s="86">
        <v>543077</v>
      </c>
      <c r="D72" s="86">
        <v>0</v>
      </c>
      <c r="E72" s="86">
        <v>0</v>
      </c>
      <c r="F72" s="86">
        <v>0</v>
      </c>
      <c r="G72" s="87">
        <f t="shared" si="34"/>
        <v>543077</v>
      </c>
      <c r="H72" s="86">
        <v>0</v>
      </c>
      <c r="I72" s="86">
        <v>0</v>
      </c>
      <c r="J72" s="89">
        <f t="shared" si="35"/>
        <v>543077</v>
      </c>
      <c r="K72" s="86">
        <v>5033781</v>
      </c>
      <c r="L72" s="86">
        <v>0</v>
      </c>
      <c r="M72" s="86">
        <v>0</v>
      </c>
      <c r="N72" s="86">
        <v>0</v>
      </c>
      <c r="O72" s="87">
        <f t="shared" si="36"/>
        <v>5033781</v>
      </c>
      <c r="P72" s="86">
        <v>0</v>
      </c>
      <c r="Q72" s="86">
        <v>0</v>
      </c>
      <c r="R72" s="89">
        <f t="shared" si="37"/>
        <v>5033781</v>
      </c>
      <c r="S72" s="86">
        <v>0</v>
      </c>
      <c r="T72" s="86">
        <v>0</v>
      </c>
      <c r="U72" s="86">
        <v>0</v>
      </c>
      <c r="V72" s="86">
        <v>0</v>
      </c>
      <c r="W72" s="87">
        <f t="shared" si="38"/>
        <v>0</v>
      </c>
      <c r="X72" s="86">
        <v>0</v>
      </c>
      <c r="Y72" s="86">
        <v>0</v>
      </c>
      <c r="Z72" s="89">
        <f t="shared" si="39"/>
        <v>0</v>
      </c>
      <c r="AA72" s="86">
        <v>88548</v>
      </c>
      <c r="AB72" s="86">
        <v>0</v>
      </c>
      <c r="AC72" s="86">
        <v>0</v>
      </c>
      <c r="AD72" s="86">
        <v>0</v>
      </c>
      <c r="AE72" s="87">
        <f t="shared" si="40"/>
        <v>88548</v>
      </c>
      <c r="AF72" s="86">
        <v>0</v>
      </c>
      <c r="AG72" s="86">
        <v>0</v>
      </c>
      <c r="AH72" s="89">
        <f t="shared" si="41"/>
        <v>88548</v>
      </c>
      <c r="AI72" s="86">
        <v>0</v>
      </c>
      <c r="AJ72" s="86">
        <v>0</v>
      </c>
      <c r="AK72" s="86">
        <v>0</v>
      </c>
      <c r="AL72" s="86">
        <v>0</v>
      </c>
      <c r="AM72" s="87">
        <f t="shared" si="42"/>
        <v>0</v>
      </c>
      <c r="AN72" s="86">
        <v>0</v>
      </c>
      <c r="AO72" s="86">
        <v>0</v>
      </c>
      <c r="AP72" s="89">
        <f t="shared" si="43"/>
        <v>0</v>
      </c>
      <c r="AQ72" s="86">
        <v>0</v>
      </c>
      <c r="AR72" s="86">
        <v>0</v>
      </c>
      <c r="AS72" s="86">
        <v>0</v>
      </c>
      <c r="AT72" s="86">
        <v>0</v>
      </c>
      <c r="AU72" s="87">
        <f t="shared" si="44"/>
        <v>0</v>
      </c>
      <c r="AV72" s="86">
        <v>0</v>
      </c>
      <c r="AW72" s="86">
        <v>0</v>
      </c>
      <c r="AX72" s="89">
        <f t="shared" si="45"/>
        <v>0</v>
      </c>
      <c r="AY72" s="86">
        <v>0</v>
      </c>
      <c r="AZ72" s="86">
        <v>0</v>
      </c>
      <c r="BA72" s="86">
        <v>0</v>
      </c>
      <c r="BB72" s="86">
        <v>0</v>
      </c>
      <c r="BC72" s="87">
        <f t="shared" si="46"/>
        <v>0</v>
      </c>
      <c r="BD72" s="86">
        <v>0</v>
      </c>
      <c r="BE72" s="86">
        <v>0</v>
      </c>
      <c r="BF72" s="89">
        <f t="shared" si="47"/>
        <v>0</v>
      </c>
      <c r="BG72" s="86">
        <v>2863607</v>
      </c>
      <c r="BH72" s="86">
        <v>0</v>
      </c>
      <c r="BI72" s="86">
        <v>0</v>
      </c>
      <c r="BJ72" s="86">
        <v>0</v>
      </c>
      <c r="BK72" s="87">
        <f t="shared" si="48"/>
        <v>2863607</v>
      </c>
      <c r="BL72" s="86">
        <v>0</v>
      </c>
      <c r="BM72" s="86">
        <v>0</v>
      </c>
      <c r="BN72" s="89">
        <f t="shared" si="49"/>
        <v>2863607</v>
      </c>
      <c r="BO72" s="86">
        <v>0</v>
      </c>
      <c r="BP72" s="86">
        <v>0</v>
      </c>
      <c r="BQ72" s="86">
        <v>0</v>
      </c>
      <c r="BR72" s="86">
        <v>0</v>
      </c>
      <c r="BS72" s="87">
        <f t="shared" si="50"/>
        <v>0</v>
      </c>
      <c r="BT72" s="86">
        <v>0</v>
      </c>
      <c r="BU72" s="86">
        <v>0</v>
      </c>
      <c r="BV72" s="89">
        <f t="shared" si="51"/>
        <v>0</v>
      </c>
      <c r="BW72" s="86">
        <v>0</v>
      </c>
      <c r="BX72" s="86">
        <v>0</v>
      </c>
      <c r="BY72" s="86">
        <v>0</v>
      </c>
      <c r="BZ72" s="86">
        <v>0</v>
      </c>
      <c r="CA72" s="87">
        <f t="shared" si="52"/>
        <v>0</v>
      </c>
      <c r="CB72" s="86">
        <v>0</v>
      </c>
      <c r="CC72" s="86">
        <v>0</v>
      </c>
      <c r="CD72" s="89">
        <f t="shared" si="53"/>
        <v>0</v>
      </c>
      <c r="CE72" s="86">
        <v>0</v>
      </c>
      <c r="CF72" s="86">
        <v>0</v>
      </c>
      <c r="CG72" s="86">
        <v>0</v>
      </c>
      <c r="CH72" s="86">
        <v>0</v>
      </c>
      <c r="CI72" s="87">
        <f t="shared" si="54"/>
        <v>0</v>
      </c>
      <c r="CJ72" s="86">
        <v>0</v>
      </c>
      <c r="CK72" s="86">
        <v>0</v>
      </c>
      <c r="CL72" s="89">
        <f t="shared" si="55"/>
        <v>0</v>
      </c>
      <c r="CM72" s="86">
        <v>0</v>
      </c>
      <c r="CN72" s="86">
        <v>0</v>
      </c>
      <c r="CO72" s="86">
        <v>0</v>
      </c>
      <c r="CP72" s="86">
        <v>0</v>
      </c>
      <c r="CQ72" s="87">
        <f t="shared" si="56"/>
        <v>0</v>
      </c>
      <c r="CR72" s="86">
        <v>0</v>
      </c>
      <c r="CS72" s="86">
        <v>0</v>
      </c>
      <c r="CT72" s="89">
        <f t="shared" si="57"/>
        <v>0</v>
      </c>
      <c r="CU72" s="86">
        <v>0</v>
      </c>
      <c r="CV72" s="86">
        <v>0</v>
      </c>
      <c r="CW72" s="86">
        <v>0</v>
      </c>
      <c r="CX72" s="86">
        <v>0</v>
      </c>
      <c r="CY72" s="87">
        <f t="shared" si="58"/>
        <v>0</v>
      </c>
      <c r="CZ72" s="86">
        <v>0</v>
      </c>
      <c r="DA72" s="86">
        <v>0</v>
      </c>
      <c r="DB72" s="89">
        <f t="shared" si="59"/>
        <v>0</v>
      </c>
      <c r="DC72" s="86">
        <v>0</v>
      </c>
      <c r="DD72" s="86">
        <v>0</v>
      </c>
      <c r="DE72" s="86">
        <v>0</v>
      </c>
      <c r="DF72" s="86">
        <v>0</v>
      </c>
      <c r="DG72" s="87">
        <f t="shared" si="60"/>
        <v>0</v>
      </c>
      <c r="DH72" s="86">
        <v>0</v>
      </c>
      <c r="DI72" s="86">
        <v>0</v>
      </c>
      <c r="DJ72" s="89">
        <f t="shared" si="61"/>
        <v>0</v>
      </c>
      <c r="DK72" s="86">
        <v>182338</v>
      </c>
      <c r="DL72" s="86">
        <v>0</v>
      </c>
      <c r="DM72" s="86">
        <v>0</v>
      </c>
      <c r="DN72" s="86">
        <v>0</v>
      </c>
      <c r="DO72" s="87">
        <f t="shared" si="62"/>
        <v>182338</v>
      </c>
      <c r="DP72" s="86">
        <v>0</v>
      </c>
      <c r="DQ72" s="86">
        <v>0</v>
      </c>
      <c r="DR72" s="89">
        <f t="shared" si="63"/>
        <v>182338</v>
      </c>
      <c r="DS72" s="86">
        <v>0</v>
      </c>
      <c r="DT72" s="86">
        <v>0</v>
      </c>
      <c r="DU72" s="86">
        <v>0</v>
      </c>
      <c r="DV72" s="86">
        <v>0</v>
      </c>
      <c r="DW72" s="87">
        <f t="shared" si="64"/>
        <v>0</v>
      </c>
      <c r="DX72" s="86">
        <v>0</v>
      </c>
      <c r="DY72" s="86">
        <v>0</v>
      </c>
      <c r="DZ72" s="89">
        <f t="shared" si="65"/>
        <v>0</v>
      </c>
      <c r="EA72" s="86">
        <v>0</v>
      </c>
      <c r="EB72" s="86">
        <v>0</v>
      </c>
      <c r="EC72" s="86">
        <v>0</v>
      </c>
      <c r="ED72" s="86">
        <v>0</v>
      </c>
      <c r="EE72" s="87">
        <f t="shared" si="66"/>
        <v>0</v>
      </c>
      <c r="EF72" s="86">
        <v>0</v>
      </c>
      <c r="EG72" s="86">
        <v>0</v>
      </c>
      <c r="EH72" s="89">
        <f t="shared" si="67"/>
        <v>0</v>
      </c>
    </row>
    <row r="73" spans="1:138" s="13" customFormat="1" x14ac:dyDescent="0.2">
      <c r="A73" s="42">
        <v>67</v>
      </c>
      <c r="B73" s="139" t="s">
        <v>231</v>
      </c>
      <c r="C73" s="86">
        <v>1425200</v>
      </c>
      <c r="D73" s="86">
        <v>0</v>
      </c>
      <c r="E73" s="86">
        <v>0</v>
      </c>
      <c r="F73" s="86">
        <v>0</v>
      </c>
      <c r="G73" s="87">
        <f t="shared" si="34"/>
        <v>1425200</v>
      </c>
      <c r="H73" s="86">
        <v>0</v>
      </c>
      <c r="I73" s="86">
        <v>0</v>
      </c>
      <c r="J73" s="89">
        <f t="shared" si="35"/>
        <v>1425200</v>
      </c>
      <c r="K73" s="86">
        <v>10900000</v>
      </c>
      <c r="L73" s="86">
        <v>0</v>
      </c>
      <c r="M73" s="86">
        <v>0</v>
      </c>
      <c r="N73" s="86">
        <v>0</v>
      </c>
      <c r="O73" s="87">
        <f t="shared" si="36"/>
        <v>10900000</v>
      </c>
      <c r="P73" s="86">
        <v>0</v>
      </c>
      <c r="Q73" s="86">
        <v>0</v>
      </c>
      <c r="R73" s="89">
        <f t="shared" si="37"/>
        <v>10900000</v>
      </c>
      <c r="S73" s="86">
        <v>0</v>
      </c>
      <c r="T73" s="86">
        <v>0</v>
      </c>
      <c r="U73" s="86">
        <v>0</v>
      </c>
      <c r="V73" s="86">
        <v>0</v>
      </c>
      <c r="W73" s="87">
        <f t="shared" si="38"/>
        <v>0</v>
      </c>
      <c r="X73" s="86">
        <v>10150000</v>
      </c>
      <c r="Y73" s="86">
        <v>0</v>
      </c>
      <c r="Z73" s="89">
        <f t="shared" si="39"/>
        <v>10150000</v>
      </c>
      <c r="AA73" s="86">
        <v>549500</v>
      </c>
      <c r="AB73" s="86">
        <v>0</v>
      </c>
      <c r="AC73" s="86">
        <v>0</v>
      </c>
      <c r="AD73" s="86">
        <v>0</v>
      </c>
      <c r="AE73" s="87">
        <f t="shared" si="40"/>
        <v>549500</v>
      </c>
      <c r="AF73" s="86">
        <v>0</v>
      </c>
      <c r="AG73" s="86">
        <v>0</v>
      </c>
      <c r="AH73" s="89">
        <f t="shared" si="41"/>
        <v>549500</v>
      </c>
      <c r="AI73" s="86">
        <v>0</v>
      </c>
      <c r="AJ73" s="86">
        <v>0</v>
      </c>
      <c r="AK73" s="86">
        <v>0</v>
      </c>
      <c r="AL73" s="86">
        <v>0</v>
      </c>
      <c r="AM73" s="87">
        <f t="shared" si="42"/>
        <v>0</v>
      </c>
      <c r="AN73" s="86">
        <v>0</v>
      </c>
      <c r="AO73" s="86">
        <v>0</v>
      </c>
      <c r="AP73" s="89">
        <f t="shared" si="43"/>
        <v>0</v>
      </c>
      <c r="AQ73" s="86">
        <v>21000</v>
      </c>
      <c r="AR73" s="86">
        <v>0</v>
      </c>
      <c r="AS73" s="86">
        <v>0</v>
      </c>
      <c r="AT73" s="86">
        <v>0</v>
      </c>
      <c r="AU73" s="87">
        <f t="shared" si="44"/>
        <v>21000</v>
      </c>
      <c r="AV73" s="86">
        <v>0</v>
      </c>
      <c r="AW73" s="86">
        <v>0</v>
      </c>
      <c r="AX73" s="89">
        <f t="shared" si="45"/>
        <v>21000</v>
      </c>
      <c r="AY73" s="86">
        <v>0</v>
      </c>
      <c r="AZ73" s="86">
        <v>0</v>
      </c>
      <c r="BA73" s="86">
        <v>0</v>
      </c>
      <c r="BB73" s="86">
        <v>0</v>
      </c>
      <c r="BC73" s="87">
        <f t="shared" si="46"/>
        <v>0</v>
      </c>
      <c r="BD73" s="86">
        <v>0</v>
      </c>
      <c r="BE73" s="86">
        <v>0</v>
      </c>
      <c r="BF73" s="89">
        <f t="shared" si="47"/>
        <v>0</v>
      </c>
      <c r="BG73" s="86">
        <v>11000000</v>
      </c>
      <c r="BH73" s="86">
        <v>0</v>
      </c>
      <c r="BI73" s="86">
        <v>0</v>
      </c>
      <c r="BJ73" s="86">
        <v>0</v>
      </c>
      <c r="BK73" s="87">
        <f t="shared" si="48"/>
        <v>11000000</v>
      </c>
      <c r="BL73" s="86">
        <v>0</v>
      </c>
      <c r="BM73" s="86">
        <v>0</v>
      </c>
      <c r="BN73" s="89">
        <f t="shared" si="49"/>
        <v>11000000</v>
      </c>
      <c r="BO73" s="86">
        <v>0</v>
      </c>
      <c r="BP73" s="86">
        <v>0</v>
      </c>
      <c r="BQ73" s="86">
        <v>0</v>
      </c>
      <c r="BR73" s="86">
        <v>0</v>
      </c>
      <c r="BS73" s="87">
        <f t="shared" si="50"/>
        <v>0</v>
      </c>
      <c r="BT73" s="86">
        <v>0</v>
      </c>
      <c r="BU73" s="86">
        <v>0</v>
      </c>
      <c r="BV73" s="89">
        <f t="shared" si="51"/>
        <v>0</v>
      </c>
      <c r="BW73" s="86">
        <v>21000</v>
      </c>
      <c r="BX73" s="86">
        <v>0</v>
      </c>
      <c r="BY73" s="86">
        <v>0</v>
      </c>
      <c r="BZ73" s="86">
        <v>0</v>
      </c>
      <c r="CA73" s="87">
        <f t="shared" si="52"/>
        <v>21000</v>
      </c>
      <c r="CB73" s="86">
        <v>0</v>
      </c>
      <c r="CC73" s="86">
        <v>0</v>
      </c>
      <c r="CD73" s="89">
        <f t="shared" si="53"/>
        <v>21000</v>
      </c>
      <c r="CE73" s="86">
        <v>0</v>
      </c>
      <c r="CF73" s="86">
        <v>0</v>
      </c>
      <c r="CG73" s="86">
        <v>0</v>
      </c>
      <c r="CH73" s="86">
        <v>0</v>
      </c>
      <c r="CI73" s="87">
        <f t="shared" si="54"/>
        <v>0</v>
      </c>
      <c r="CJ73" s="86">
        <v>0</v>
      </c>
      <c r="CK73" s="86">
        <v>0</v>
      </c>
      <c r="CL73" s="89">
        <f t="shared" si="55"/>
        <v>0</v>
      </c>
      <c r="CM73" s="86">
        <v>0</v>
      </c>
      <c r="CN73" s="86">
        <v>0</v>
      </c>
      <c r="CO73" s="86">
        <v>0</v>
      </c>
      <c r="CP73" s="86">
        <v>0</v>
      </c>
      <c r="CQ73" s="87">
        <f t="shared" si="56"/>
        <v>0</v>
      </c>
      <c r="CR73" s="86">
        <v>0</v>
      </c>
      <c r="CS73" s="86">
        <v>0</v>
      </c>
      <c r="CT73" s="89">
        <f t="shared" si="57"/>
        <v>0</v>
      </c>
      <c r="CU73" s="86">
        <v>0</v>
      </c>
      <c r="CV73" s="86">
        <v>0</v>
      </c>
      <c r="CW73" s="86">
        <v>0</v>
      </c>
      <c r="CX73" s="86">
        <v>0</v>
      </c>
      <c r="CY73" s="87">
        <f t="shared" si="58"/>
        <v>0</v>
      </c>
      <c r="CZ73" s="86">
        <v>0</v>
      </c>
      <c r="DA73" s="86">
        <v>0</v>
      </c>
      <c r="DB73" s="89">
        <f t="shared" si="59"/>
        <v>0</v>
      </c>
      <c r="DC73" s="86">
        <v>0</v>
      </c>
      <c r="DD73" s="86">
        <v>0</v>
      </c>
      <c r="DE73" s="86">
        <v>0</v>
      </c>
      <c r="DF73" s="86">
        <v>0</v>
      </c>
      <c r="DG73" s="87">
        <f t="shared" si="60"/>
        <v>0</v>
      </c>
      <c r="DH73" s="86">
        <v>0</v>
      </c>
      <c r="DI73" s="86">
        <v>0</v>
      </c>
      <c r="DJ73" s="89">
        <f t="shared" si="61"/>
        <v>0</v>
      </c>
      <c r="DK73" s="86">
        <v>346000</v>
      </c>
      <c r="DL73" s="86">
        <v>0</v>
      </c>
      <c r="DM73" s="86">
        <v>0</v>
      </c>
      <c r="DN73" s="86">
        <v>0</v>
      </c>
      <c r="DO73" s="87">
        <f t="shared" si="62"/>
        <v>346000</v>
      </c>
      <c r="DP73" s="86">
        <v>0</v>
      </c>
      <c r="DQ73" s="86">
        <v>0</v>
      </c>
      <c r="DR73" s="89">
        <f t="shared" si="63"/>
        <v>346000</v>
      </c>
      <c r="DS73" s="86">
        <v>125000</v>
      </c>
      <c r="DT73" s="86">
        <v>0</v>
      </c>
      <c r="DU73" s="86">
        <v>0</v>
      </c>
      <c r="DV73" s="86">
        <v>0</v>
      </c>
      <c r="DW73" s="87">
        <f t="shared" si="64"/>
        <v>125000</v>
      </c>
      <c r="DX73" s="86">
        <v>0</v>
      </c>
      <c r="DY73" s="86">
        <v>0</v>
      </c>
      <c r="DZ73" s="89">
        <f t="shared" si="65"/>
        <v>125000</v>
      </c>
      <c r="EA73" s="86">
        <v>1306</v>
      </c>
      <c r="EB73" s="86">
        <v>0</v>
      </c>
      <c r="EC73" s="86">
        <v>0</v>
      </c>
      <c r="ED73" s="86">
        <v>0</v>
      </c>
      <c r="EE73" s="87">
        <f t="shared" si="66"/>
        <v>1306</v>
      </c>
      <c r="EF73" s="86">
        <v>0</v>
      </c>
      <c r="EG73" s="86">
        <v>0</v>
      </c>
      <c r="EH73" s="89">
        <f t="shared" si="67"/>
        <v>1306</v>
      </c>
    </row>
    <row r="74" spans="1:138" s="13" customFormat="1" x14ac:dyDescent="0.2">
      <c r="A74" s="42">
        <v>68</v>
      </c>
      <c r="B74" s="139" t="s">
        <v>246</v>
      </c>
      <c r="C74" s="86">
        <v>220300</v>
      </c>
      <c r="D74" s="86">
        <v>0</v>
      </c>
      <c r="E74" s="86">
        <v>0</v>
      </c>
      <c r="F74" s="86">
        <v>0</v>
      </c>
      <c r="G74" s="87">
        <f t="shared" si="34"/>
        <v>220300</v>
      </c>
      <c r="H74" s="86">
        <v>0</v>
      </c>
      <c r="I74" s="86">
        <v>0</v>
      </c>
      <c r="J74" s="89">
        <f t="shared" si="35"/>
        <v>220300</v>
      </c>
      <c r="K74" s="86">
        <v>1730500</v>
      </c>
      <c r="L74" s="86">
        <v>0</v>
      </c>
      <c r="M74" s="86">
        <v>0</v>
      </c>
      <c r="N74" s="86">
        <v>0</v>
      </c>
      <c r="O74" s="87">
        <f t="shared" si="36"/>
        <v>1730500</v>
      </c>
      <c r="P74" s="86">
        <v>0</v>
      </c>
      <c r="Q74" s="86">
        <v>0</v>
      </c>
      <c r="R74" s="89">
        <f t="shared" si="37"/>
        <v>1730500</v>
      </c>
      <c r="S74" s="86">
        <v>0</v>
      </c>
      <c r="T74" s="86">
        <v>0</v>
      </c>
      <c r="U74" s="86">
        <v>0</v>
      </c>
      <c r="V74" s="86">
        <v>0</v>
      </c>
      <c r="W74" s="87">
        <f t="shared" si="38"/>
        <v>0</v>
      </c>
      <c r="X74" s="86">
        <v>0</v>
      </c>
      <c r="Y74" s="86">
        <v>0</v>
      </c>
      <c r="Z74" s="89">
        <f t="shared" si="39"/>
        <v>0</v>
      </c>
      <c r="AA74" s="86">
        <v>45000</v>
      </c>
      <c r="AB74" s="86">
        <v>0</v>
      </c>
      <c r="AC74" s="86">
        <v>0</v>
      </c>
      <c r="AD74" s="86">
        <v>0</v>
      </c>
      <c r="AE74" s="87">
        <f t="shared" si="40"/>
        <v>45000</v>
      </c>
      <c r="AF74" s="86">
        <v>0</v>
      </c>
      <c r="AG74" s="86">
        <v>0</v>
      </c>
      <c r="AH74" s="89">
        <f t="shared" si="41"/>
        <v>45000</v>
      </c>
      <c r="AI74" s="86">
        <v>0</v>
      </c>
      <c r="AJ74" s="86">
        <v>0</v>
      </c>
      <c r="AK74" s="86">
        <v>0</v>
      </c>
      <c r="AL74" s="86">
        <v>0</v>
      </c>
      <c r="AM74" s="87">
        <f t="shared" si="42"/>
        <v>0</v>
      </c>
      <c r="AN74" s="86">
        <v>0</v>
      </c>
      <c r="AO74" s="86">
        <v>0</v>
      </c>
      <c r="AP74" s="89">
        <f t="shared" si="43"/>
        <v>0</v>
      </c>
      <c r="AQ74" s="86">
        <v>15500</v>
      </c>
      <c r="AR74" s="86">
        <v>0</v>
      </c>
      <c r="AS74" s="86">
        <v>0</v>
      </c>
      <c r="AT74" s="86">
        <v>0</v>
      </c>
      <c r="AU74" s="87">
        <f t="shared" si="44"/>
        <v>15500</v>
      </c>
      <c r="AV74" s="86">
        <v>0</v>
      </c>
      <c r="AW74" s="86">
        <v>0</v>
      </c>
      <c r="AX74" s="89">
        <f t="shared" si="45"/>
        <v>15500</v>
      </c>
      <c r="AY74" s="86">
        <v>0</v>
      </c>
      <c r="AZ74" s="86">
        <v>0</v>
      </c>
      <c r="BA74" s="86">
        <v>0</v>
      </c>
      <c r="BB74" s="86">
        <v>0</v>
      </c>
      <c r="BC74" s="87">
        <f t="shared" si="46"/>
        <v>0</v>
      </c>
      <c r="BD74" s="86">
        <v>0</v>
      </c>
      <c r="BE74" s="86">
        <v>0</v>
      </c>
      <c r="BF74" s="89">
        <f t="shared" si="47"/>
        <v>0</v>
      </c>
      <c r="BG74" s="86">
        <v>3320500</v>
      </c>
      <c r="BH74" s="86">
        <v>0</v>
      </c>
      <c r="BI74" s="86">
        <v>0</v>
      </c>
      <c r="BJ74" s="86">
        <v>0</v>
      </c>
      <c r="BK74" s="87">
        <f t="shared" si="48"/>
        <v>3320500</v>
      </c>
      <c r="BL74" s="86">
        <v>0</v>
      </c>
      <c r="BM74" s="86">
        <v>0</v>
      </c>
      <c r="BN74" s="89">
        <f t="shared" si="49"/>
        <v>3320500</v>
      </c>
      <c r="BO74" s="86">
        <v>0</v>
      </c>
      <c r="BP74" s="86">
        <v>0</v>
      </c>
      <c r="BQ74" s="86">
        <v>0</v>
      </c>
      <c r="BR74" s="86">
        <v>0</v>
      </c>
      <c r="BS74" s="87">
        <f t="shared" si="50"/>
        <v>0</v>
      </c>
      <c r="BT74" s="86">
        <v>0</v>
      </c>
      <c r="BU74" s="86">
        <v>0</v>
      </c>
      <c r="BV74" s="89">
        <f t="shared" si="51"/>
        <v>0</v>
      </c>
      <c r="BW74" s="86">
        <v>7500</v>
      </c>
      <c r="BX74" s="86">
        <v>0</v>
      </c>
      <c r="BY74" s="86">
        <v>0</v>
      </c>
      <c r="BZ74" s="86">
        <v>0</v>
      </c>
      <c r="CA74" s="87">
        <f t="shared" si="52"/>
        <v>7500</v>
      </c>
      <c r="CB74" s="86">
        <v>0</v>
      </c>
      <c r="CC74" s="86">
        <v>0</v>
      </c>
      <c r="CD74" s="89">
        <f t="shared" si="53"/>
        <v>7500</v>
      </c>
      <c r="CE74" s="86">
        <v>0</v>
      </c>
      <c r="CF74" s="86">
        <v>0</v>
      </c>
      <c r="CG74" s="86">
        <v>0</v>
      </c>
      <c r="CH74" s="86">
        <v>0</v>
      </c>
      <c r="CI74" s="87">
        <f t="shared" si="54"/>
        <v>0</v>
      </c>
      <c r="CJ74" s="86">
        <v>0</v>
      </c>
      <c r="CK74" s="86">
        <v>0</v>
      </c>
      <c r="CL74" s="89">
        <f t="shared" si="55"/>
        <v>0</v>
      </c>
      <c r="CM74" s="86">
        <v>0</v>
      </c>
      <c r="CN74" s="86">
        <v>0</v>
      </c>
      <c r="CO74" s="86">
        <v>0</v>
      </c>
      <c r="CP74" s="86">
        <v>0</v>
      </c>
      <c r="CQ74" s="87">
        <f t="shared" si="56"/>
        <v>0</v>
      </c>
      <c r="CR74" s="86">
        <v>0</v>
      </c>
      <c r="CS74" s="86">
        <v>0</v>
      </c>
      <c r="CT74" s="89">
        <f t="shared" si="57"/>
        <v>0</v>
      </c>
      <c r="CU74" s="86">
        <v>0</v>
      </c>
      <c r="CV74" s="86">
        <v>0</v>
      </c>
      <c r="CW74" s="86">
        <v>0</v>
      </c>
      <c r="CX74" s="86">
        <v>0</v>
      </c>
      <c r="CY74" s="87">
        <f t="shared" si="58"/>
        <v>0</v>
      </c>
      <c r="CZ74" s="86">
        <v>0</v>
      </c>
      <c r="DA74" s="86">
        <v>0</v>
      </c>
      <c r="DB74" s="89">
        <f t="shared" si="59"/>
        <v>0</v>
      </c>
      <c r="DC74" s="86">
        <v>0</v>
      </c>
      <c r="DD74" s="86">
        <v>0</v>
      </c>
      <c r="DE74" s="86">
        <v>0</v>
      </c>
      <c r="DF74" s="86">
        <v>0</v>
      </c>
      <c r="DG74" s="87">
        <f t="shared" si="60"/>
        <v>0</v>
      </c>
      <c r="DH74" s="86">
        <v>0</v>
      </c>
      <c r="DI74" s="86">
        <v>0</v>
      </c>
      <c r="DJ74" s="89">
        <f t="shared" si="61"/>
        <v>0</v>
      </c>
      <c r="DK74" s="86">
        <v>55000</v>
      </c>
      <c r="DL74" s="86">
        <v>0</v>
      </c>
      <c r="DM74" s="86">
        <v>0</v>
      </c>
      <c r="DN74" s="86">
        <v>0</v>
      </c>
      <c r="DO74" s="87">
        <f t="shared" si="62"/>
        <v>55000</v>
      </c>
      <c r="DP74" s="86">
        <v>0</v>
      </c>
      <c r="DQ74" s="86">
        <v>0</v>
      </c>
      <c r="DR74" s="89">
        <f t="shared" si="63"/>
        <v>55000</v>
      </c>
      <c r="DS74" s="86">
        <v>33205</v>
      </c>
      <c r="DT74" s="86">
        <v>0</v>
      </c>
      <c r="DU74" s="86">
        <v>0</v>
      </c>
      <c r="DV74" s="86">
        <v>0</v>
      </c>
      <c r="DW74" s="87">
        <f t="shared" si="64"/>
        <v>33205</v>
      </c>
      <c r="DX74" s="86">
        <v>0</v>
      </c>
      <c r="DY74" s="86">
        <v>0</v>
      </c>
      <c r="DZ74" s="89">
        <f t="shared" si="65"/>
        <v>33205</v>
      </c>
      <c r="EA74" s="86">
        <v>0</v>
      </c>
      <c r="EB74" s="86">
        <v>0</v>
      </c>
      <c r="EC74" s="86">
        <v>0</v>
      </c>
      <c r="ED74" s="86">
        <v>0</v>
      </c>
      <c r="EE74" s="87">
        <f t="shared" si="66"/>
        <v>0</v>
      </c>
      <c r="EF74" s="86">
        <v>0</v>
      </c>
      <c r="EG74" s="86">
        <v>0</v>
      </c>
      <c r="EH74" s="89">
        <f t="shared" si="67"/>
        <v>0</v>
      </c>
    </row>
    <row r="75" spans="1:138" s="13" customFormat="1" x14ac:dyDescent="0.2">
      <c r="A75" s="43">
        <v>69</v>
      </c>
      <c r="B75" s="140" t="s">
        <v>233</v>
      </c>
      <c r="C75" s="90">
        <v>629000</v>
      </c>
      <c r="D75" s="90">
        <v>0</v>
      </c>
      <c r="E75" s="90">
        <v>0</v>
      </c>
      <c r="F75" s="90">
        <v>0</v>
      </c>
      <c r="G75" s="91">
        <f t="shared" si="34"/>
        <v>629000</v>
      </c>
      <c r="H75" s="90">
        <v>0</v>
      </c>
      <c r="I75" s="90">
        <v>0</v>
      </c>
      <c r="J75" s="93">
        <f t="shared" si="35"/>
        <v>629000</v>
      </c>
      <c r="K75" s="90">
        <v>4820000</v>
      </c>
      <c r="L75" s="90">
        <v>0</v>
      </c>
      <c r="M75" s="90">
        <v>0</v>
      </c>
      <c r="N75" s="90">
        <v>0</v>
      </c>
      <c r="O75" s="91">
        <f t="shared" si="36"/>
        <v>4820000</v>
      </c>
      <c r="P75" s="90">
        <v>0</v>
      </c>
      <c r="Q75" s="90">
        <v>0</v>
      </c>
      <c r="R75" s="93">
        <f t="shared" si="37"/>
        <v>4820000</v>
      </c>
      <c r="S75" s="90">
        <v>0</v>
      </c>
      <c r="T75" s="90">
        <v>0</v>
      </c>
      <c r="U75" s="90">
        <v>0</v>
      </c>
      <c r="V75" s="90">
        <v>0</v>
      </c>
      <c r="W75" s="91">
        <f t="shared" si="38"/>
        <v>0</v>
      </c>
      <c r="X75" s="90">
        <v>3800000</v>
      </c>
      <c r="Y75" s="90">
        <v>0</v>
      </c>
      <c r="Z75" s="93">
        <f t="shared" si="39"/>
        <v>3800000</v>
      </c>
      <c r="AA75" s="90">
        <v>269000</v>
      </c>
      <c r="AB75" s="90">
        <v>0</v>
      </c>
      <c r="AC75" s="90">
        <v>0</v>
      </c>
      <c r="AD75" s="90">
        <v>0</v>
      </c>
      <c r="AE75" s="91">
        <f t="shared" si="40"/>
        <v>269000</v>
      </c>
      <c r="AF75" s="90">
        <v>0</v>
      </c>
      <c r="AG75" s="90">
        <v>0</v>
      </c>
      <c r="AH75" s="93">
        <f t="shared" si="41"/>
        <v>269000</v>
      </c>
      <c r="AI75" s="90">
        <v>0</v>
      </c>
      <c r="AJ75" s="90">
        <v>0</v>
      </c>
      <c r="AK75" s="90">
        <v>0</v>
      </c>
      <c r="AL75" s="90">
        <v>0</v>
      </c>
      <c r="AM75" s="91">
        <f t="shared" si="42"/>
        <v>0</v>
      </c>
      <c r="AN75" s="90">
        <v>0</v>
      </c>
      <c r="AO75" s="90">
        <v>0</v>
      </c>
      <c r="AP75" s="93">
        <f t="shared" si="43"/>
        <v>0</v>
      </c>
      <c r="AQ75" s="90">
        <v>0</v>
      </c>
      <c r="AR75" s="90">
        <v>0</v>
      </c>
      <c r="AS75" s="90">
        <v>0</v>
      </c>
      <c r="AT75" s="90">
        <v>0</v>
      </c>
      <c r="AU75" s="91">
        <f t="shared" si="44"/>
        <v>0</v>
      </c>
      <c r="AV75" s="90">
        <v>0</v>
      </c>
      <c r="AW75" s="90">
        <v>0</v>
      </c>
      <c r="AX75" s="93">
        <f t="shared" si="45"/>
        <v>0</v>
      </c>
      <c r="AY75" s="90">
        <v>0</v>
      </c>
      <c r="AZ75" s="90">
        <v>0</v>
      </c>
      <c r="BA75" s="90">
        <v>0</v>
      </c>
      <c r="BB75" s="90">
        <v>0</v>
      </c>
      <c r="BC75" s="91">
        <f t="shared" si="46"/>
        <v>0</v>
      </c>
      <c r="BD75" s="90">
        <v>0</v>
      </c>
      <c r="BE75" s="90">
        <v>0</v>
      </c>
      <c r="BF75" s="93">
        <f t="shared" si="47"/>
        <v>0</v>
      </c>
      <c r="BG75" s="90">
        <v>7105000</v>
      </c>
      <c r="BH75" s="90">
        <v>0</v>
      </c>
      <c r="BI75" s="90">
        <v>0</v>
      </c>
      <c r="BJ75" s="90">
        <v>0</v>
      </c>
      <c r="BK75" s="91">
        <f t="shared" si="48"/>
        <v>7105000</v>
      </c>
      <c r="BL75" s="90">
        <v>1730000</v>
      </c>
      <c r="BM75" s="90">
        <v>0</v>
      </c>
      <c r="BN75" s="93">
        <f t="shared" si="49"/>
        <v>8835000</v>
      </c>
      <c r="BO75" s="90">
        <v>0</v>
      </c>
      <c r="BP75" s="90">
        <v>0</v>
      </c>
      <c r="BQ75" s="90">
        <v>0</v>
      </c>
      <c r="BR75" s="90">
        <v>0</v>
      </c>
      <c r="BS75" s="91">
        <f t="shared" si="50"/>
        <v>0</v>
      </c>
      <c r="BT75" s="90">
        <v>0</v>
      </c>
      <c r="BU75" s="90">
        <v>0</v>
      </c>
      <c r="BV75" s="93">
        <f t="shared" si="51"/>
        <v>0</v>
      </c>
      <c r="BW75" s="90">
        <v>0</v>
      </c>
      <c r="BX75" s="90">
        <v>0</v>
      </c>
      <c r="BY75" s="90">
        <v>0</v>
      </c>
      <c r="BZ75" s="90">
        <v>0</v>
      </c>
      <c r="CA75" s="91">
        <f t="shared" si="52"/>
        <v>0</v>
      </c>
      <c r="CB75" s="90">
        <v>0</v>
      </c>
      <c r="CC75" s="90">
        <v>0</v>
      </c>
      <c r="CD75" s="93">
        <f t="shared" si="53"/>
        <v>0</v>
      </c>
      <c r="CE75" s="90">
        <v>0</v>
      </c>
      <c r="CF75" s="90">
        <v>0</v>
      </c>
      <c r="CG75" s="90">
        <v>0</v>
      </c>
      <c r="CH75" s="90">
        <v>0</v>
      </c>
      <c r="CI75" s="91">
        <f t="shared" si="54"/>
        <v>0</v>
      </c>
      <c r="CJ75" s="90">
        <v>0</v>
      </c>
      <c r="CK75" s="90">
        <v>0</v>
      </c>
      <c r="CL75" s="93">
        <f t="shared" si="55"/>
        <v>0</v>
      </c>
      <c r="CM75" s="90">
        <v>8000</v>
      </c>
      <c r="CN75" s="90">
        <v>0</v>
      </c>
      <c r="CO75" s="90">
        <v>0</v>
      </c>
      <c r="CP75" s="90">
        <v>0</v>
      </c>
      <c r="CQ75" s="91">
        <f t="shared" si="56"/>
        <v>8000</v>
      </c>
      <c r="CR75" s="90">
        <v>0</v>
      </c>
      <c r="CS75" s="90">
        <v>0</v>
      </c>
      <c r="CT75" s="93">
        <f t="shared" si="57"/>
        <v>8000</v>
      </c>
      <c r="CU75" s="90">
        <v>0</v>
      </c>
      <c r="CV75" s="90">
        <v>0</v>
      </c>
      <c r="CW75" s="90">
        <v>0</v>
      </c>
      <c r="CX75" s="90">
        <v>0</v>
      </c>
      <c r="CY75" s="91">
        <f t="shared" si="58"/>
        <v>0</v>
      </c>
      <c r="CZ75" s="90">
        <v>0</v>
      </c>
      <c r="DA75" s="90">
        <v>0</v>
      </c>
      <c r="DB75" s="93">
        <f t="shared" si="59"/>
        <v>0</v>
      </c>
      <c r="DC75" s="90">
        <v>0</v>
      </c>
      <c r="DD75" s="90">
        <v>0</v>
      </c>
      <c r="DE75" s="90">
        <v>0</v>
      </c>
      <c r="DF75" s="90">
        <v>0</v>
      </c>
      <c r="DG75" s="91">
        <f t="shared" si="60"/>
        <v>0</v>
      </c>
      <c r="DH75" s="90">
        <v>0</v>
      </c>
      <c r="DI75" s="90">
        <v>0</v>
      </c>
      <c r="DJ75" s="93">
        <f t="shared" si="61"/>
        <v>0</v>
      </c>
      <c r="DK75" s="90">
        <v>160000</v>
      </c>
      <c r="DL75" s="90">
        <v>0</v>
      </c>
      <c r="DM75" s="90">
        <v>0</v>
      </c>
      <c r="DN75" s="90">
        <v>0</v>
      </c>
      <c r="DO75" s="91">
        <f t="shared" si="62"/>
        <v>160000</v>
      </c>
      <c r="DP75" s="90">
        <v>110700</v>
      </c>
      <c r="DQ75" s="90">
        <v>0</v>
      </c>
      <c r="DR75" s="93">
        <f t="shared" si="63"/>
        <v>270700</v>
      </c>
      <c r="DS75" s="90">
        <v>60000</v>
      </c>
      <c r="DT75" s="90">
        <v>0</v>
      </c>
      <c r="DU75" s="90">
        <v>0</v>
      </c>
      <c r="DV75" s="90">
        <v>0</v>
      </c>
      <c r="DW75" s="91">
        <f t="shared" si="64"/>
        <v>60000</v>
      </c>
      <c r="DX75" s="90">
        <v>17000</v>
      </c>
      <c r="DY75" s="90">
        <v>0</v>
      </c>
      <c r="DZ75" s="93">
        <f t="shared" si="65"/>
        <v>77000</v>
      </c>
      <c r="EA75" s="90">
        <v>0</v>
      </c>
      <c r="EB75" s="90">
        <v>0</v>
      </c>
      <c r="EC75" s="90">
        <v>0</v>
      </c>
      <c r="ED75" s="90">
        <v>0</v>
      </c>
      <c r="EE75" s="91">
        <f t="shared" si="66"/>
        <v>0</v>
      </c>
      <c r="EF75" s="90">
        <v>0</v>
      </c>
      <c r="EG75" s="90">
        <v>0</v>
      </c>
      <c r="EH75" s="93">
        <f t="shared" si="67"/>
        <v>0</v>
      </c>
    </row>
    <row r="76" spans="1:138" s="45" customFormat="1" ht="13.5" thickBot="1" x14ac:dyDescent="0.25">
      <c r="A76" s="44"/>
      <c r="B76" s="141" t="s">
        <v>5</v>
      </c>
      <c r="C76" s="94">
        <f t="shared" ref="C76:BN76" si="68">SUM(C7:C75)</f>
        <v>276585026.13</v>
      </c>
      <c r="D76" s="94">
        <f t="shared" si="68"/>
        <v>0</v>
      </c>
      <c r="E76" s="94">
        <f t="shared" si="68"/>
        <v>0</v>
      </c>
      <c r="F76" s="94">
        <f t="shared" si="68"/>
        <v>0</v>
      </c>
      <c r="G76" s="95">
        <f t="shared" si="68"/>
        <v>276585026.13</v>
      </c>
      <c r="H76" s="94">
        <f t="shared" si="68"/>
        <v>3886000</v>
      </c>
      <c r="I76" s="94">
        <f t="shared" si="68"/>
        <v>0</v>
      </c>
      <c r="J76" s="96">
        <f t="shared" si="68"/>
        <v>280471026.13</v>
      </c>
      <c r="K76" s="94">
        <f t="shared" si="68"/>
        <v>1009001439.87</v>
      </c>
      <c r="L76" s="94">
        <f t="shared" si="68"/>
        <v>0</v>
      </c>
      <c r="M76" s="94">
        <f t="shared" si="68"/>
        <v>0</v>
      </c>
      <c r="N76" s="94">
        <f t="shared" si="68"/>
        <v>136865801</v>
      </c>
      <c r="O76" s="95">
        <f t="shared" si="68"/>
        <v>1145867240.8699999</v>
      </c>
      <c r="P76" s="94">
        <f t="shared" si="68"/>
        <v>0</v>
      </c>
      <c r="Q76" s="94">
        <f t="shared" si="68"/>
        <v>47004248</v>
      </c>
      <c r="R76" s="96">
        <f t="shared" si="68"/>
        <v>1192871488.8699999</v>
      </c>
      <c r="S76" s="94">
        <f t="shared" si="68"/>
        <v>0</v>
      </c>
      <c r="T76" s="94">
        <f t="shared" si="68"/>
        <v>0</v>
      </c>
      <c r="U76" s="94">
        <f t="shared" si="68"/>
        <v>0</v>
      </c>
      <c r="V76" s="94">
        <f t="shared" si="68"/>
        <v>0</v>
      </c>
      <c r="W76" s="95">
        <f t="shared" si="68"/>
        <v>0</v>
      </c>
      <c r="X76" s="94">
        <f t="shared" si="68"/>
        <v>257439825</v>
      </c>
      <c r="Y76" s="94">
        <f t="shared" si="68"/>
        <v>0</v>
      </c>
      <c r="Z76" s="96">
        <f t="shared" si="68"/>
        <v>257439825</v>
      </c>
      <c r="AA76" s="94">
        <f t="shared" si="68"/>
        <v>115709773.31</v>
      </c>
      <c r="AB76" s="94">
        <f t="shared" si="68"/>
        <v>0</v>
      </c>
      <c r="AC76" s="94">
        <f t="shared" si="68"/>
        <v>0</v>
      </c>
      <c r="AD76" s="94">
        <f t="shared" si="68"/>
        <v>0</v>
      </c>
      <c r="AE76" s="95">
        <f t="shared" si="68"/>
        <v>115709773.31</v>
      </c>
      <c r="AF76" s="94">
        <f t="shared" si="68"/>
        <v>0</v>
      </c>
      <c r="AG76" s="94">
        <f t="shared" si="68"/>
        <v>0</v>
      </c>
      <c r="AH76" s="96">
        <f t="shared" si="68"/>
        <v>115709773.31</v>
      </c>
      <c r="AI76" s="94">
        <f t="shared" si="68"/>
        <v>36212</v>
      </c>
      <c r="AJ76" s="94">
        <f t="shared" si="68"/>
        <v>0</v>
      </c>
      <c r="AK76" s="94">
        <f t="shared" si="68"/>
        <v>0</v>
      </c>
      <c r="AL76" s="94">
        <f t="shared" si="68"/>
        <v>146981</v>
      </c>
      <c r="AM76" s="95">
        <f t="shared" si="68"/>
        <v>183193</v>
      </c>
      <c r="AN76" s="94">
        <f t="shared" si="68"/>
        <v>0</v>
      </c>
      <c r="AO76" s="94">
        <f t="shared" si="68"/>
        <v>0</v>
      </c>
      <c r="AP76" s="96">
        <f t="shared" si="68"/>
        <v>183193</v>
      </c>
      <c r="AQ76" s="94">
        <f t="shared" si="68"/>
        <v>1485254</v>
      </c>
      <c r="AR76" s="94">
        <f t="shared" si="68"/>
        <v>0</v>
      </c>
      <c r="AS76" s="94">
        <f t="shared" si="68"/>
        <v>0</v>
      </c>
      <c r="AT76" s="94">
        <f t="shared" si="68"/>
        <v>67066</v>
      </c>
      <c r="AU76" s="95">
        <f t="shared" si="68"/>
        <v>1552320</v>
      </c>
      <c r="AV76" s="94">
        <f t="shared" si="68"/>
        <v>120408</v>
      </c>
      <c r="AW76" s="94">
        <f t="shared" si="68"/>
        <v>13951</v>
      </c>
      <c r="AX76" s="96">
        <f t="shared" si="68"/>
        <v>1686679</v>
      </c>
      <c r="AY76" s="94">
        <f t="shared" si="68"/>
        <v>0</v>
      </c>
      <c r="AZ76" s="94">
        <f t="shared" si="68"/>
        <v>0</v>
      </c>
      <c r="BA76" s="94">
        <f t="shared" si="68"/>
        <v>0</v>
      </c>
      <c r="BB76" s="94">
        <f t="shared" si="68"/>
        <v>0</v>
      </c>
      <c r="BC76" s="95">
        <f t="shared" si="68"/>
        <v>0</v>
      </c>
      <c r="BD76" s="94">
        <f t="shared" si="68"/>
        <v>0</v>
      </c>
      <c r="BE76" s="94">
        <f t="shared" si="68"/>
        <v>0</v>
      </c>
      <c r="BF76" s="96">
        <f t="shared" si="68"/>
        <v>0</v>
      </c>
      <c r="BG76" s="94">
        <f t="shared" si="68"/>
        <v>1493703091</v>
      </c>
      <c r="BH76" s="94">
        <f t="shared" si="68"/>
        <v>6868842.6699999999</v>
      </c>
      <c r="BI76" s="94">
        <f t="shared" si="68"/>
        <v>0</v>
      </c>
      <c r="BJ76" s="94">
        <f t="shared" si="68"/>
        <v>249624983</v>
      </c>
      <c r="BK76" s="95">
        <f t="shared" si="68"/>
        <v>1750196916.6700001</v>
      </c>
      <c r="BL76" s="94">
        <f t="shared" si="68"/>
        <v>44261532</v>
      </c>
      <c r="BM76" s="94">
        <f t="shared" si="68"/>
        <v>80834728</v>
      </c>
      <c r="BN76" s="96">
        <f t="shared" si="68"/>
        <v>1875293176.6700001</v>
      </c>
      <c r="BO76" s="94">
        <f t="shared" ref="BO76:DZ76" si="69">SUM(BO7:BO75)</f>
        <v>1668779</v>
      </c>
      <c r="BP76" s="94">
        <f t="shared" si="69"/>
        <v>0</v>
      </c>
      <c r="BQ76" s="94">
        <f t="shared" si="69"/>
        <v>0</v>
      </c>
      <c r="BR76" s="94">
        <f t="shared" si="69"/>
        <v>313947</v>
      </c>
      <c r="BS76" s="95">
        <f t="shared" si="69"/>
        <v>1982726</v>
      </c>
      <c r="BT76" s="94">
        <f t="shared" si="69"/>
        <v>0</v>
      </c>
      <c r="BU76" s="94">
        <f t="shared" si="69"/>
        <v>0</v>
      </c>
      <c r="BV76" s="96">
        <f t="shared" si="69"/>
        <v>1982726</v>
      </c>
      <c r="BW76" s="94">
        <f t="shared" si="69"/>
        <v>3467090</v>
      </c>
      <c r="BX76" s="94">
        <f t="shared" si="69"/>
        <v>0</v>
      </c>
      <c r="BY76" s="94">
        <f t="shared" si="69"/>
        <v>0</v>
      </c>
      <c r="BZ76" s="94">
        <f t="shared" si="69"/>
        <v>481747</v>
      </c>
      <c r="CA76" s="95">
        <f t="shared" si="69"/>
        <v>3948837</v>
      </c>
      <c r="CB76" s="94">
        <f t="shared" si="69"/>
        <v>209288</v>
      </c>
      <c r="CC76" s="94">
        <f t="shared" si="69"/>
        <v>266521</v>
      </c>
      <c r="CD76" s="96">
        <f t="shared" si="69"/>
        <v>4424646</v>
      </c>
      <c r="CE76" s="94">
        <f t="shared" si="69"/>
        <v>1117025</v>
      </c>
      <c r="CF76" s="94">
        <f t="shared" si="69"/>
        <v>0</v>
      </c>
      <c r="CG76" s="94">
        <f t="shared" si="69"/>
        <v>0</v>
      </c>
      <c r="CH76" s="94">
        <f t="shared" si="69"/>
        <v>0</v>
      </c>
      <c r="CI76" s="95">
        <f t="shared" si="69"/>
        <v>1117025</v>
      </c>
      <c r="CJ76" s="94">
        <f t="shared" si="69"/>
        <v>0</v>
      </c>
      <c r="CK76" s="94">
        <f t="shared" si="69"/>
        <v>0</v>
      </c>
      <c r="CL76" s="96">
        <f t="shared" si="69"/>
        <v>1117025</v>
      </c>
      <c r="CM76" s="94">
        <f t="shared" si="69"/>
        <v>6502541.7400000002</v>
      </c>
      <c r="CN76" s="94">
        <f t="shared" si="69"/>
        <v>0</v>
      </c>
      <c r="CO76" s="94">
        <f t="shared" si="69"/>
        <v>0</v>
      </c>
      <c r="CP76" s="94">
        <f t="shared" si="69"/>
        <v>0</v>
      </c>
      <c r="CQ76" s="95">
        <f t="shared" si="69"/>
        <v>6502541.7400000002</v>
      </c>
      <c r="CR76" s="94">
        <f t="shared" si="69"/>
        <v>0</v>
      </c>
      <c r="CS76" s="94">
        <f t="shared" si="69"/>
        <v>0</v>
      </c>
      <c r="CT76" s="96">
        <f t="shared" si="69"/>
        <v>6502541.7400000002</v>
      </c>
      <c r="CU76" s="94">
        <f t="shared" si="69"/>
        <v>4181358</v>
      </c>
      <c r="CV76" s="94">
        <f t="shared" si="69"/>
        <v>0</v>
      </c>
      <c r="CW76" s="94">
        <f t="shared" si="69"/>
        <v>0</v>
      </c>
      <c r="CX76" s="94">
        <f t="shared" si="69"/>
        <v>5375</v>
      </c>
      <c r="CY76" s="95">
        <f t="shared" si="69"/>
        <v>4186733</v>
      </c>
      <c r="CZ76" s="94">
        <f t="shared" si="69"/>
        <v>211353</v>
      </c>
      <c r="DA76" s="94">
        <f t="shared" si="69"/>
        <v>241881</v>
      </c>
      <c r="DB76" s="96">
        <f t="shared" si="69"/>
        <v>4639967</v>
      </c>
      <c r="DC76" s="94">
        <f t="shared" si="69"/>
        <v>6125331</v>
      </c>
      <c r="DD76" s="94">
        <f t="shared" si="69"/>
        <v>0</v>
      </c>
      <c r="DE76" s="94">
        <f t="shared" si="69"/>
        <v>0</v>
      </c>
      <c r="DF76" s="94">
        <f t="shared" si="69"/>
        <v>0</v>
      </c>
      <c r="DG76" s="95">
        <f t="shared" si="69"/>
        <v>6125331</v>
      </c>
      <c r="DH76" s="94">
        <f t="shared" si="69"/>
        <v>465609</v>
      </c>
      <c r="DI76" s="94">
        <f t="shared" si="69"/>
        <v>598914</v>
      </c>
      <c r="DJ76" s="96">
        <f t="shared" si="69"/>
        <v>7189854</v>
      </c>
      <c r="DK76" s="94">
        <f t="shared" si="69"/>
        <v>27658388.41</v>
      </c>
      <c r="DL76" s="94">
        <f t="shared" si="69"/>
        <v>0</v>
      </c>
      <c r="DM76" s="94">
        <f t="shared" si="69"/>
        <v>0</v>
      </c>
      <c r="DN76" s="94">
        <f t="shared" si="69"/>
        <v>3955279</v>
      </c>
      <c r="DO76" s="95">
        <f t="shared" si="69"/>
        <v>31613667.41</v>
      </c>
      <c r="DP76" s="94">
        <f t="shared" si="69"/>
        <v>5654480</v>
      </c>
      <c r="DQ76" s="94">
        <f t="shared" si="69"/>
        <v>492315</v>
      </c>
      <c r="DR76" s="96">
        <f t="shared" si="69"/>
        <v>37760462.409999996</v>
      </c>
      <c r="DS76" s="94">
        <f t="shared" si="69"/>
        <v>29700371</v>
      </c>
      <c r="DT76" s="94">
        <f t="shared" si="69"/>
        <v>52370.78</v>
      </c>
      <c r="DU76" s="94">
        <f t="shared" si="69"/>
        <v>0</v>
      </c>
      <c r="DV76" s="94">
        <f t="shared" si="69"/>
        <v>1849020</v>
      </c>
      <c r="DW76" s="95">
        <f t="shared" si="69"/>
        <v>31601761.780000001</v>
      </c>
      <c r="DX76" s="94">
        <f t="shared" si="69"/>
        <v>238463</v>
      </c>
      <c r="DY76" s="94">
        <f t="shared" si="69"/>
        <v>712530</v>
      </c>
      <c r="DZ76" s="96">
        <f t="shared" si="69"/>
        <v>32552754.780000001</v>
      </c>
      <c r="EA76" s="94">
        <f t="shared" ref="EA76:EH76" si="70">SUM(EA7:EA75)</f>
        <v>534516</v>
      </c>
      <c r="EB76" s="94">
        <f t="shared" si="70"/>
        <v>0</v>
      </c>
      <c r="EC76" s="94">
        <f t="shared" si="70"/>
        <v>0</v>
      </c>
      <c r="ED76" s="94">
        <f t="shared" si="70"/>
        <v>19001</v>
      </c>
      <c r="EE76" s="95">
        <f t="shared" si="70"/>
        <v>553517</v>
      </c>
      <c r="EF76" s="94">
        <f t="shared" si="70"/>
        <v>0</v>
      </c>
      <c r="EG76" s="94">
        <f t="shared" si="70"/>
        <v>2250</v>
      </c>
      <c r="EH76" s="96">
        <f t="shared" si="70"/>
        <v>555767</v>
      </c>
    </row>
    <row r="77" spans="1:138" s="13" customFormat="1" ht="13.5" thickTop="1" x14ac:dyDescent="0.2">
      <c r="C77" s="46"/>
      <c r="D77" s="46"/>
      <c r="E77" s="46"/>
      <c r="F77" s="46"/>
      <c r="G77" s="46"/>
      <c r="H77" s="46"/>
      <c r="I77" s="46"/>
      <c r="J77" s="46"/>
    </row>
    <row r="78" spans="1:138" s="13" customFormat="1" x14ac:dyDescent="0.2">
      <c r="C78" s="46"/>
      <c r="D78" s="46"/>
      <c r="E78" s="46"/>
      <c r="F78" s="46"/>
      <c r="G78" s="46"/>
      <c r="H78" s="46"/>
      <c r="I78" s="46"/>
      <c r="J78" s="46"/>
    </row>
    <row r="79" spans="1:138" s="13" customFormat="1" x14ac:dyDescent="0.2">
      <c r="C79" s="46"/>
      <c r="D79" s="46"/>
      <c r="E79" s="46"/>
      <c r="F79" s="46"/>
      <c r="G79" s="46"/>
      <c r="H79" s="46"/>
      <c r="I79" s="46"/>
      <c r="J79" s="46"/>
    </row>
    <row r="80" spans="1:138" s="13" customFormat="1" x14ac:dyDescent="0.2">
      <c r="C80" s="46"/>
      <c r="D80" s="46"/>
      <c r="E80" s="46"/>
      <c r="F80" s="46"/>
      <c r="G80" s="46"/>
      <c r="H80" s="46"/>
      <c r="I80" s="46"/>
      <c r="J80" s="46"/>
    </row>
    <row r="81" spans="3:10" s="13" customFormat="1" x14ac:dyDescent="0.2">
      <c r="C81" s="46"/>
      <c r="D81" s="46"/>
      <c r="E81" s="46"/>
      <c r="F81" s="46"/>
      <c r="G81" s="46"/>
      <c r="H81" s="46"/>
      <c r="I81" s="46"/>
      <c r="J81" s="46"/>
    </row>
    <row r="82" spans="3:10" s="13" customFormat="1" x14ac:dyDescent="0.2">
      <c r="C82" s="46"/>
      <c r="D82" s="46"/>
      <c r="E82" s="46"/>
      <c r="F82" s="46"/>
      <c r="G82" s="46"/>
      <c r="H82" s="46"/>
      <c r="I82" s="46"/>
      <c r="J82" s="46"/>
    </row>
    <row r="83" spans="3:10" s="13" customFormat="1" x14ac:dyDescent="0.2">
      <c r="C83" s="46"/>
      <c r="D83" s="46"/>
      <c r="E83" s="46"/>
      <c r="F83" s="46"/>
      <c r="G83" s="46"/>
      <c r="H83" s="46"/>
      <c r="I83" s="46"/>
      <c r="J83" s="46"/>
    </row>
    <row r="84" spans="3:10" s="13" customFormat="1" x14ac:dyDescent="0.2">
      <c r="C84" s="46"/>
      <c r="D84" s="46"/>
      <c r="E84" s="46"/>
      <c r="F84" s="46"/>
      <c r="G84" s="46"/>
      <c r="H84" s="46"/>
      <c r="I84" s="46"/>
      <c r="J84" s="46"/>
    </row>
    <row r="85" spans="3:10" s="13" customFormat="1" x14ac:dyDescent="0.2">
      <c r="C85" s="46"/>
      <c r="D85" s="46"/>
      <c r="E85" s="46"/>
      <c r="F85" s="46"/>
      <c r="G85" s="46"/>
      <c r="H85" s="46"/>
      <c r="I85" s="46"/>
      <c r="J85" s="46"/>
    </row>
    <row r="86" spans="3:10" s="13" customFormat="1" x14ac:dyDescent="0.2">
      <c r="C86" s="46"/>
      <c r="D86" s="46"/>
      <c r="E86" s="46"/>
      <c r="F86" s="46"/>
      <c r="G86" s="46"/>
      <c r="H86" s="46"/>
      <c r="I86" s="46"/>
      <c r="J86" s="46"/>
    </row>
  </sheetData>
  <autoFilter ref="A3:EH3">
    <sortState ref="A3:EH76">
      <sortCondition ref="A2"/>
    </sortState>
  </autoFilter>
  <mergeCells count="17">
    <mergeCell ref="DK2:DR2"/>
    <mergeCell ref="DS2:DZ2"/>
    <mergeCell ref="EA2:EH2"/>
    <mergeCell ref="CE2:CL2"/>
    <mergeCell ref="CM2:CT2"/>
    <mergeCell ref="CU2:DB2"/>
    <mergeCell ref="DC2:DJ2"/>
    <mergeCell ref="C2:J2"/>
    <mergeCell ref="BG2:BN2"/>
    <mergeCell ref="BO2:BV2"/>
    <mergeCell ref="BW2:CD2"/>
    <mergeCell ref="K2:R2"/>
    <mergeCell ref="AA2:AH2"/>
    <mergeCell ref="AI2:AP2"/>
    <mergeCell ref="AQ2:AX2"/>
    <mergeCell ref="AY2:BF2"/>
    <mergeCell ref="S2:Z2"/>
  </mergeCells>
  <phoneticPr fontId="13" type="noConversion"/>
  <printOptions horizontalCentered="1"/>
  <pageMargins left="0.25" right="0.25" top="0.35" bottom="0.35" header="0.2" footer="0.2"/>
  <pageSetup paperSize="5" scale="60" fitToWidth="0" fitToHeight="0" orientation="landscape" r:id="rId1"/>
  <headerFooter alignWithMargins="0"/>
  <colBreaks count="8" manualBreakCount="8">
    <brk id="18" max="75" man="1"/>
    <brk id="34" max="75" man="1"/>
    <brk id="50" max="75" man="1"/>
    <brk id="66" max="75" man="1"/>
    <brk id="82" max="75" man="1"/>
    <brk id="98" max="75" man="1"/>
    <brk id="114" max="75" man="1"/>
    <brk id="130" max="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O77"/>
  <sheetViews>
    <sheetView zoomScaleNormal="100" zoomScaleSheetLayoutView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8.85546875" defaultRowHeight="12.75" x14ac:dyDescent="0.2"/>
  <cols>
    <col min="1" max="1" width="4" style="97" bestFit="1" customWidth="1"/>
    <col min="2" max="2" width="31" style="97" bestFit="1" customWidth="1"/>
    <col min="3" max="3" width="12.140625" style="97" bestFit="1" customWidth="1"/>
    <col min="4" max="4" width="12.7109375" style="97" customWidth="1"/>
    <col min="5" max="37" width="13.28515625" style="97" customWidth="1"/>
    <col min="38" max="38" width="11.5703125" style="97" bestFit="1" customWidth="1"/>
    <col min="39" max="39" width="10.28515625" style="97" bestFit="1" customWidth="1"/>
    <col min="40" max="40" width="13.28515625" style="97" customWidth="1"/>
    <col min="41" max="41" width="12.28515625" style="97" customWidth="1"/>
    <col min="42" max="16384" width="8.85546875" style="97"/>
  </cols>
  <sheetData>
    <row r="1" spans="1:41" s="142" customFormat="1" ht="12.75" customHeight="1" x14ac:dyDescent="0.2">
      <c r="A1" s="142" t="s">
        <v>314</v>
      </c>
    </row>
    <row r="2" spans="1:41" s="107" customFormat="1" ht="18.75" customHeight="1" x14ac:dyDescent="0.2">
      <c r="A2" s="256" t="s">
        <v>161</v>
      </c>
      <c r="B2" s="256"/>
      <c r="C2" s="257" t="s">
        <v>315</v>
      </c>
      <c r="D2" s="258" t="s">
        <v>306</v>
      </c>
      <c r="E2" s="259" t="s">
        <v>316</v>
      </c>
      <c r="F2" s="259"/>
      <c r="G2" s="259"/>
      <c r="H2" s="259"/>
      <c r="I2" s="259"/>
      <c r="J2" s="259"/>
      <c r="K2" s="259" t="s">
        <v>316</v>
      </c>
      <c r="L2" s="259"/>
      <c r="M2" s="259"/>
      <c r="N2" s="259"/>
      <c r="O2" s="259"/>
      <c r="P2" s="259"/>
      <c r="Q2" s="259"/>
      <c r="R2" s="259"/>
      <c r="S2" s="259" t="s">
        <v>316</v>
      </c>
      <c r="T2" s="259"/>
      <c r="U2" s="259"/>
      <c r="V2" s="259"/>
      <c r="W2" s="259"/>
      <c r="X2" s="259"/>
      <c r="Y2" s="259"/>
      <c r="Z2" s="259"/>
      <c r="AA2" s="259" t="s">
        <v>316</v>
      </c>
      <c r="AB2" s="259"/>
      <c r="AC2" s="259"/>
      <c r="AD2" s="259"/>
      <c r="AE2" s="259"/>
      <c r="AF2" s="259"/>
      <c r="AG2" s="259"/>
      <c r="AH2" s="259"/>
      <c r="AI2" s="259" t="s">
        <v>316</v>
      </c>
      <c r="AJ2" s="259"/>
      <c r="AK2" s="259"/>
      <c r="AL2" s="259"/>
      <c r="AM2" s="259"/>
      <c r="AN2" s="259"/>
      <c r="AO2" s="255" t="s">
        <v>317</v>
      </c>
    </row>
    <row r="3" spans="1:41" s="108" customFormat="1" ht="69.75" customHeight="1" x14ac:dyDescent="0.2">
      <c r="A3" s="256"/>
      <c r="B3" s="256"/>
      <c r="C3" s="257"/>
      <c r="D3" s="258"/>
      <c r="E3" s="98" t="s">
        <v>273</v>
      </c>
      <c r="F3" s="98" t="s">
        <v>272</v>
      </c>
      <c r="G3" s="98" t="s">
        <v>318</v>
      </c>
      <c r="H3" s="98" t="s">
        <v>277</v>
      </c>
      <c r="I3" s="98" t="s">
        <v>276</v>
      </c>
      <c r="J3" s="98" t="s">
        <v>275</v>
      </c>
      <c r="K3" s="98" t="s">
        <v>298</v>
      </c>
      <c r="L3" s="98" t="s">
        <v>297</v>
      </c>
      <c r="M3" s="98" t="s">
        <v>292</v>
      </c>
      <c r="N3" s="98" t="s">
        <v>319</v>
      </c>
      <c r="O3" s="98" t="s">
        <v>307</v>
      </c>
      <c r="P3" s="98" t="s">
        <v>288</v>
      </c>
      <c r="Q3" s="98" t="s">
        <v>294</v>
      </c>
      <c r="R3" s="98" t="s">
        <v>295</v>
      </c>
      <c r="S3" s="98" t="s">
        <v>279</v>
      </c>
      <c r="T3" s="98" t="s">
        <v>287</v>
      </c>
      <c r="U3" s="98" t="s">
        <v>289</v>
      </c>
      <c r="V3" s="98" t="s">
        <v>290</v>
      </c>
      <c r="W3" s="98" t="s">
        <v>291</v>
      </c>
      <c r="X3" s="98" t="s">
        <v>293</v>
      </c>
      <c r="Y3" s="98" t="s">
        <v>281</v>
      </c>
      <c r="Z3" s="98" t="s">
        <v>299</v>
      </c>
      <c r="AA3" s="98" t="s">
        <v>300</v>
      </c>
      <c r="AB3" s="98" t="s">
        <v>282</v>
      </c>
      <c r="AC3" s="98" t="s">
        <v>283</v>
      </c>
      <c r="AD3" s="98" t="s">
        <v>284</v>
      </c>
      <c r="AE3" s="98" t="s">
        <v>285</v>
      </c>
      <c r="AF3" s="98" t="s">
        <v>286</v>
      </c>
      <c r="AG3" s="98" t="s">
        <v>278</v>
      </c>
      <c r="AH3" s="98" t="s">
        <v>280</v>
      </c>
      <c r="AI3" s="98" t="s">
        <v>301</v>
      </c>
      <c r="AJ3" s="98" t="s">
        <v>302</v>
      </c>
      <c r="AK3" s="98" t="s">
        <v>320</v>
      </c>
      <c r="AL3" s="98" t="s">
        <v>321</v>
      </c>
      <c r="AM3" s="98" t="s">
        <v>296</v>
      </c>
      <c r="AN3" s="98" t="s">
        <v>274</v>
      </c>
      <c r="AO3" s="255"/>
    </row>
    <row r="4" spans="1:41" s="108" customFormat="1" ht="15" customHeight="1" x14ac:dyDescent="0.2">
      <c r="A4" s="256"/>
      <c r="B4" s="256"/>
      <c r="C4" s="257"/>
      <c r="D4" s="258"/>
      <c r="E4" s="99">
        <v>343001</v>
      </c>
      <c r="F4" s="99">
        <v>341001</v>
      </c>
      <c r="G4" s="99">
        <v>344001</v>
      </c>
      <c r="H4" s="99">
        <v>348001</v>
      </c>
      <c r="I4" s="99">
        <v>347001</v>
      </c>
      <c r="J4" s="99">
        <v>346001</v>
      </c>
      <c r="K4" s="99" t="s">
        <v>322</v>
      </c>
      <c r="L4" s="99" t="s">
        <v>323</v>
      </c>
      <c r="M4" s="99" t="s">
        <v>324</v>
      </c>
      <c r="N4" s="99" t="s">
        <v>325</v>
      </c>
      <c r="O4" s="99" t="s">
        <v>326</v>
      </c>
      <c r="P4" s="99" t="s">
        <v>327</v>
      </c>
      <c r="Q4" s="99" t="s">
        <v>328</v>
      </c>
      <c r="R4" s="99" t="s">
        <v>329</v>
      </c>
      <c r="S4" s="99" t="s">
        <v>330</v>
      </c>
      <c r="T4" s="99" t="s">
        <v>331</v>
      </c>
      <c r="U4" s="99" t="s">
        <v>332</v>
      </c>
      <c r="V4" s="99" t="s">
        <v>333</v>
      </c>
      <c r="W4" s="99" t="s">
        <v>334</v>
      </c>
      <c r="X4" s="99" t="s">
        <v>335</v>
      </c>
      <c r="Y4" s="99" t="s">
        <v>336</v>
      </c>
      <c r="Z4" s="99" t="s">
        <v>337</v>
      </c>
      <c r="AA4" s="99" t="s">
        <v>338</v>
      </c>
      <c r="AB4" s="99" t="s">
        <v>339</v>
      </c>
      <c r="AC4" s="99" t="s">
        <v>340</v>
      </c>
      <c r="AD4" s="99" t="s">
        <v>341</v>
      </c>
      <c r="AE4" s="99" t="s">
        <v>342</v>
      </c>
      <c r="AF4" s="99" t="s">
        <v>343</v>
      </c>
      <c r="AG4" s="99" t="s">
        <v>344</v>
      </c>
      <c r="AH4" s="99" t="s">
        <v>345</v>
      </c>
      <c r="AI4" s="99" t="s">
        <v>346</v>
      </c>
      <c r="AJ4" s="99" t="s">
        <v>347</v>
      </c>
      <c r="AK4" s="99" t="s">
        <v>348</v>
      </c>
      <c r="AL4" s="99" t="s">
        <v>349</v>
      </c>
      <c r="AM4" s="99" t="s">
        <v>350</v>
      </c>
      <c r="AN4" s="99">
        <v>345001</v>
      </c>
      <c r="AO4" s="255"/>
    </row>
    <row r="5" spans="1:41" s="108" customFormat="1" ht="13.9" customHeight="1" x14ac:dyDescent="0.2">
      <c r="A5" s="100"/>
      <c r="B5" s="100"/>
      <c r="C5" s="100">
        <v>1</v>
      </c>
      <c r="D5" s="100">
        <v>2</v>
      </c>
      <c r="E5" s="100">
        <v>3</v>
      </c>
      <c r="F5" s="100">
        <v>4</v>
      </c>
      <c r="G5" s="100">
        <v>5</v>
      </c>
      <c r="H5" s="100">
        <v>6</v>
      </c>
      <c r="I5" s="100">
        <v>7</v>
      </c>
      <c r="J5" s="100">
        <v>8</v>
      </c>
      <c r="K5" s="100">
        <v>9</v>
      </c>
      <c r="L5" s="100">
        <v>10</v>
      </c>
      <c r="M5" s="100">
        <v>11</v>
      </c>
      <c r="N5" s="100">
        <v>12</v>
      </c>
      <c r="O5" s="100">
        <v>13</v>
      </c>
      <c r="P5" s="100">
        <v>14</v>
      </c>
      <c r="Q5" s="100">
        <v>15</v>
      </c>
      <c r="R5" s="100">
        <v>16</v>
      </c>
      <c r="S5" s="100">
        <v>17</v>
      </c>
      <c r="T5" s="100">
        <v>18</v>
      </c>
      <c r="U5" s="100">
        <v>19</v>
      </c>
      <c r="V5" s="100">
        <v>20</v>
      </c>
      <c r="W5" s="100">
        <v>21</v>
      </c>
      <c r="X5" s="100">
        <v>22</v>
      </c>
      <c r="Y5" s="100">
        <v>23</v>
      </c>
      <c r="Z5" s="100">
        <v>24</v>
      </c>
      <c r="AA5" s="100">
        <v>25</v>
      </c>
      <c r="AB5" s="100">
        <v>26</v>
      </c>
      <c r="AC5" s="100">
        <v>27</v>
      </c>
      <c r="AD5" s="100">
        <v>28</v>
      </c>
      <c r="AE5" s="100">
        <v>29</v>
      </c>
      <c r="AF5" s="100">
        <v>30</v>
      </c>
      <c r="AG5" s="100">
        <v>31</v>
      </c>
      <c r="AH5" s="100">
        <v>32</v>
      </c>
      <c r="AI5" s="100">
        <v>33</v>
      </c>
      <c r="AJ5" s="100">
        <v>34</v>
      </c>
      <c r="AK5" s="100">
        <v>35</v>
      </c>
      <c r="AL5" s="100">
        <v>36</v>
      </c>
      <c r="AM5" s="100">
        <v>37</v>
      </c>
      <c r="AN5" s="100">
        <f t="shared" ref="AN5:AO5" si="0">AM5+1</f>
        <v>38</v>
      </c>
      <c r="AO5" s="100">
        <f t="shared" si="0"/>
        <v>39</v>
      </c>
    </row>
    <row r="6" spans="1:41" s="108" customFormat="1" ht="51" hidden="1" x14ac:dyDescent="0.2">
      <c r="A6" s="101"/>
      <c r="B6" s="101"/>
      <c r="C6" s="102" t="s">
        <v>351</v>
      </c>
      <c r="D6" s="102" t="s">
        <v>351</v>
      </c>
      <c r="E6" s="102" t="s">
        <v>351</v>
      </c>
      <c r="F6" s="102" t="s">
        <v>351</v>
      </c>
      <c r="G6" s="102" t="s">
        <v>351</v>
      </c>
      <c r="H6" s="102" t="s">
        <v>351</v>
      </c>
      <c r="I6" s="102" t="s">
        <v>351</v>
      </c>
      <c r="J6" s="102" t="s">
        <v>351</v>
      </c>
      <c r="K6" s="102" t="s">
        <v>351</v>
      </c>
      <c r="L6" s="102" t="s">
        <v>351</v>
      </c>
      <c r="M6" s="102" t="s">
        <v>351</v>
      </c>
      <c r="N6" s="102" t="s">
        <v>351</v>
      </c>
      <c r="O6" s="102" t="s">
        <v>351</v>
      </c>
      <c r="P6" s="102" t="s">
        <v>351</v>
      </c>
      <c r="Q6" s="102" t="s">
        <v>351</v>
      </c>
      <c r="R6" s="102" t="s">
        <v>351</v>
      </c>
      <c r="S6" s="102" t="s">
        <v>351</v>
      </c>
      <c r="T6" s="102" t="s">
        <v>351</v>
      </c>
      <c r="U6" s="102" t="s">
        <v>351</v>
      </c>
      <c r="V6" s="102" t="s">
        <v>351</v>
      </c>
      <c r="W6" s="102" t="s">
        <v>351</v>
      </c>
      <c r="X6" s="102" t="s">
        <v>351</v>
      </c>
      <c r="Y6" s="102" t="s">
        <v>351</v>
      </c>
      <c r="Z6" s="102" t="s">
        <v>351</v>
      </c>
      <c r="AA6" s="102" t="s">
        <v>351</v>
      </c>
      <c r="AB6" s="102" t="s">
        <v>351</v>
      </c>
      <c r="AC6" s="102" t="s">
        <v>351</v>
      </c>
      <c r="AD6" s="102" t="s">
        <v>351</v>
      </c>
      <c r="AE6" s="102" t="s">
        <v>351</v>
      </c>
      <c r="AF6" s="102" t="s">
        <v>351</v>
      </c>
      <c r="AG6" s="102"/>
      <c r="AH6" s="102"/>
      <c r="AI6" s="102"/>
      <c r="AJ6" s="102"/>
      <c r="AK6" s="102"/>
      <c r="AL6" s="102"/>
      <c r="AM6" s="102" t="s">
        <v>351</v>
      </c>
      <c r="AN6" s="102" t="s">
        <v>351</v>
      </c>
      <c r="AO6" s="102"/>
    </row>
    <row r="7" spans="1:41" s="109" customFormat="1" ht="16.149999999999999" customHeight="1" x14ac:dyDescent="0.2">
      <c r="A7" s="34" t="s">
        <v>10</v>
      </c>
      <c r="B7" s="19" t="s">
        <v>11</v>
      </c>
      <c r="C7" s="20">
        <v>9341</v>
      </c>
      <c r="D7" s="20"/>
      <c r="E7" s="20"/>
      <c r="F7" s="20"/>
      <c r="G7" s="20"/>
      <c r="H7" s="20"/>
      <c r="I7" s="20"/>
      <c r="J7" s="20"/>
      <c r="K7" s="20">
        <v>1</v>
      </c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>
        <v>2</v>
      </c>
      <c r="X7" s="20">
        <v>23</v>
      </c>
      <c r="Y7" s="20">
        <v>7</v>
      </c>
      <c r="Z7" s="20"/>
      <c r="AA7" s="20"/>
      <c r="AB7" s="20"/>
      <c r="AC7" s="20"/>
      <c r="AD7" s="20"/>
      <c r="AE7" s="20"/>
      <c r="AF7" s="20"/>
      <c r="AG7" s="20"/>
      <c r="AH7" s="20">
        <v>2</v>
      </c>
      <c r="AI7" s="20"/>
      <c r="AJ7" s="20"/>
      <c r="AK7" s="20"/>
      <c r="AL7" s="20"/>
      <c r="AM7" s="20">
        <v>38</v>
      </c>
      <c r="AN7" s="20">
        <v>30</v>
      </c>
      <c r="AO7" s="21">
        <f t="shared" ref="AO7:AO38" si="1">SUM(C7:AN7)</f>
        <v>9444</v>
      </c>
    </row>
    <row r="8" spans="1:41" s="109" customFormat="1" ht="16.149999999999999" customHeight="1" x14ac:dyDescent="0.2">
      <c r="A8" s="35" t="s">
        <v>12</v>
      </c>
      <c r="B8" s="22" t="s">
        <v>13</v>
      </c>
      <c r="C8" s="23">
        <v>3987</v>
      </c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>
        <v>7</v>
      </c>
      <c r="AN8" s="23">
        <v>7</v>
      </c>
      <c r="AO8" s="24">
        <f t="shared" si="1"/>
        <v>4001</v>
      </c>
    </row>
    <row r="9" spans="1:41" s="109" customFormat="1" ht="16.149999999999999" customHeight="1" x14ac:dyDescent="0.2">
      <c r="A9" s="35" t="s">
        <v>14</v>
      </c>
      <c r="B9" s="22" t="s">
        <v>15</v>
      </c>
      <c r="C9" s="23">
        <v>22206</v>
      </c>
      <c r="D9" s="23"/>
      <c r="E9" s="23">
        <v>3</v>
      </c>
      <c r="F9" s="23"/>
      <c r="G9" s="23"/>
      <c r="H9" s="23"/>
      <c r="I9" s="23"/>
      <c r="J9" s="23"/>
      <c r="K9" s="23"/>
      <c r="L9" s="23"/>
      <c r="M9" s="23">
        <v>12</v>
      </c>
      <c r="N9" s="23"/>
      <c r="O9" s="23">
        <v>4</v>
      </c>
      <c r="P9" s="23"/>
      <c r="Q9" s="23"/>
      <c r="R9" s="23"/>
      <c r="S9" s="23"/>
      <c r="T9" s="23">
        <v>15</v>
      </c>
      <c r="U9" s="23"/>
      <c r="V9" s="23"/>
      <c r="W9" s="23"/>
      <c r="X9" s="23"/>
      <c r="Y9" s="23"/>
      <c r="Z9" s="23"/>
      <c r="AA9" s="23"/>
      <c r="AB9" s="23"/>
      <c r="AC9" s="23"/>
      <c r="AD9" s="23">
        <v>1</v>
      </c>
      <c r="AE9" s="23"/>
      <c r="AF9" s="23">
        <v>4</v>
      </c>
      <c r="AG9" s="23"/>
      <c r="AH9" s="23"/>
      <c r="AI9" s="23"/>
      <c r="AJ9" s="23"/>
      <c r="AK9" s="23"/>
      <c r="AL9" s="23"/>
      <c r="AM9" s="23">
        <v>42</v>
      </c>
      <c r="AN9" s="23">
        <v>101</v>
      </c>
      <c r="AO9" s="24">
        <f t="shared" si="1"/>
        <v>22388</v>
      </c>
    </row>
    <row r="10" spans="1:41" s="109" customFormat="1" ht="16.149999999999999" customHeight="1" x14ac:dyDescent="0.2">
      <c r="A10" s="35" t="s">
        <v>16</v>
      </c>
      <c r="B10" s="22" t="s">
        <v>17</v>
      </c>
      <c r="C10" s="23">
        <v>3122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>
        <v>1</v>
      </c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>
        <v>12</v>
      </c>
      <c r="AN10" s="23">
        <v>14</v>
      </c>
      <c r="AO10" s="24">
        <f t="shared" si="1"/>
        <v>3149</v>
      </c>
    </row>
    <row r="11" spans="1:41" s="109" customFormat="1" ht="16.149999999999999" customHeight="1" x14ac:dyDescent="0.2">
      <c r="A11" s="36" t="s">
        <v>18</v>
      </c>
      <c r="B11" s="25" t="s">
        <v>19</v>
      </c>
      <c r="C11" s="26">
        <v>5065</v>
      </c>
      <c r="D11" s="26"/>
      <c r="E11" s="26"/>
      <c r="F11" s="26"/>
      <c r="G11" s="26"/>
      <c r="H11" s="26"/>
      <c r="I11" s="26"/>
      <c r="J11" s="26">
        <v>1</v>
      </c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>
        <v>26</v>
      </c>
      <c r="AN11" s="26">
        <v>39</v>
      </c>
      <c r="AO11" s="27">
        <f t="shared" si="1"/>
        <v>5131</v>
      </c>
    </row>
    <row r="12" spans="1:41" s="109" customFormat="1" ht="16.149999999999999" customHeight="1" x14ac:dyDescent="0.2">
      <c r="A12" s="34" t="s">
        <v>20</v>
      </c>
      <c r="B12" s="19" t="s">
        <v>21</v>
      </c>
      <c r="C12" s="20">
        <v>5763</v>
      </c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>
        <v>16</v>
      </c>
      <c r="AN12" s="20">
        <v>8</v>
      </c>
      <c r="AO12" s="21">
        <f t="shared" si="1"/>
        <v>5787</v>
      </c>
    </row>
    <row r="13" spans="1:41" s="109" customFormat="1" ht="16.149999999999999" customHeight="1" x14ac:dyDescent="0.2">
      <c r="A13" s="35" t="s">
        <v>22</v>
      </c>
      <c r="B13" s="22" t="s">
        <v>23</v>
      </c>
      <c r="C13" s="23">
        <v>2030</v>
      </c>
      <c r="D13" s="23"/>
      <c r="E13" s="23"/>
      <c r="F13" s="23">
        <v>2</v>
      </c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>
        <v>40</v>
      </c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>
        <v>13</v>
      </c>
      <c r="AN13" s="23">
        <v>1</v>
      </c>
      <c r="AO13" s="24">
        <f t="shared" si="1"/>
        <v>2086</v>
      </c>
    </row>
    <row r="14" spans="1:41" s="109" customFormat="1" ht="16.149999999999999" customHeight="1" x14ac:dyDescent="0.2">
      <c r="A14" s="35" t="s">
        <v>24</v>
      </c>
      <c r="B14" s="22" t="s">
        <v>25</v>
      </c>
      <c r="C14" s="23">
        <v>22331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>
        <v>71</v>
      </c>
      <c r="AN14" s="23">
        <v>50</v>
      </c>
      <c r="AO14" s="24">
        <f t="shared" si="1"/>
        <v>22452</v>
      </c>
    </row>
    <row r="15" spans="1:41" s="109" customFormat="1" ht="16.149999999999999" customHeight="1" x14ac:dyDescent="0.2">
      <c r="A15" s="35" t="s">
        <v>26</v>
      </c>
      <c r="B15" s="22" t="s">
        <v>27</v>
      </c>
      <c r="C15" s="23">
        <v>37402</v>
      </c>
      <c r="D15" s="23">
        <v>960</v>
      </c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>
        <v>105</v>
      </c>
      <c r="AN15" s="23">
        <v>70</v>
      </c>
      <c r="AO15" s="24">
        <f t="shared" si="1"/>
        <v>38537</v>
      </c>
    </row>
    <row r="16" spans="1:41" s="109" customFormat="1" ht="16.149999999999999" customHeight="1" x14ac:dyDescent="0.2">
      <c r="A16" s="36" t="s">
        <v>28</v>
      </c>
      <c r="B16" s="25" t="s">
        <v>29</v>
      </c>
      <c r="C16" s="26">
        <v>30994</v>
      </c>
      <c r="D16" s="26"/>
      <c r="E16" s="26"/>
      <c r="F16" s="26"/>
      <c r="G16" s="26"/>
      <c r="H16" s="26"/>
      <c r="I16" s="26"/>
      <c r="J16" s="26">
        <v>916</v>
      </c>
      <c r="K16" s="26"/>
      <c r="L16" s="26">
        <v>661</v>
      </c>
      <c r="M16" s="26"/>
      <c r="N16" s="26"/>
      <c r="O16" s="26"/>
      <c r="P16" s="26"/>
      <c r="Q16" s="26"/>
      <c r="R16" s="26"/>
      <c r="S16" s="26"/>
      <c r="T16" s="26"/>
      <c r="U16" s="26">
        <v>453</v>
      </c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>
        <v>96</v>
      </c>
      <c r="AN16" s="26">
        <v>81</v>
      </c>
      <c r="AO16" s="27">
        <f t="shared" si="1"/>
        <v>33201</v>
      </c>
    </row>
    <row r="17" spans="1:41" s="109" customFormat="1" ht="16.149999999999999" customHeight="1" x14ac:dyDescent="0.2">
      <c r="A17" s="34" t="s">
        <v>30</v>
      </c>
      <c r="B17" s="19" t="s">
        <v>31</v>
      </c>
      <c r="C17" s="20">
        <v>1541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>
        <v>1</v>
      </c>
      <c r="AN17" s="20">
        <v>4</v>
      </c>
      <c r="AO17" s="21">
        <f t="shared" si="1"/>
        <v>1546</v>
      </c>
    </row>
    <row r="18" spans="1:41" s="109" customFormat="1" ht="16.149999999999999" customHeight="1" x14ac:dyDescent="0.2">
      <c r="A18" s="35" t="s">
        <v>32</v>
      </c>
      <c r="B18" s="22" t="s">
        <v>33</v>
      </c>
      <c r="C18" s="23">
        <v>1313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>
        <v>1</v>
      </c>
      <c r="AN18" s="23">
        <v>1</v>
      </c>
      <c r="AO18" s="24">
        <f t="shared" si="1"/>
        <v>1315</v>
      </c>
    </row>
    <row r="19" spans="1:41" s="109" customFormat="1" ht="16.149999999999999" customHeight="1" x14ac:dyDescent="0.2">
      <c r="A19" s="35" t="s">
        <v>34</v>
      </c>
      <c r="B19" s="22" t="s">
        <v>35</v>
      </c>
      <c r="C19" s="23">
        <v>1165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>
        <v>90</v>
      </c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>
        <v>6</v>
      </c>
      <c r="AN19" s="23">
        <v>4</v>
      </c>
      <c r="AO19" s="24">
        <f t="shared" si="1"/>
        <v>1265</v>
      </c>
    </row>
    <row r="20" spans="1:41" s="109" customFormat="1" ht="16.149999999999999" customHeight="1" x14ac:dyDescent="0.2">
      <c r="A20" s="35" t="s">
        <v>36</v>
      </c>
      <c r="B20" s="22" t="s">
        <v>37</v>
      </c>
      <c r="C20" s="23">
        <v>1629</v>
      </c>
      <c r="D20" s="23"/>
      <c r="E20" s="23"/>
      <c r="F20" s="23">
        <v>2</v>
      </c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>
        <v>45</v>
      </c>
      <c r="W20" s="23"/>
      <c r="X20" s="23"/>
      <c r="Y20" s="23"/>
      <c r="Z20" s="23"/>
      <c r="AA20" s="23"/>
      <c r="AB20" s="23">
        <v>51</v>
      </c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>
        <v>9</v>
      </c>
      <c r="AN20" s="23">
        <v>5</v>
      </c>
      <c r="AO20" s="24">
        <f t="shared" si="1"/>
        <v>1741</v>
      </c>
    </row>
    <row r="21" spans="1:41" s="109" customFormat="1" ht="16.149999999999999" customHeight="1" x14ac:dyDescent="0.2">
      <c r="A21" s="36" t="s">
        <v>38</v>
      </c>
      <c r="B21" s="25" t="s">
        <v>39</v>
      </c>
      <c r="C21" s="26">
        <v>3209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>
        <v>347</v>
      </c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>
        <v>10</v>
      </c>
      <c r="AN21" s="26">
        <v>2</v>
      </c>
      <c r="AO21" s="27">
        <f t="shared" si="1"/>
        <v>3568</v>
      </c>
    </row>
    <row r="22" spans="1:41" s="109" customFormat="1" ht="16.149999999999999" customHeight="1" x14ac:dyDescent="0.2">
      <c r="A22" s="34" t="s">
        <v>40</v>
      </c>
      <c r="B22" s="19" t="s">
        <v>41</v>
      </c>
      <c r="C22" s="20">
        <v>4796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>
        <v>17</v>
      </c>
      <c r="AN22" s="20">
        <v>12</v>
      </c>
      <c r="AO22" s="21">
        <f t="shared" si="1"/>
        <v>4825</v>
      </c>
    </row>
    <row r="23" spans="1:41" s="109" customFormat="1" ht="16.149999999999999" customHeight="1" x14ac:dyDescent="0.2">
      <c r="A23" s="35" t="s">
        <v>42</v>
      </c>
      <c r="B23" s="22" t="s">
        <v>43</v>
      </c>
      <c r="C23" s="23">
        <v>39187</v>
      </c>
      <c r="D23" s="23">
        <v>2167</v>
      </c>
      <c r="E23" s="23">
        <v>510</v>
      </c>
      <c r="F23" s="23"/>
      <c r="G23" s="23"/>
      <c r="H23" s="23"/>
      <c r="I23" s="23"/>
      <c r="J23" s="23"/>
      <c r="K23" s="23"/>
      <c r="L23" s="23"/>
      <c r="M23" s="23">
        <v>233</v>
      </c>
      <c r="N23" s="23"/>
      <c r="O23" s="23">
        <v>617</v>
      </c>
      <c r="P23" s="23"/>
      <c r="Q23" s="23">
        <v>170</v>
      </c>
      <c r="R23" s="23"/>
      <c r="S23" s="23">
        <v>227</v>
      </c>
      <c r="T23" s="23">
        <v>2</v>
      </c>
      <c r="U23" s="23"/>
      <c r="V23" s="23"/>
      <c r="W23" s="23"/>
      <c r="X23" s="23"/>
      <c r="Y23" s="23"/>
      <c r="Z23" s="23"/>
      <c r="AA23" s="23">
        <v>473</v>
      </c>
      <c r="AB23" s="23"/>
      <c r="AC23" s="23">
        <v>91</v>
      </c>
      <c r="AD23" s="23">
        <v>170</v>
      </c>
      <c r="AE23" s="23"/>
      <c r="AF23" s="23"/>
      <c r="AG23" s="23"/>
      <c r="AH23" s="23"/>
      <c r="AI23" s="23">
        <v>251</v>
      </c>
      <c r="AJ23" s="23">
        <v>303</v>
      </c>
      <c r="AK23" s="23"/>
      <c r="AL23" s="23"/>
      <c r="AM23" s="23">
        <v>109</v>
      </c>
      <c r="AN23" s="23">
        <v>235</v>
      </c>
      <c r="AO23" s="24">
        <f t="shared" si="1"/>
        <v>44745</v>
      </c>
    </row>
    <row r="24" spans="1:41" s="109" customFormat="1" ht="16.149999999999999" customHeight="1" x14ac:dyDescent="0.2">
      <c r="A24" s="35" t="s">
        <v>44</v>
      </c>
      <c r="B24" s="22" t="s">
        <v>45</v>
      </c>
      <c r="C24" s="23">
        <v>893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>
        <v>3</v>
      </c>
      <c r="AN24" s="23">
        <v>2</v>
      </c>
      <c r="AO24" s="24">
        <f t="shared" si="1"/>
        <v>898</v>
      </c>
    </row>
    <row r="25" spans="1:41" s="109" customFormat="1" ht="16.149999999999999" customHeight="1" x14ac:dyDescent="0.2">
      <c r="A25" s="35" t="s">
        <v>46</v>
      </c>
      <c r="B25" s="22" t="s">
        <v>47</v>
      </c>
      <c r="C25" s="23">
        <v>1793</v>
      </c>
      <c r="D25" s="23"/>
      <c r="E25" s="23"/>
      <c r="F25" s="23"/>
      <c r="G25" s="23"/>
      <c r="H25" s="23"/>
      <c r="I25" s="23"/>
      <c r="J25" s="23"/>
      <c r="K25" s="23"/>
      <c r="L25" s="23"/>
      <c r="M25" s="23">
        <v>6</v>
      </c>
      <c r="N25" s="23"/>
      <c r="O25" s="23"/>
      <c r="P25" s="23"/>
      <c r="Q25" s="23">
        <v>1</v>
      </c>
      <c r="R25" s="23"/>
      <c r="S25" s="23">
        <v>25</v>
      </c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>
        <v>11</v>
      </c>
      <c r="AN25" s="23">
        <v>25</v>
      </c>
      <c r="AO25" s="24">
        <f t="shared" si="1"/>
        <v>1861</v>
      </c>
    </row>
    <row r="26" spans="1:41" s="109" customFormat="1" ht="16.149999999999999" customHeight="1" x14ac:dyDescent="0.2">
      <c r="A26" s="36" t="s">
        <v>48</v>
      </c>
      <c r="B26" s="25" t="s">
        <v>49</v>
      </c>
      <c r="C26" s="26">
        <v>5572</v>
      </c>
      <c r="D26" s="26"/>
      <c r="E26" s="26"/>
      <c r="F26" s="26"/>
      <c r="G26" s="26"/>
      <c r="H26" s="26"/>
      <c r="I26" s="26"/>
      <c r="J26" s="26"/>
      <c r="K26" s="26">
        <v>2</v>
      </c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>
        <v>18</v>
      </c>
      <c r="AN26" s="26">
        <v>17</v>
      </c>
      <c r="AO26" s="27">
        <f t="shared" si="1"/>
        <v>5609</v>
      </c>
    </row>
    <row r="27" spans="1:41" s="109" customFormat="1" ht="16.149999999999999" customHeight="1" x14ac:dyDescent="0.2">
      <c r="A27" s="34" t="s">
        <v>50</v>
      </c>
      <c r="B27" s="19" t="s">
        <v>51</v>
      </c>
      <c r="C27" s="20">
        <v>2927</v>
      </c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>
        <v>2</v>
      </c>
      <c r="Q27" s="20"/>
      <c r="R27" s="20">
        <v>1</v>
      </c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>
        <v>17</v>
      </c>
      <c r="AN27" s="20">
        <v>9</v>
      </c>
      <c r="AO27" s="21">
        <f t="shared" si="1"/>
        <v>2956</v>
      </c>
    </row>
    <row r="28" spans="1:41" s="109" customFormat="1" ht="16.149999999999999" customHeight="1" x14ac:dyDescent="0.2">
      <c r="A28" s="35" t="s">
        <v>52</v>
      </c>
      <c r="B28" s="22" t="s">
        <v>53</v>
      </c>
      <c r="C28" s="23">
        <v>2891</v>
      </c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>
        <v>6</v>
      </c>
      <c r="AN28" s="23">
        <v>18</v>
      </c>
      <c r="AO28" s="24">
        <f t="shared" si="1"/>
        <v>2915</v>
      </c>
    </row>
    <row r="29" spans="1:41" s="109" customFormat="1" ht="16.149999999999999" customHeight="1" x14ac:dyDescent="0.2">
      <c r="A29" s="35" t="s">
        <v>54</v>
      </c>
      <c r="B29" s="22" t="s">
        <v>55</v>
      </c>
      <c r="C29" s="23">
        <v>12103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>
        <v>1</v>
      </c>
      <c r="O29" s="23"/>
      <c r="P29" s="23"/>
      <c r="Q29" s="23"/>
      <c r="R29" s="23"/>
      <c r="S29" s="23"/>
      <c r="T29" s="23"/>
      <c r="U29" s="23"/>
      <c r="V29" s="23"/>
      <c r="W29" s="23">
        <v>72</v>
      </c>
      <c r="X29" s="23">
        <v>1</v>
      </c>
      <c r="Y29" s="23">
        <v>1</v>
      </c>
      <c r="Z29" s="23"/>
      <c r="AA29" s="23"/>
      <c r="AB29" s="23"/>
      <c r="AC29" s="23"/>
      <c r="AD29" s="23"/>
      <c r="AE29" s="23"/>
      <c r="AF29" s="23"/>
      <c r="AG29" s="23"/>
      <c r="AH29" s="23">
        <v>1</v>
      </c>
      <c r="AI29" s="23"/>
      <c r="AJ29" s="23"/>
      <c r="AK29" s="23"/>
      <c r="AL29" s="23"/>
      <c r="AM29" s="23">
        <v>30</v>
      </c>
      <c r="AN29" s="23">
        <v>32</v>
      </c>
      <c r="AO29" s="24">
        <f t="shared" si="1"/>
        <v>12241</v>
      </c>
    </row>
    <row r="30" spans="1:41" s="109" customFormat="1" ht="16.149999999999999" customHeight="1" x14ac:dyDescent="0.2">
      <c r="A30" s="35" t="s">
        <v>56</v>
      </c>
      <c r="B30" s="22" t="s">
        <v>57</v>
      </c>
      <c r="C30" s="23">
        <v>4315</v>
      </c>
      <c r="D30" s="23"/>
      <c r="E30" s="23">
        <v>1</v>
      </c>
      <c r="F30" s="23"/>
      <c r="G30" s="23"/>
      <c r="H30" s="23"/>
      <c r="I30" s="23"/>
      <c r="J30" s="23"/>
      <c r="K30" s="23"/>
      <c r="L30" s="23"/>
      <c r="M30" s="23">
        <v>19</v>
      </c>
      <c r="N30" s="23"/>
      <c r="O30" s="23"/>
      <c r="P30" s="23"/>
      <c r="Q30" s="23"/>
      <c r="R30" s="23"/>
      <c r="S30" s="23">
        <v>1</v>
      </c>
      <c r="T30" s="23">
        <v>200</v>
      </c>
      <c r="U30" s="23"/>
      <c r="V30" s="23"/>
      <c r="W30" s="23"/>
      <c r="X30" s="23"/>
      <c r="Y30" s="23"/>
      <c r="Z30" s="23"/>
      <c r="AA30" s="23"/>
      <c r="AB30" s="23"/>
      <c r="AC30" s="23"/>
      <c r="AD30" s="23">
        <v>1</v>
      </c>
      <c r="AE30" s="23"/>
      <c r="AF30" s="23"/>
      <c r="AG30" s="23"/>
      <c r="AH30" s="23"/>
      <c r="AI30" s="23"/>
      <c r="AJ30" s="23"/>
      <c r="AK30" s="23"/>
      <c r="AL30" s="23"/>
      <c r="AM30" s="23">
        <v>8</v>
      </c>
      <c r="AN30" s="23">
        <v>10</v>
      </c>
      <c r="AO30" s="24">
        <f t="shared" si="1"/>
        <v>4555</v>
      </c>
    </row>
    <row r="31" spans="1:41" s="109" customFormat="1" ht="16.149999999999999" customHeight="1" x14ac:dyDescent="0.2">
      <c r="A31" s="36" t="s">
        <v>58</v>
      </c>
      <c r="B31" s="25" t="s">
        <v>59</v>
      </c>
      <c r="C31" s="26">
        <v>2213</v>
      </c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>
        <v>17</v>
      </c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>
        <v>9</v>
      </c>
      <c r="AN31" s="26">
        <v>4</v>
      </c>
      <c r="AO31" s="27">
        <f t="shared" si="1"/>
        <v>2243</v>
      </c>
    </row>
    <row r="32" spans="1:41" s="109" customFormat="1" ht="16.149999999999999" customHeight="1" x14ac:dyDescent="0.2">
      <c r="A32" s="34" t="s">
        <v>60</v>
      </c>
      <c r="B32" s="19" t="s">
        <v>61</v>
      </c>
      <c r="C32" s="20">
        <v>46912</v>
      </c>
      <c r="D32" s="20"/>
      <c r="E32" s="20"/>
      <c r="F32" s="20"/>
      <c r="G32" s="20">
        <v>54</v>
      </c>
      <c r="H32" s="20">
        <v>598</v>
      </c>
      <c r="I32" s="20">
        <v>209</v>
      </c>
      <c r="J32" s="20"/>
      <c r="K32" s="20"/>
      <c r="L32" s="20"/>
      <c r="M32" s="20"/>
      <c r="N32" s="20">
        <v>205</v>
      </c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>
        <v>302</v>
      </c>
      <c r="AF32" s="20"/>
      <c r="AG32" s="20">
        <v>8</v>
      </c>
      <c r="AH32" s="20"/>
      <c r="AI32" s="20"/>
      <c r="AJ32" s="20"/>
      <c r="AK32" s="20">
        <v>7</v>
      </c>
      <c r="AL32" s="20">
        <v>912</v>
      </c>
      <c r="AM32" s="20">
        <v>185</v>
      </c>
      <c r="AN32" s="20">
        <v>169</v>
      </c>
      <c r="AO32" s="21">
        <f t="shared" si="1"/>
        <v>49561</v>
      </c>
    </row>
    <row r="33" spans="1:41" s="109" customFormat="1" ht="16.149999999999999" customHeight="1" x14ac:dyDescent="0.2">
      <c r="A33" s="35" t="s">
        <v>62</v>
      </c>
      <c r="B33" s="22" t="s">
        <v>63</v>
      </c>
      <c r="C33" s="23">
        <v>5505</v>
      </c>
      <c r="D33" s="23"/>
      <c r="E33" s="23"/>
      <c r="F33" s="23"/>
      <c r="G33" s="23"/>
      <c r="H33" s="23"/>
      <c r="I33" s="23"/>
      <c r="J33" s="23">
        <v>3</v>
      </c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>
        <v>15</v>
      </c>
      <c r="AN33" s="23">
        <v>7</v>
      </c>
      <c r="AO33" s="24">
        <f t="shared" si="1"/>
        <v>5530</v>
      </c>
    </row>
    <row r="34" spans="1:41" s="109" customFormat="1" ht="16.149999999999999" customHeight="1" x14ac:dyDescent="0.2">
      <c r="A34" s="35" t="s">
        <v>64</v>
      </c>
      <c r="B34" s="22" t="s">
        <v>65</v>
      </c>
      <c r="C34" s="23">
        <v>30348</v>
      </c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>
        <v>749</v>
      </c>
      <c r="X34" s="23">
        <v>740</v>
      </c>
      <c r="Y34" s="23">
        <v>532</v>
      </c>
      <c r="Z34" s="23"/>
      <c r="AA34" s="23"/>
      <c r="AB34" s="23"/>
      <c r="AC34" s="23"/>
      <c r="AD34" s="23"/>
      <c r="AE34" s="23"/>
      <c r="AF34" s="23"/>
      <c r="AG34" s="23"/>
      <c r="AH34" s="23">
        <v>53</v>
      </c>
      <c r="AI34" s="23"/>
      <c r="AJ34" s="23"/>
      <c r="AK34" s="23"/>
      <c r="AL34" s="23"/>
      <c r="AM34" s="23">
        <v>59</v>
      </c>
      <c r="AN34" s="23">
        <v>106</v>
      </c>
      <c r="AO34" s="24">
        <f t="shared" si="1"/>
        <v>32587</v>
      </c>
    </row>
    <row r="35" spans="1:41" s="109" customFormat="1" ht="16.149999999999999" customHeight="1" x14ac:dyDescent="0.2">
      <c r="A35" s="35" t="s">
        <v>66</v>
      </c>
      <c r="B35" s="22" t="s">
        <v>67</v>
      </c>
      <c r="C35" s="23">
        <v>13809</v>
      </c>
      <c r="D35" s="23"/>
      <c r="E35" s="23"/>
      <c r="F35" s="23"/>
      <c r="G35" s="23">
        <v>1</v>
      </c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>
        <v>1</v>
      </c>
      <c r="AG35" s="23"/>
      <c r="AH35" s="23"/>
      <c r="AI35" s="23"/>
      <c r="AJ35" s="23"/>
      <c r="AK35" s="23"/>
      <c r="AL35" s="23"/>
      <c r="AM35" s="23">
        <v>30</v>
      </c>
      <c r="AN35" s="23">
        <v>103</v>
      </c>
      <c r="AO35" s="24">
        <f t="shared" si="1"/>
        <v>13944</v>
      </c>
    </row>
    <row r="36" spans="1:41" s="109" customFormat="1" ht="16.149999999999999" customHeight="1" x14ac:dyDescent="0.2">
      <c r="A36" s="36" t="s">
        <v>68</v>
      </c>
      <c r="B36" s="25" t="s">
        <v>69</v>
      </c>
      <c r="C36" s="26">
        <v>2468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>
        <v>9</v>
      </c>
      <c r="AO36" s="27">
        <f t="shared" si="1"/>
        <v>2477</v>
      </c>
    </row>
    <row r="37" spans="1:41" s="109" customFormat="1" ht="16.149999999999999" customHeight="1" x14ac:dyDescent="0.2">
      <c r="A37" s="34" t="s">
        <v>70</v>
      </c>
      <c r="B37" s="19" t="s">
        <v>71</v>
      </c>
      <c r="C37" s="20">
        <v>5821</v>
      </c>
      <c r="D37" s="20"/>
      <c r="E37" s="20"/>
      <c r="F37" s="20">
        <v>53</v>
      </c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>
        <v>3</v>
      </c>
      <c r="W37" s="20"/>
      <c r="X37" s="20"/>
      <c r="Y37" s="20"/>
      <c r="Z37" s="20"/>
      <c r="AA37" s="20"/>
      <c r="AB37" s="20">
        <v>299</v>
      </c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>
        <v>12</v>
      </c>
      <c r="AN37" s="20">
        <v>7</v>
      </c>
      <c r="AO37" s="21">
        <f t="shared" si="1"/>
        <v>6195</v>
      </c>
    </row>
    <row r="38" spans="1:41" s="109" customFormat="1" ht="16.149999999999999" customHeight="1" x14ac:dyDescent="0.2">
      <c r="A38" s="35" t="s">
        <v>72</v>
      </c>
      <c r="B38" s="22" t="s">
        <v>73</v>
      </c>
      <c r="C38" s="23">
        <v>25149</v>
      </c>
      <c r="D38" s="23"/>
      <c r="E38" s="23">
        <v>6</v>
      </c>
      <c r="F38" s="23"/>
      <c r="G38" s="23"/>
      <c r="H38" s="23"/>
      <c r="I38" s="23"/>
      <c r="J38" s="23"/>
      <c r="K38" s="23"/>
      <c r="L38" s="23"/>
      <c r="M38" s="23">
        <v>19</v>
      </c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>
        <v>7</v>
      </c>
      <c r="AA38" s="23">
        <v>3</v>
      </c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>
        <v>85</v>
      </c>
      <c r="AN38" s="23">
        <v>202</v>
      </c>
      <c r="AO38" s="24">
        <f t="shared" si="1"/>
        <v>25471</v>
      </c>
    </row>
    <row r="39" spans="1:41" s="109" customFormat="1" ht="16.149999999999999" customHeight="1" x14ac:dyDescent="0.2">
      <c r="A39" s="35" t="s">
        <v>74</v>
      </c>
      <c r="B39" s="22" t="s">
        <v>75</v>
      </c>
      <c r="C39" s="23">
        <v>1165</v>
      </c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>
        <v>2</v>
      </c>
      <c r="AN39" s="23">
        <v>361</v>
      </c>
      <c r="AO39" s="24">
        <f t="shared" ref="AO39:AO70" si="2">SUM(C39:AN39)</f>
        <v>1528</v>
      </c>
    </row>
    <row r="40" spans="1:41" s="109" customFormat="1" ht="16.149999999999999" customHeight="1" x14ac:dyDescent="0.2">
      <c r="A40" s="35" t="s">
        <v>76</v>
      </c>
      <c r="B40" s="22" t="s">
        <v>77</v>
      </c>
      <c r="C40" s="23">
        <v>3631</v>
      </c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>
        <v>47</v>
      </c>
      <c r="AN40" s="23">
        <v>23</v>
      </c>
      <c r="AO40" s="24">
        <f t="shared" si="2"/>
        <v>3701</v>
      </c>
    </row>
    <row r="41" spans="1:41" s="109" customFormat="1" ht="16.149999999999999" customHeight="1" x14ac:dyDescent="0.2">
      <c r="A41" s="36" t="s">
        <v>78</v>
      </c>
      <c r="B41" s="25" t="s">
        <v>79</v>
      </c>
      <c r="C41" s="26">
        <v>5763</v>
      </c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>
        <v>19</v>
      </c>
      <c r="AN41" s="26">
        <v>19</v>
      </c>
      <c r="AO41" s="27">
        <f t="shared" si="2"/>
        <v>5801</v>
      </c>
    </row>
    <row r="42" spans="1:41" s="109" customFormat="1" ht="16.149999999999999" customHeight="1" x14ac:dyDescent="0.2">
      <c r="A42" s="34" t="s">
        <v>80</v>
      </c>
      <c r="B42" s="19" t="s">
        <v>81</v>
      </c>
      <c r="C42" s="20">
        <v>44631</v>
      </c>
      <c r="D42" s="20"/>
      <c r="E42" s="20"/>
      <c r="F42" s="20"/>
      <c r="G42" s="20">
        <v>447</v>
      </c>
      <c r="H42" s="20">
        <v>246</v>
      </c>
      <c r="I42" s="20">
        <v>618</v>
      </c>
      <c r="J42" s="20"/>
      <c r="K42" s="20"/>
      <c r="L42" s="20"/>
      <c r="M42" s="20"/>
      <c r="N42" s="20">
        <v>49</v>
      </c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>
        <v>119</v>
      </c>
      <c r="AF42" s="20"/>
      <c r="AG42" s="20">
        <v>58</v>
      </c>
      <c r="AH42" s="20"/>
      <c r="AI42" s="20"/>
      <c r="AJ42" s="20"/>
      <c r="AK42" s="20">
        <v>37</v>
      </c>
      <c r="AL42" s="20">
        <v>52</v>
      </c>
      <c r="AM42" s="20">
        <v>58</v>
      </c>
      <c r="AN42" s="20">
        <v>75</v>
      </c>
      <c r="AO42" s="21">
        <f t="shared" si="2"/>
        <v>46390</v>
      </c>
    </row>
    <row r="43" spans="1:41" s="109" customFormat="1" ht="16.149999999999999" customHeight="1" x14ac:dyDescent="0.2">
      <c r="A43" s="35" t="s">
        <v>82</v>
      </c>
      <c r="B43" s="22" t="s">
        <v>83</v>
      </c>
      <c r="C43" s="23">
        <v>18660</v>
      </c>
      <c r="D43" s="23"/>
      <c r="E43" s="23"/>
      <c r="F43" s="23">
        <v>12</v>
      </c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>
        <v>33</v>
      </c>
      <c r="S43" s="23"/>
      <c r="T43" s="23"/>
      <c r="U43" s="23"/>
      <c r="V43" s="23"/>
      <c r="W43" s="23"/>
      <c r="X43" s="23"/>
      <c r="Y43" s="23"/>
      <c r="Z43" s="23"/>
      <c r="AA43" s="23"/>
      <c r="AB43" s="23">
        <v>7</v>
      </c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>
        <v>50</v>
      </c>
      <c r="AN43" s="23">
        <v>48</v>
      </c>
      <c r="AO43" s="24">
        <f t="shared" si="2"/>
        <v>18810</v>
      </c>
    </row>
    <row r="44" spans="1:41" s="109" customFormat="1" ht="16.149999999999999" customHeight="1" x14ac:dyDescent="0.2">
      <c r="A44" s="35" t="s">
        <v>84</v>
      </c>
      <c r="B44" s="22" t="s">
        <v>85</v>
      </c>
      <c r="C44" s="23">
        <v>3832</v>
      </c>
      <c r="D44" s="23"/>
      <c r="E44" s="23"/>
      <c r="F44" s="23"/>
      <c r="G44" s="23"/>
      <c r="H44" s="23">
        <v>16</v>
      </c>
      <c r="I44" s="23">
        <v>7</v>
      </c>
      <c r="J44" s="23"/>
      <c r="K44" s="23"/>
      <c r="L44" s="23"/>
      <c r="M44" s="23"/>
      <c r="N44" s="23">
        <v>3</v>
      </c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>
        <v>1</v>
      </c>
      <c r="AL44" s="23">
        <v>9</v>
      </c>
      <c r="AM44" s="23">
        <v>5</v>
      </c>
      <c r="AN44" s="23">
        <v>16</v>
      </c>
      <c r="AO44" s="24">
        <f t="shared" si="2"/>
        <v>3889</v>
      </c>
    </row>
    <row r="45" spans="1:41" s="109" customFormat="1" ht="16.149999999999999" customHeight="1" x14ac:dyDescent="0.2">
      <c r="A45" s="35" t="s">
        <v>86</v>
      </c>
      <c r="B45" s="22" t="s">
        <v>87</v>
      </c>
      <c r="C45" s="23">
        <v>2580</v>
      </c>
      <c r="D45" s="23"/>
      <c r="E45" s="23"/>
      <c r="F45" s="23"/>
      <c r="G45" s="23"/>
      <c r="H45" s="23"/>
      <c r="I45" s="23"/>
      <c r="J45" s="23"/>
      <c r="K45" s="23"/>
      <c r="L45" s="23"/>
      <c r="M45" s="23">
        <v>9</v>
      </c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>
        <v>8</v>
      </c>
      <c r="AN45" s="23">
        <v>21</v>
      </c>
      <c r="AO45" s="24">
        <f t="shared" si="2"/>
        <v>2618</v>
      </c>
    </row>
    <row r="46" spans="1:41" s="109" customFormat="1" ht="16.149999999999999" customHeight="1" x14ac:dyDescent="0.2">
      <c r="A46" s="36" t="s">
        <v>88</v>
      </c>
      <c r="B46" s="25" t="s">
        <v>89</v>
      </c>
      <c r="C46" s="26">
        <v>21913</v>
      </c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>
        <v>55</v>
      </c>
      <c r="AN46" s="26">
        <v>57</v>
      </c>
      <c r="AO46" s="27">
        <f t="shared" si="2"/>
        <v>22025</v>
      </c>
    </row>
    <row r="47" spans="1:41" s="109" customFormat="1" ht="16.149999999999999" customHeight="1" x14ac:dyDescent="0.2">
      <c r="A47" s="34" t="s">
        <v>90</v>
      </c>
      <c r="B47" s="19" t="s">
        <v>91</v>
      </c>
      <c r="C47" s="20">
        <v>1374</v>
      </c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>
        <v>3</v>
      </c>
      <c r="AN47" s="20">
        <v>6</v>
      </c>
      <c r="AO47" s="21">
        <f t="shared" si="2"/>
        <v>1383</v>
      </c>
    </row>
    <row r="48" spans="1:41" s="109" customFormat="1" ht="16.149999999999999" customHeight="1" x14ac:dyDescent="0.2">
      <c r="A48" s="35" t="s">
        <v>92</v>
      </c>
      <c r="B48" s="22" t="s">
        <v>93</v>
      </c>
      <c r="C48" s="23">
        <v>2714</v>
      </c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>
        <v>8</v>
      </c>
      <c r="AN48" s="23">
        <v>27</v>
      </c>
      <c r="AO48" s="24">
        <f t="shared" si="2"/>
        <v>2749</v>
      </c>
    </row>
    <row r="49" spans="1:41" s="109" customFormat="1" ht="16.149999999999999" customHeight="1" x14ac:dyDescent="0.2">
      <c r="A49" s="35" t="s">
        <v>94</v>
      </c>
      <c r="B49" s="22" t="s">
        <v>95</v>
      </c>
      <c r="C49" s="23">
        <v>4048</v>
      </c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>
        <v>8</v>
      </c>
      <c r="AN49" s="23">
        <v>5</v>
      </c>
      <c r="AO49" s="24">
        <f t="shared" si="2"/>
        <v>4061</v>
      </c>
    </row>
    <row r="50" spans="1:41" s="109" customFormat="1" ht="16.149999999999999" customHeight="1" x14ac:dyDescent="0.2">
      <c r="A50" s="35" t="s">
        <v>96</v>
      </c>
      <c r="B50" s="22" t="s">
        <v>97</v>
      </c>
      <c r="C50" s="23">
        <v>7359</v>
      </c>
      <c r="D50" s="23"/>
      <c r="E50" s="23"/>
      <c r="F50" s="23"/>
      <c r="G50" s="23">
        <v>3</v>
      </c>
      <c r="H50" s="23">
        <v>5</v>
      </c>
      <c r="I50" s="23">
        <v>5</v>
      </c>
      <c r="J50" s="23"/>
      <c r="K50" s="23"/>
      <c r="L50" s="23"/>
      <c r="M50" s="23"/>
      <c r="N50" s="23">
        <v>1</v>
      </c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>
        <v>9</v>
      </c>
      <c r="AF50" s="23"/>
      <c r="AG50" s="23">
        <v>1</v>
      </c>
      <c r="AH50" s="23"/>
      <c r="AI50" s="23"/>
      <c r="AJ50" s="23"/>
      <c r="AK50" s="23"/>
      <c r="AL50" s="23">
        <v>1</v>
      </c>
      <c r="AM50" s="23">
        <v>24</v>
      </c>
      <c r="AN50" s="23">
        <v>20</v>
      </c>
      <c r="AO50" s="24">
        <f t="shared" si="2"/>
        <v>7428</v>
      </c>
    </row>
    <row r="51" spans="1:41" s="109" customFormat="1" ht="16.149999999999999" customHeight="1" x14ac:dyDescent="0.2">
      <c r="A51" s="36" t="s">
        <v>98</v>
      </c>
      <c r="B51" s="25" t="s">
        <v>99</v>
      </c>
      <c r="C51" s="26">
        <v>9314</v>
      </c>
      <c r="D51" s="26"/>
      <c r="E51" s="26"/>
      <c r="F51" s="26"/>
      <c r="G51" s="26"/>
      <c r="H51" s="26">
        <v>3</v>
      </c>
      <c r="I51" s="26">
        <v>4</v>
      </c>
      <c r="J51" s="26"/>
      <c r="K51" s="26"/>
      <c r="L51" s="26"/>
      <c r="M51" s="26"/>
      <c r="N51" s="26">
        <v>1</v>
      </c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>
        <v>4</v>
      </c>
      <c r="AF51" s="26"/>
      <c r="AG51" s="26"/>
      <c r="AH51" s="26"/>
      <c r="AI51" s="26"/>
      <c r="AJ51" s="26"/>
      <c r="AK51" s="26"/>
      <c r="AL51" s="26"/>
      <c r="AM51" s="26">
        <v>18</v>
      </c>
      <c r="AN51" s="26">
        <v>17</v>
      </c>
      <c r="AO51" s="27">
        <f t="shared" si="2"/>
        <v>9361</v>
      </c>
    </row>
    <row r="52" spans="1:41" s="109" customFormat="1" ht="16.149999999999999" customHeight="1" x14ac:dyDescent="0.2">
      <c r="A52" s="34" t="s">
        <v>100</v>
      </c>
      <c r="B52" s="19" t="s">
        <v>101</v>
      </c>
      <c r="C52" s="20">
        <v>1157</v>
      </c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>
        <v>7</v>
      </c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>
        <v>10</v>
      </c>
      <c r="AN52" s="20">
        <v>21</v>
      </c>
      <c r="AO52" s="21">
        <f t="shared" si="2"/>
        <v>1195</v>
      </c>
    </row>
    <row r="53" spans="1:41" s="109" customFormat="1" ht="16.149999999999999" customHeight="1" x14ac:dyDescent="0.2">
      <c r="A53" s="35" t="s">
        <v>102</v>
      </c>
      <c r="B53" s="22" t="s">
        <v>103</v>
      </c>
      <c r="C53" s="23">
        <v>3491</v>
      </c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>
        <v>60</v>
      </c>
      <c r="AG53" s="23"/>
      <c r="AH53" s="23"/>
      <c r="AI53" s="23"/>
      <c r="AJ53" s="23"/>
      <c r="AK53" s="23"/>
      <c r="AL53" s="23"/>
      <c r="AM53" s="23">
        <v>2</v>
      </c>
      <c r="AN53" s="23">
        <v>6</v>
      </c>
      <c r="AO53" s="24">
        <f t="shared" si="2"/>
        <v>3559</v>
      </c>
    </row>
    <row r="54" spans="1:41" s="109" customFormat="1" ht="16.149999999999999" customHeight="1" x14ac:dyDescent="0.2">
      <c r="A54" s="35" t="s">
        <v>104</v>
      </c>
      <c r="B54" s="22" t="s">
        <v>105</v>
      </c>
      <c r="C54" s="23">
        <v>5749</v>
      </c>
      <c r="D54" s="23"/>
      <c r="E54" s="23"/>
      <c r="F54" s="23"/>
      <c r="G54" s="23"/>
      <c r="H54" s="23"/>
      <c r="I54" s="23">
        <v>2</v>
      </c>
      <c r="J54" s="23"/>
      <c r="K54" s="23"/>
      <c r="L54" s="23"/>
      <c r="M54" s="23"/>
      <c r="N54" s="23">
        <v>2</v>
      </c>
      <c r="O54" s="23"/>
      <c r="P54" s="23"/>
      <c r="Q54" s="23"/>
      <c r="R54" s="23"/>
      <c r="S54" s="23">
        <v>6</v>
      </c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>
        <v>5</v>
      </c>
      <c r="AF54" s="23">
        <v>14</v>
      </c>
      <c r="AG54" s="23"/>
      <c r="AH54" s="23"/>
      <c r="AI54" s="23"/>
      <c r="AJ54" s="23"/>
      <c r="AK54" s="23"/>
      <c r="AL54" s="23"/>
      <c r="AM54" s="23">
        <v>18</v>
      </c>
      <c r="AN54" s="23">
        <v>39</v>
      </c>
      <c r="AO54" s="24">
        <f t="shared" si="2"/>
        <v>5835</v>
      </c>
    </row>
    <row r="55" spans="1:41" s="109" customFormat="1" ht="16.149999999999999" customHeight="1" x14ac:dyDescent="0.2">
      <c r="A55" s="35" t="s">
        <v>106</v>
      </c>
      <c r="B55" s="22" t="s">
        <v>107</v>
      </c>
      <c r="C55" s="23">
        <v>12852</v>
      </c>
      <c r="D55" s="23"/>
      <c r="E55" s="23"/>
      <c r="F55" s="23"/>
      <c r="G55" s="23"/>
      <c r="H55" s="23"/>
      <c r="I55" s="23"/>
      <c r="J55" s="23"/>
      <c r="K55" s="23">
        <v>221</v>
      </c>
      <c r="L55" s="23"/>
      <c r="M55" s="23">
        <v>1</v>
      </c>
      <c r="N55" s="23"/>
      <c r="O55" s="23"/>
      <c r="P55" s="23"/>
      <c r="Q55" s="23"/>
      <c r="R55" s="23"/>
      <c r="S55" s="23"/>
      <c r="T55" s="23"/>
      <c r="U55" s="23"/>
      <c r="V55" s="23"/>
      <c r="W55" s="23">
        <v>1</v>
      </c>
      <c r="X55" s="23">
        <v>92</v>
      </c>
      <c r="Y55" s="23">
        <v>27</v>
      </c>
      <c r="Z55" s="23"/>
      <c r="AA55" s="23"/>
      <c r="AB55" s="23"/>
      <c r="AC55" s="23"/>
      <c r="AD55" s="23"/>
      <c r="AE55" s="23"/>
      <c r="AF55" s="23"/>
      <c r="AG55" s="23"/>
      <c r="AH55" s="23">
        <v>2</v>
      </c>
      <c r="AI55" s="23"/>
      <c r="AJ55" s="23"/>
      <c r="AK55" s="23"/>
      <c r="AL55" s="23"/>
      <c r="AM55" s="23">
        <v>61</v>
      </c>
      <c r="AN55" s="23">
        <v>57</v>
      </c>
      <c r="AO55" s="24">
        <f t="shared" si="2"/>
        <v>13314</v>
      </c>
    </row>
    <row r="56" spans="1:41" s="109" customFormat="1" ht="16.149999999999999" customHeight="1" x14ac:dyDescent="0.2">
      <c r="A56" s="36" t="s">
        <v>108</v>
      </c>
      <c r="B56" s="25" t="s">
        <v>109</v>
      </c>
      <c r="C56" s="26">
        <v>7387</v>
      </c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>
        <v>43</v>
      </c>
      <c r="X56" s="26">
        <v>44</v>
      </c>
      <c r="Y56" s="26">
        <v>32</v>
      </c>
      <c r="Z56" s="26"/>
      <c r="AA56" s="26"/>
      <c r="AB56" s="26"/>
      <c r="AC56" s="26"/>
      <c r="AD56" s="26"/>
      <c r="AE56" s="26"/>
      <c r="AF56" s="26"/>
      <c r="AG56" s="26"/>
      <c r="AH56" s="26">
        <v>1</v>
      </c>
      <c r="AI56" s="26"/>
      <c r="AJ56" s="26"/>
      <c r="AK56" s="26"/>
      <c r="AL56" s="26"/>
      <c r="AM56" s="26">
        <v>32</v>
      </c>
      <c r="AN56" s="26">
        <v>18</v>
      </c>
      <c r="AO56" s="27">
        <f t="shared" si="2"/>
        <v>7557</v>
      </c>
    </row>
    <row r="57" spans="1:41" s="109" customFormat="1" ht="16.149999999999999" customHeight="1" x14ac:dyDescent="0.2">
      <c r="A57" s="34" t="s">
        <v>110</v>
      </c>
      <c r="B57" s="19" t="s">
        <v>111</v>
      </c>
      <c r="C57" s="20">
        <v>8235</v>
      </c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>
        <v>1</v>
      </c>
      <c r="AI57" s="20"/>
      <c r="AJ57" s="20"/>
      <c r="AK57" s="20"/>
      <c r="AL57" s="20"/>
      <c r="AM57" s="20">
        <v>14</v>
      </c>
      <c r="AN57" s="20">
        <v>18</v>
      </c>
      <c r="AO57" s="21">
        <f t="shared" si="2"/>
        <v>8268</v>
      </c>
    </row>
    <row r="58" spans="1:41" s="109" customFormat="1" ht="16.149999999999999" customHeight="1" x14ac:dyDescent="0.2">
      <c r="A58" s="35" t="s">
        <v>112</v>
      </c>
      <c r="B58" s="22" t="s">
        <v>113</v>
      </c>
      <c r="C58" s="23">
        <v>37348</v>
      </c>
      <c r="D58" s="23"/>
      <c r="E58" s="23"/>
      <c r="F58" s="23"/>
      <c r="G58" s="23">
        <v>3</v>
      </c>
      <c r="H58" s="23">
        <v>2</v>
      </c>
      <c r="I58" s="23">
        <v>7</v>
      </c>
      <c r="J58" s="23"/>
      <c r="K58" s="23"/>
      <c r="L58" s="23"/>
      <c r="M58" s="23">
        <v>1</v>
      </c>
      <c r="N58" s="23">
        <v>2</v>
      </c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>
        <v>2</v>
      </c>
      <c r="AA58" s="23"/>
      <c r="AB58" s="23"/>
      <c r="AC58" s="23"/>
      <c r="AD58" s="23"/>
      <c r="AE58" s="23">
        <v>5</v>
      </c>
      <c r="AF58" s="23"/>
      <c r="AG58" s="23"/>
      <c r="AH58" s="23"/>
      <c r="AI58" s="23"/>
      <c r="AJ58" s="23"/>
      <c r="AK58" s="23"/>
      <c r="AL58" s="23"/>
      <c r="AM58" s="23">
        <v>102</v>
      </c>
      <c r="AN58" s="23">
        <v>246</v>
      </c>
      <c r="AO58" s="24">
        <f t="shared" si="2"/>
        <v>37718</v>
      </c>
    </row>
    <row r="59" spans="1:41" s="109" customFormat="1" ht="16.149999999999999" customHeight="1" x14ac:dyDescent="0.2">
      <c r="A59" s="35" t="s">
        <v>114</v>
      </c>
      <c r="B59" s="22" t="s">
        <v>115</v>
      </c>
      <c r="C59" s="23">
        <v>18959</v>
      </c>
      <c r="D59" s="23"/>
      <c r="E59" s="23">
        <v>1</v>
      </c>
      <c r="F59" s="23"/>
      <c r="G59" s="23"/>
      <c r="H59" s="23"/>
      <c r="I59" s="23"/>
      <c r="J59" s="23"/>
      <c r="K59" s="23"/>
      <c r="L59" s="23"/>
      <c r="M59" s="23">
        <v>1</v>
      </c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>
        <v>271</v>
      </c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>
        <v>75</v>
      </c>
      <c r="AN59" s="23">
        <v>172</v>
      </c>
      <c r="AO59" s="24">
        <f t="shared" si="2"/>
        <v>19479</v>
      </c>
    </row>
    <row r="60" spans="1:41" s="109" customFormat="1" ht="16.149999999999999" customHeight="1" x14ac:dyDescent="0.2">
      <c r="A60" s="35" t="s">
        <v>116</v>
      </c>
      <c r="B60" s="22" t="s">
        <v>117</v>
      </c>
      <c r="C60" s="23">
        <v>434</v>
      </c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>
        <v>43</v>
      </c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>
        <v>3</v>
      </c>
      <c r="AN60" s="23">
        <v>6</v>
      </c>
      <c r="AO60" s="24">
        <f t="shared" si="2"/>
        <v>486</v>
      </c>
    </row>
    <row r="61" spans="1:41" s="109" customFormat="1" ht="16.149999999999999" customHeight="1" x14ac:dyDescent="0.2">
      <c r="A61" s="36" t="s">
        <v>118</v>
      </c>
      <c r="B61" s="25" t="s">
        <v>119</v>
      </c>
      <c r="C61" s="26">
        <v>16556</v>
      </c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>
        <v>64</v>
      </c>
      <c r="AN61" s="26">
        <v>135</v>
      </c>
      <c r="AO61" s="27">
        <f t="shared" si="2"/>
        <v>16755</v>
      </c>
    </row>
    <row r="62" spans="1:41" s="109" customFormat="1" ht="16.149999999999999" customHeight="1" x14ac:dyDescent="0.2">
      <c r="A62" s="34" t="s">
        <v>120</v>
      </c>
      <c r="B62" s="19" t="s">
        <v>121</v>
      </c>
      <c r="C62" s="20">
        <v>1909</v>
      </c>
      <c r="D62" s="20"/>
      <c r="E62" s="20"/>
      <c r="F62" s="20">
        <v>879</v>
      </c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>
        <v>132</v>
      </c>
      <c r="W62" s="20"/>
      <c r="X62" s="20"/>
      <c r="Y62" s="20"/>
      <c r="Z62" s="20"/>
      <c r="AA62" s="20"/>
      <c r="AB62" s="20">
        <v>36</v>
      </c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>
        <v>15</v>
      </c>
      <c r="AN62" s="20">
        <v>9</v>
      </c>
      <c r="AO62" s="21">
        <f t="shared" si="2"/>
        <v>2980</v>
      </c>
    </row>
    <row r="63" spans="1:41" s="109" customFormat="1" ht="16.149999999999999" customHeight="1" x14ac:dyDescent="0.2">
      <c r="A63" s="35" t="s">
        <v>122</v>
      </c>
      <c r="B63" s="22" t="s">
        <v>123</v>
      </c>
      <c r="C63" s="23">
        <v>9186</v>
      </c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>
        <v>25</v>
      </c>
      <c r="X63" s="23">
        <v>6</v>
      </c>
      <c r="Y63" s="23"/>
      <c r="Z63" s="23"/>
      <c r="AA63" s="23"/>
      <c r="AB63" s="23"/>
      <c r="AC63" s="23"/>
      <c r="AD63" s="23"/>
      <c r="AE63" s="23"/>
      <c r="AF63" s="23"/>
      <c r="AG63" s="23"/>
      <c r="AH63" s="23">
        <v>4</v>
      </c>
      <c r="AI63" s="23"/>
      <c r="AJ63" s="23"/>
      <c r="AK63" s="23"/>
      <c r="AL63" s="23"/>
      <c r="AM63" s="23">
        <v>27</v>
      </c>
      <c r="AN63" s="23">
        <v>16</v>
      </c>
      <c r="AO63" s="24">
        <f t="shared" si="2"/>
        <v>9264</v>
      </c>
    </row>
    <row r="64" spans="1:41" s="109" customFormat="1" ht="16.149999999999999" customHeight="1" x14ac:dyDescent="0.2">
      <c r="A64" s="35" t="s">
        <v>124</v>
      </c>
      <c r="B64" s="22" t="s">
        <v>125</v>
      </c>
      <c r="C64" s="23">
        <v>8029</v>
      </c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>
        <v>33</v>
      </c>
      <c r="AN64" s="23">
        <v>17</v>
      </c>
      <c r="AO64" s="24">
        <f t="shared" si="2"/>
        <v>8079</v>
      </c>
    </row>
    <row r="65" spans="1:41" s="109" customFormat="1" ht="16.149999999999999" customHeight="1" x14ac:dyDescent="0.2">
      <c r="A65" s="35" t="s">
        <v>126</v>
      </c>
      <c r="B65" s="22" t="s">
        <v>127</v>
      </c>
      <c r="C65" s="23">
        <v>4993</v>
      </c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>
        <v>2</v>
      </c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>
        <v>11</v>
      </c>
      <c r="AN65" s="23">
        <v>27</v>
      </c>
      <c r="AO65" s="24">
        <f t="shared" si="2"/>
        <v>5033</v>
      </c>
    </row>
    <row r="66" spans="1:41" s="109" customFormat="1" ht="16.149999999999999" customHeight="1" x14ac:dyDescent="0.2">
      <c r="A66" s="36" t="s">
        <v>128</v>
      </c>
      <c r="B66" s="25" t="s">
        <v>129</v>
      </c>
      <c r="C66" s="26">
        <v>5927</v>
      </c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>
        <v>6</v>
      </c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>
        <v>12</v>
      </c>
      <c r="AN66" s="26">
        <v>27</v>
      </c>
      <c r="AO66" s="27">
        <f t="shared" si="2"/>
        <v>5972</v>
      </c>
    </row>
    <row r="67" spans="1:41" s="109" customFormat="1" ht="16.149999999999999" customHeight="1" x14ac:dyDescent="0.2">
      <c r="A67" s="34" t="s">
        <v>130</v>
      </c>
      <c r="B67" s="19" t="s">
        <v>131</v>
      </c>
      <c r="C67" s="20">
        <v>3528</v>
      </c>
      <c r="D67" s="20"/>
      <c r="E67" s="20">
        <v>6</v>
      </c>
      <c r="F67" s="20"/>
      <c r="G67" s="20"/>
      <c r="H67" s="20"/>
      <c r="I67" s="20"/>
      <c r="J67" s="20"/>
      <c r="K67" s="20"/>
      <c r="L67" s="20"/>
      <c r="M67" s="20">
        <v>15</v>
      </c>
      <c r="N67" s="20"/>
      <c r="O67" s="20">
        <v>1</v>
      </c>
      <c r="P67" s="20"/>
      <c r="Q67" s="20"/>
      <c r="R67" s="20"/>
      <c r="S67" s="20">
        <v>5</v>
      </c>
      <c r="T67" s="20">
        <v>52</v>
      </c>
      <c r="U67" s="20"/>
      <c r="V67" s="20"/>
      <c r="W67" s="20"/>
      <c r="X67" s="20"/>
      <c r="Y67" s="20"/>
      <c r="Z67" s="20"/>
      <c r="AA67" s="20">
        <v>2</v>
      </c>
      <c r="AB67" s="20"/>
      <c r="AC67" s="20">
        <v>1</v>
      </c>
      <c r="AD67" s="20">
        <v>2</v>
      </c>
      <c r="AE67" s="20"/>
      <c r="AF67" s="20"/>
      <c r="AG67" s="20"/>
      <c r="AH67" s="20"/>
      <c r="AI67" s="20"/>
      <c r="AJ67" s="20"/>
      <c r="AK67" s="20"/>
      <c r="AL67" s="20"/>
      <c r="AM67" s="20">
        <v>10</v>
      </c>
      <c r="AN67" s="20">
        <v>14</v>
      </c>
      <c r="AO67" s="21">
        <f t="shared" si="2"/>
        <v>3636</v>
      </c>
    </row>
    <row r="68" spans="1:41" s="109" customFormat="1" ht="16.149999999999999" customHeight="1" x14ac:dyDescent="0.2">
      <c r="A68" s="35" t="s">
        <v>132</v>
      </c>
      <c r="B68" s="22" t="s">
        <v>133</v>
      </c>
      <c r="C68" s="23">
        <v>1959</v>
      </c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>
        <v>1</v>
      </c>
      <c r="AN68" s="23">
        <v>11</v>
      </c>
      <c r="AO68" s="24">
        <f t="shared" si="2"/>
        <v>1971</v>
      </c>
    </row>
    <row r="69" spans="1:41" s="109" customFormat="1" ht="16.149999999999999" customHeight="1" x14ac:dyDescent="0.2">
      <c r="A69" s="35" t="s">
        <v>134</v>
      </c>
      <c r="B69" s="22" t="s">
        <v>135</v>
      </c>
      <c r="C69" s="23">
        <v>2103</v>
      </c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>
        <v>1</v>
      </c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>
        <v>4</v>
      </c>
      <c r="AN69" s="23">
        <v>8</v>
      </c>
      <c r="AO69" s="24">
        <f t="shared" si="2"/>
        <v>2116</v>
      </c>
    </row>
    <row r="70" spans="1:41" s="109" customFormat="1" ht="16.149999999999999" customHeight="1" x14ac:dyDescent="0.2">
      <c r="A70" s="35" t="s">
        <v>136</v>
      </c>
      <c r="B70" s="22" t="s">
        <v>137</v>
      </c>
      <c r="C70" s="23">
        <v>2089</v>
      </c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>
        <v>4</v>
      </c>
      <c r="AN70" s="23"/>
      <c r="AO70" s="24">
        <f t="shared" si="2"/>
        <v>2093</v>
      </c>
    </row>
    <row r="71" spans="1:41" s="109" customFormat="1" ht="16.149999999999999" customHeight="1" x14ac:dyDescent="0.2">
      <c r="A71" s="36" t="s">
        <v>138</v>
      </c>
      <c r="B71" s="25" t="s">
        <v>139</v>
      </c>
      <c r="C71" s="26">
        <v>7813</v>
      </c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>
        <v>119</v>
      </c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>
        <v>6</v>
      </c>
      <c r="AN71" s="26">
        <v>7</v>
      </c>
      <c r="AO71" s="27">
        <f t="shared" ref="AO71:AO102" si="3">SUM(C71:AN71)</f>
        <v>7945</v>
      </c>
    </row>
    <row r="72" spans="1:41" s="109" customFormat="1" ht="16.149999999999999" customHeight="1" x14ac:dyDescent="0.2">
      <c r="A72" s="34" t="s">
        <v>140</v>
      </c>
      <c r="B72" s="19" t="s">
        <v>141</v>
      </c>
      <c r="C72" s="20">
        <v>1877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>
        <v>11</v>
      </c>
      <c r="AN72" s="20">
        <v>16</v>
      </c>
      <c r="AO72" s="21">
        <f t="shared" si="3"/>
        <v>1904</v>
      </c>
    </row>
    <row r="73" spans="1:41" s="109" customFormat="1" ht="16.149999999999999" customHeight="1" x14ac:dyDescent="0.2">
      <c r="A73" s="35" t="s">
        <v>142</v>
      </c>
      <c r="B73" s="22" t="s">
        <v>143</v>
      </c>
      <c r="C73" s="23">
        <v>5350</v>
      </c>
      <c r="D73" s="23"/>
      <c r="E73" s="23">
        <v>4</v>
      </c>
      <c r="F73" s="23"/>
      <c r="G73" s="23"/>
      <c r="H73" s="23"/>
      <c r="I73" s="23"/>
      <c r="J73" s="23"/>
      <c r="K73" s="23"/>
      <c r="L73" s="23"/>
      <c r="M73" s="23">
        <v>7</v>
      </c>
      <c r="N73" s="23"/>
      <c r="O73" s="23"/>
      <c r="P73" s="23"/>
      <c r="Q73" s="23">
        <v>12</v>
      </c>
      <c r="R73" s="23"/>
      <c r="S73" s="23">
        <v>24</v>
      </c>
      <c r="T73" s="23"/>
      <c r="U73" s="23"/>
      <c r="V73" s="23"/>
      <c r="W73" s="23"/>
      <c r="X73" s="23"/>
      <c r="Y73" s="23"/>
      <c r="Z73" s="23"/>
      <c r="AA73" s="23">
        <v>1</v>
      </c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>
        <v>11</v>
      </c>
      <c r="AN73" s="23">
        <v>23</v>
      </c>
      <c r="AO73" s="24">
        <f t="shared" si="3"/>
        <v>5432</v>
      </c>
    </row>
    <row r="74" spans="1:41" s="109" customFormat="1" ht="16.149999999999999" customHeight="1" x14ac:dyDescent="0.2">
      <c r="A74" s="35" t="s">
        <v>144</v>
      </c>
      <c r="B74" s="22" t="s">
        <v>145</v>
      </c>
      <c r="C74" s="23">
        <v>1263</v>
      </c>
      <c r="D74" s="23"/>
      <c r="E74" s="23">
        <v>18</v>
      </c>
      <c r="F74" s="23"/>
      <c r="G74" s="23"/>
      <c r="H74" s="23"/>
      <c r="I74" s="23"/>
      <c r="J74" s="23"/>
      <c r="K74" s="23"/>
      <c r="L74" s="23"/>
      <c r="M74" s="23">
        <v>10</v>
      </c>
      <c r="N74" s="23"/>
      <c r="O74" s="23">
        <v>10</v>
      </c>
      <c r="P74" s="23"/>
      <c r="Q74" s="23">
        <v>153</v>
      </c>
      <c r="R74" s="23"/>
      <c r="S74" s="23">
        <v>311</v>
      </c>
      <c r="T74" s="23"/>
      <c r="U74" s="23"/>
      <c r="V74" s="23"/>
      <c r="W74" s="23"/>
      <c r="X74" s="23"/>
      <c r="Y74" s="23"/>
      <c r="Z74" s="23"/>
      <c r="AA74" s="23">
        <v>25</v>
      </c>
      <c r="AB74" s="23"/>
      <c r="AC74" s="23"/>
      <c r="AD74" s="23">
        <v>9</v>
      </c>
      <c r="AE74" s="23"/>
      <c r="AF74" s="23"/>
      <c r="AG74" s="23"/>
      <c r="AH74" s="23"/>
      <c r="AI74" s="23"/>
      <c r="AJ74" s="23">
        <v>3</v>
      </c>
      <c r="AK74" s="23"/>
      <c r="AL74" s="23"/>
      <c r="AM74" s="23">
        <v>5</v>
      </c>
      <c r="AN74" s="23">
        <v>8</v>
      </c>
      <c r="AO74" s="24">
        <f t="shared" si="3"/>
        <v>1815</v>
      </c>
    </row>
    <row r="75" spans="1:41" s="109" customFormat="1" ht="16.149999999999999" customHeight="1" x14ac:dyDescent="0.2">
      <c r="A75" s="35" t="s">
        <v>146</v>
      </c>
      <c r="B75" s="22" t="s">
        <v>147</v>
      </c>
      <c r="C75" s="23">
        <v>4652</v>
      </c>
      <c r="D75" s="23"/>
      <c r="E75" s="23">
        <v>3</v>
      </c>
      <c r="F75" s="23"/>
      <c r="G75" s="23"/>
      <c r="H75" s="23"/>
      <c r="I75" s="23"/>
      <c r="J75" s="23"/>
      <c r="K75" s="23"/>
      <c r="L75" s="23"/>
      <c r="M75" s="23">
        <v>15</v>
      </c>
      <c r="N75" s="23"/>
      <c r="O75" s="23">
        <v>4</v>
      </c>
      <c r="P75" s="23"/>
      <c r="Q75" s="23">
        <v>1</v>
      </c>
      <c r="R75" s="23"/>
      <c r="S75" s="23">
        <v>2</v>
      </c>
      <c r="T75" s="23"/>
      <c r="U75" s="23"/>
      <c r="V75" s="23"/>
      <c r="W75" s="23"/>
      <c r="X75" s="23"/>
      <c r="Y75" s="23"/>
      <c r="Z75" s="23"/>
      <c r="AA75" s="23">
        <v>9</v>
      </c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>
        <v>8</v>
      </c>
      <c r="AN75" s="23">
        <v>20</v>
      </c>
      <c r="AO75" s="24">
        <f t="shared" si="3"/>
        <v>4714</v>
      </c>
    </row>
    <row r="76" spans="1:41" s="59" customFormat="1" ht="16.149999999999999" customHeight="1" thickBot="1" x14ac:dyDescent="0.25">
      <c r="A76" s="103"/>
      <c r="B76" s="104" t="s">
        <v>162</v>
      </c>
      <c r="C76" s="105">
        <f t="shared" ref="C76:AO76" si="4">SUM(C7:C75)</f>
        <v>657630</v>
      </c>
      <c r="D76" s="105">
        <f t="shared" si="4"/>
        <v>3127</v>
      </c>
      <c r="E76" s="105">
        <f t="shared" si="4"/>
        <v>552</v>
      </c>
      <c r="F76" s="105">
        <f t="shared" si="4"/>
        <v>948</v>
      </c>
      <c r="G76" s="105">
        <f t="shared" si="4"/>
        <v>508</v>
      </c>
      <c r="H76" s="105">
        <f t="shared" si="4"/>
        <v>870</v>
      </c>
      <c r="I76" s="105">
        <f t="shared" si="4"/>
        <v>852</v>
      </c>
      <c r="J76" s="105">
        <f t="shared" si="4"/>
        <v>920</v>
      </c>
      <c r="K76" s="105">
        <f t="shared" si="4"/>
        <v>224</v>
      </c>
      <c r="L76" s="105">
        <f t="shared" si="4"/>
        <v>661</v>
      </c>
      <c r="M76" s="105">
        <f t="shared" si="4"/>
        <v>348</v>
      </c>
      <c r="N76" s="105">
        <f>SUM(N7:N75)</f>
        <v>264</v>
      </c>
      <c r="O76" s="105">
        <f t="shared" si="4"/>
        <v>636</v>
      </c>
      <c r="P76" s="105">
        <f>SUM(P7:P75)</f>
        <v>482</v>
      </c>
      <c r="Q76" s="105">
        <f t="shared" si="4"/>
        <v>337</v>
      </c>
      <c r="R76" s="105">
        <f t="shared" si="4"/>
        <v>153</v>
      </c>
      <c r="S76" s="105">
        <f t="shared" si="4"/>
        <v>602</v>
      </c>
      <c r="T76" s="105">
        <f>SUM(T7:T75)</f>
        <v>270</v>
      </c>
      <c r="U76" s="105">
        <f t="shared" si="4"/>
        <v>453</v>
      </c>
      <c r="V76" s="105">
        <f>SUM(V7:V75)</f>
        <v>180</v>
      </c>
      <c r="W76" s="105">
        <f t="shared" si="4"/>
        <v>892</v>
      </c>
      <c r="X76" s="105">
        <f>SUM(X7:X75)</f>
        <v>906</v>
      </c>
      <c r="Y76" s="105">
        <f t="shared" si="4"/>
        <v>599</v>
      </c>
      <c r="Z76" s="105">
        <f>SUM(Z7:Z75)</f>
        <v>289</v>
      </c>
      <c r="AA76" s="105">
        <f t="shared" ref="AA76:AC76" si="5">SUM(AA7:AA75)</f>
        <v>513</v>
      </c>
      <c r="AB76" s="105">
        <f t="shared" si="5"/>
        <v>456</v>
      </c>
      <c r="AC76" s="105">
        <f t="shared" si="5"/>
        <v>92</v>
      </c>
      <c r="AD76" s="105">
        <f>SUM(AD7:AD75)</f>
        <v>183</v>
      </c>
      <c r="AE76" s="105">
        <f>SUM(AE7:AE75)</f>
        <v>444</v>
      </c>
      <c r="AF76" s="105">
        <f>SUM(AF7:AF75)</f>
        <v>79</v>
      </c>
      <c r="AG76" s="105">
        <f>SUM(AG7:AG75)</f>
        <v>67</v>
      </c>
      <c r="AH76" s="105">
        <f t="shared" si="4"/>
        <v>64</v>
      </c>
      <c r="AI76" s="105">
        <f t="shared" si="4"/>
        <v>251</v>
      </c>
      <c r="AJ76" s="105">
        <f t="shared" si="4"/>
        <v>306</v>
      </c>
      <c r="AK76" s="105">
        <f t="shared" si="4"/>
        <v>45</v>
      </c>
      <c r="AL76" s="105">
        <f t="shared" si="4"/>
        <v>974</v>
      </c>
      <c r="AM76" s="105">
        <f t="shared" si="4"/>
        <v>1911</v>
      </c>
      <c r="AN76" s="105">
        <f t="shared" si="4"/>
        <v>3000</v>
      </c>
      <c r="AO76" s="106">
        <f t="shared" si="4"/>
        <v>681088</v>
      </c>
    </row>
    <row r="77" spans="1:41" ht="13.5" thickTop="1" x14ac:dyDescent="0.2"/>
  </sheetData>
  <mergeCells count="9">
    <mergeCell ref="AO2:AO4"/>
    <mergeCell ref="A2:B4"/>
    <mergeCell ref="C2:C4"/>
    <mergeCell ref="D2:D4"/>
    <mergeCell ref="AI2:AN2"/>
    <mergeCell ref="E2:J2"/>
    <mergeCell ref="K2:R2"/>
    <mergeCell ref="S2:Z2"/>
    <mergeCell ref="AA2:AH2"/>
  </mergeCells>
  <pageMargins left="0.35" right="0.35" top="0.5" bottom="0.5" header="0.3" footer="0.3"/>
  <pageSetup paperSize="5" scale="70" orientation="portrait" r:id="rId1"/>
  <colBreaks count="4" manualBreakCount="4">
    <brk id="10" max="75" man="1"/>
    <brk id="18" max="75" man="1"/>
    <brk id="26" max="75" man="1"/>
    <brk id="34" max="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19-20 Initial_Type1,1B,2,3,3B,4</vt:lpstr>
      <vt:lpstr>Detail Calculation exclude debt</vt:lpstr>
      <vt:lpstr>Detail Calculation for debt</vt:lpstr>
      <vt:lpstr>Detail</vt:lpstr>
      <vt:lpstr>2.1.19 SIS</vt:lpstr>
      <vt:lpstr>'19-20 Initial_Type1,1B,2,3,3B,4'!Print_Area</vt:lpstr>
      <vt:lpstr>'2.1.19 SIS'!Print_Area</vt:lpstr>
      <vt:lpstr>Detail!Print_Area</vt:lpstr>
      <vt:lpstr>'Detail Calculation exclude debt'!Print_Area</vt:lpstr>
      <vt:lpstr>'Detail Calculation for debt'!Print_Area</vt:lpstr>
      <vt:lpstr>'19-20 Initial_Type1,1B,2,3,3B,4'!Print_Titles</vt:lpstr>
      <vt:lpstr>'2.1.19 SIS'!Print_Titles</vt:lpstr>
      <vt:lpstr>Detail!Print_Titles</vt:lpstr>
      <vt:lpstr>'Detail Calculation exclude debt'!Print_Titles</vt:lpstr>
      <vt:lpstr>'Detail Calculation for debt'!Print_Titles</vt:lpstr>
    </vt:vector>
  </TitlesOfParts>
  <Company>DOE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ebaker</dc:creator>
  <cp:lastModifiedBy>Melanie Ruiz</cp:lastModifiedBy>
  <cp:lastPrinted>2019-07-03T14:23:39Z</cp:lastPrinted>
  <dcterms:created xsi:type="dcterms:W3CDTF">2002-01-31T14:19:47Z</dcterms:created>
  <dcterms:modified xsi:type="dcterms:W3CDTF">2019-07-03T14:24:05Z</dcterms:modified>
</cp:coreProperties>
</file>