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mf\EFS\EDFIN_AC\Charters\Per Pupil Calculations\FY2021-22\Initial\"/>
    </mc:Choice>
  </mc:AlternateContent>
  <bookViews>
    <workbookView xWindow="0" yWindow="0" windowWidth="28800" windowHeight="11700"/>
  </bookViews>
  <sheets>
    <sheet name="21-22 Initial_Type1,1B,2,3,3B,4" sheetId="1" r:id="rId1"/>
    <sheet name="FY21-22 Initial Type 5" sheetId="2" r:id="rId2"/>
    <sheet name="Detail Calculation exclude debt" sheetId="3" r:id="rId3"/>
    <sheet name="Detail Calculation for debt" sheetId="4" r:id="rId4"/>
    <sheet name="2.1.21 SIS" sheetId="5" r:id="rId5"/>
  </sheets>
  <externalReferences>
    <externalReference r:id="rId6"/>
  </externalReferences>
  <definedNames>
    <definedName name="_1_2004_2005_AFR_4_Ad_Valorem_Taxes">#REF!</definedName>
    <definedName name="_2004_2005_AFR_4_Ad_Valorem_Taxes">#REF!</definedName>
    <definedName name="Import_Elem_Secondary_ByLEA">#REF!</definedName>
    <definedName name="Import_K_12_ByLEA">#REF!</definedName>
    <definedName name="Import_MFP_and_Other_Funded_ByLEA">#REF!</definedName>
    <definedName name="Import_Total_Reported_ByLEA">#REF!</definedName>
    <definedName name="_xlnm.Print_Area" localSheetId="0">'21-22 Initial_Type1,1B,2,3,3B,4'!$A$1:$N$80</definedName>
    <definedName name="_xlnm.Print_Area" localSheetId="2">'Detail Calculation exclude debt'!$A$1:$Q$78</definedName>
    <definedName name="_xlnm.Print_Area" localSheetId="3">'Detail Calculation for debt'!$A$1:$O$77</definedName>
    <definedName name="_xlnm.Print_Titles" localSheetId="4">'2.1.21 SIS'!$A:$B</definedName>
    <definedName name="_xlnm.Print_Titles" localSheetId="0">'21-22 Initial_Type1,1B,2,3,3B,4'!$A:$B</definedName>
    <definedName name="_xlnm.Print_Titles" localSheetId="2">'Detail Calculation exclude debt'!$B:$B,'Detail Calculation exclude debt'!$1:$1</definedName>
    <definedName name="_xlnm.Print_Titles" localSheetId="3">'Detail Calculation for debt'!$B:$B,'Detail Calculation for debt'!$1:$1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5" l="1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AJ5" i="5"/>
  <c r="AK5" i="5"/>
  <c r="D5" i="5"/>
  <c r="AK7" i="5"/>
  <c r="AK8" i="5"/>
  <c r="AK9" i="5"/>
  <c r="AK10" i="5"/>
  <c r="AK11" i="5"/>
  <c r="AK12" i="5"/>
  <c r="AK13" i="5"/>
  <c r="AK14" i="5"/>
  <c r="AK15" i="5"/>
  <c r="AK16" i="5"/>
  <c r="AK17" i="5"/>
  <c r="AK18" i="5"/>
  <c r="AK19" i="5"/>
  <c r="AK20" i="5"/>
  <c r="AK21" i="5"/>
  <c r="AK22" i="5"/>
  <c r="AK23" i="5"/>
  <c r="AK24" i="5"/>
  <c r="AK25" i="5"/>
  <c r="AK26" i="5"/>
  <c r="AK27" i="5"/>
  <c r="AK28" i="5"/>
  <c r="AK29" i="5"/>
  <c r="AK30" i="5"/>
  <c r="AK31" i="5"/>
  <c r="AK32" i="5"/>
  <c r="AK33" i="5"/>
  <c r="AK34" i="5"/>
  <c r="AK35" i="5"/>
  <c r="AK36" i="5"/>
  <c r="AK37" i="5"/>
  <c r="AK38" i="5"/>
  <c r="AK39" i="5"/>
  <c r="AK40" i="5"/>
  <c r="AK41" i="5"/>
  <c r="AK42" i="5"/>
  <c r="AK43" i="5"/>
  <c r="AK44" i="5"/>
  <c r="AK45" i="5"/>
  <c r="AK46" i="5"/>
  <c r="AK47" i="5"/>
  <c r="AK48" i="5"/>
  <c r="AK49" i="5"/>
  <c r="AK50" i="5"/>
  <c r="AK51" i="5"/>
  <c r="AK52" i="5"/>
  <c r="AK53" i="5"/>
  <c r="AK54" i="5"/>
  <c r="AK55" i="5"/>
  <c r="AK56" i="5"/>
  <c r="AK57" i="5"/>
  <c r="AK58" i="5"/>
  <c r="AK59" i="5"/>
  <c r="AK60" i="5"/>
  <c r="AK61" i="5"/>
  <c r="AK62" i="5"/>
  <c r="AK63" i="5"/>
  <c r="AK64" i="5"/>
  <c r="AK65" i="5"/>
  <c r="AK66" i="5"/>
  <c r="AK67" i="5"/>
  <c r="AK68" i="5"/>
  <c r="AK69" i="5"/>
  <c r="AK70" i="5"/>
  <c r="AK71" i="5"/>
  <c r="AK72" i="5"/>
  <c r="AK73" i="5"/>
  <c r="AK74" i="5"/>
  <c r="AK75" i="5"/>
  <c r="AK76" i="5"/>
  <c r="AJ76" i="5"/>
  <c r="AI76" i="5"/>
  <c r="AH76" i="5"/>
  <c r="AG76" i="5"/>
  <c r="AF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C77" i="4"/>
  <c r="F7" i="4"/>
  <c r="L7" i="4"/>
  <c r="M7" i="4"/>
  <c r="F8" i="4"/>
  <c r="L8" i="4"/>
  <c r="M8" i="4"/>
  <c r="F9" i="4"/>
  <c r="L9" i="4"/>
  <c r="M9" i="4"/>
  <c r="F10" i="4"/>
  <c r="L10" i="4"/>
  <c r="M10" i="4"/>
  <c r="F11" i="4"/>
  <c r="L11" i="4"/>
  <c r="M11" i="4"/>
  <c r="F12" i="4"/>
  <c r="L12" i="4"/>
  <c r="M12" i="4"/>
  <c r="F13" i="4"/>
  <c r="L13" i="4"/>
  <c r="M13" i="4"/>
  <c r="F14" i="4"/>
  <c r="L14" i="4"/>
  <c r="M14" i="4"/>
  <c r="F15" i="4"/>
  <c r="L15" i="4"/>
  <c r="M15" i="4"/>
  <c r="F16" i="4"/>
  <c r="L16" i="4"/>
  <c r="M16" i="4"/>
  <c r="F17" i="4"/>
  <c r="L17" i="4"/>
  <c r="M17" i="4"/>
  <c r="F18" i="4"/>
  <c r="L18" i="4"/>
  <c r="M18" i="4"/>
  <c r="F19" i="4"/>
  <c r="L19" i="4"/>
  <c r="M19" i="4"/>
  <c r="F20" i="4"/>
  <c r="L20" i="4"/>
  <c r="M20" i="4"/>
  <c r="F21" i="4"/>
  <c r="L21" i="4"/>
  <c r="M21" i="4"/>
  <c r="F22" i="4"/>
  <c r="L22" i="4"/>
  <c r="M22" i="4"/>
  <c r="F23" i="4"/>
  <c r="L23" i="4"/>
  <c r="M23" i="4"/>
  <c r="F24" i="4"/>
  <c r="L24" i="4"/>
  <c r="M24" i="4"/>
  <c r="F25" i="4"/>
  <c r="L25" i="4"/>
  <c r="M25" i="4"/>
  <c r="F26" i="4"/>
  <c r="L26" i="4"/>
  <c r="M26" i="4"/>
  <c r="F27" i="4"/>
  <c r="L27" i="4"/>
  <c r="M27" i="4"/>
  <c r="F28" i="4"/>
  <c r="L28" i="4"/>
  <c r="M28" i="4"/>
  <c r="F29" i="4"/>
  <c r="L29" i="4"/>
  <c r="M29" i="4"/>
  <c r="F30" i="4"/>
  <c r="L30" i="4"/>
  <c r="M30" i="4"/>
  <c r="F31" i="4"/>
  <c r="L31" i="4"/>
  <c r="M31" i="4"/>
  <c r="F32" i="4"/>
  <c r="L32" i="4"/>
  <c r="M32" i="4"/>
  <c r="F33" i="4"/>
  <c r="L33" i="4"/>
  <c r="M33" i="4"/>
  <c r="F34" i="4"/>
  <c r="L34" i="4"/>
  <c r="M34" i="4"/>
  <c r="F35" i="4"/>
  <c r="L35" i="4"/>
  <c r="M35" i="4"/>
  <c r="F36" i="4"/>
  <c r="L36" i="4"/>
  <c r="M36" i="4"/>
  <c r="F37" i="4"/>
  <c r="L37" i="4"/>
  <c r="M37" i="4"/>
  <c r="F38" i="4"/>
  <c r="L38" i="4"/>
  <c r="M38" i="4"/>
  <c r="F39" i="4"/>
  <c r="L39" i="4"/>
  <c r="M39" i="4"/>
  <c r="F40" i="4"/>
  <c r="L40" i="4"/>
  <c r="M40" i="4"/>
  <c r="F41" i="4"/>
  <c r="L41" i="4"/>
  <c r="M41" i="4"/>
  <c r="F42" i="4"/>
  <c r="L42" i="4"/>
  <c r="M42" i="4"/>
  <c r="F43" i="4"/>
  <c r="L43" i="4"/>
  <c r="M43" i="4"/>
  <c r="F44" i="4"/>
  <c r="L44" i="4"/>
  <c r="M44" i="4"/>
  <c r="F45" i="4"/>
  <c r="L45" i="4"/>
  <c r="M45" i="4"/>
  <c r="F46" i="4"/>
  <c r="L46" i="4"/>
  <c r="M46" i="4"/>
  <c r="F47" i="4"/>
  <c r="L47" i="4"/>
  <c r="M47" i="4"/>
  <c r="F48" i="4"/>
  <c r="L48" i="4"/>
  <c r="M48" i="4"/>
  <c r="F49" i="4"/>
  <c r="L49" i="4"/>
  <c r="M49" i="4"/>
  <c r="F50" i="4"/>
  <c r="L50" i="4"/>
  <c r="M50" i="4"/>
  <c r="F51" i="4"/>
  <c r="L51" i="4"/>
  <c r="M51" i="4"/>
  <c r="F52" i="4"/>
  <c r="L52" i="4"/>
  <c r="M52" i="4"/>
  <c r="F53" i="4"/>
  <c r="L53" i="4"/>
  <c r="M53" i="4"/>
  <c r="F54" i="4"/>
  <c r="L54" i="4"/>
  <c r="M54" i="4"/>
  <c r="F55" i="4"/>
  <c r="L55" i="4"/>
  <c r="M55" i="4"/>
  <c r="F56" i="4"/>
  <c r="L56" i="4"/>
  <c r="M56" i="4"/>
  <c r="F57" i="4"/>
  <c r="L57" i="4"/>
  <c r="M57" i="4"/>
  <c r="F58" i="4"/>
  <c r="L58" i="4"/>
  <c r="M58" i="4"/>
  <c r="F59" i="4"/>
  <c r="L59" i="4"/>
  <c r="M59" i="4"/>
  <c r="F60" i="4"/>
  <c r="L60" i="4"/>
  <c r="M60" i="4"/>
  <c r="F61" i="4"/>
  <c r="L61" i="4"/>
  <c r="M61" i="4"/>
  <c r="F62" i="4"/>
  <c r="L62" i="4"/>
  <c r="M62" i="4"/>
  <c r="F63" i="4"/>
  <c r="L63" i="4"/>
  <c r="M63" i="4"/>
  <c r="F64" i="4"/>
  <c r="L64" i="4"/>
  <c r="M64" i="4"/>
  <c r="F65" i="4"/>
  <c r="L65" i="4"/>
  <c r="M65" i="4"/>
  <c r="F66" i="4"/>
  <c r="L66" i="4"/>
  <c r="M66" i="4"/>
  <c r="F67" i="4"/>
  <c r="L67" i="4"/>
  <c r="M67" i="4"/>
  <c r="F68" i="4"/>
  <c r="L68" i="4"/>
  <c r="M68" i="4"/>
  <c r="F69" i="4"/>
  <c r="L69" i="4"/>
  <c r="M69" i="4"/>
  <c r="F70" i="4"/>
  <c r="L70" i="4"/>
  <c r="M70" i="4"/>
  <c r="F71" i="4"/>
  <c r="L71" i="4"/>
  <c r="M71" i="4"/>
  <c r="F72" i="4"/>
  <c r="L72" i="4"/>
  <c r="M72" i="4"/>
  <c r="F73" i="4"/>
  <c r="L73" i="4"/>
  <c r="M73" i="4"/>
  <c r="F74" i="4"/>
  <c r="L74" i="4"/>
  <c r="M74" i="4"/>
  <c r="F75" i="4"/>
  <c r="L75" i="4"/>
  <c r="M75" i="4"/>
  <c r="M76" i="4"/>
  <c r="P7" i="3"/>
  <c r="N7" i="4"/>
  <c r="P8" i="3"/>
  <c r="N8" i="4"/>
  <c r="P9" i="3"/>
  <c r="N9" i="4"/>
  <c r="P10" i="3"/>
  <c r="N10" i="4"/>
  <c r="P11" i="3"/>
  <c r="N11" i="4"/>
  <c r="P12" i="3"/>
  <c r="N12" i="4"/>
  <c r="P13" i="3"/>
  <c r="N13" i="4"/>
  <c r="P14" i="3"/>
  <c r="N14" i="4"/>
  <c r="P15" i="3"/>
  <c r="N15" i="4"/>
  <c r="P16" i="3"/>
  <c r="N16" i="4"/>
  <c r="P17" i="3"/>
  <c r="N17" i="4"/>
  <c r="P18" i="3"/>
  <c r="N18" i="4"/>
  <c r="P19" i="3"/>
  <c r="N19" i="4"/>
  <c r="P20" i="3"/>
  <c r="N20" i="4"/>
  <c r="P21" i="3"/>
  <c r="N21" i="4"/>
  <c r="P22" i="3"/>
  <c r="N22" i="4"/>
  <c r="P23" i="3"/>
  <c r="N23" i="4"/>
  <c r="P24" i="3"/>
  <c r="N24" i="4"/>
  <c r="P25" i="3"/>
  <c r="N25" i="4"/>
  <c r="P26" i="3"/>
  <c r="N26" i="4"/>
  <c r="P27" i="3"/>
  <c r="N27" i="4"/>
  <c r="P28" i="3"/>
  <c r="N28" i="4"/>
  <c r="P29" i="3"/>
  <c r="N29" i="4"/>
  <c r="P30" i="3"/>
  <c r="N30" i="4"/>
  <c r="P31" i="3"/>
  <c r="N31" i="4"/>
  <c r="P32" i="3"/>
  <c r="N32" i="4"/>
  <c r="P33" i="3"/>
  <c r="N33" i="4"/>
  <c r="P34" i="3"/>
  <c r="N34" i="4"/>
  <c r="P35" i="3"/>
  <c r="N35" i="4"/>
  <c r="P36" i="3"/>
  <c r="N36" i="4"/>
  <c r="P37" i="3"/>
  <c r="N37" i="4"/>
  <c r="P38" i="3"/>
  <c r="N38" i="4"/>
  <c r="P39" i="3"/>
  <c r="N39" i="4"/>
  <c r="P40" i="3"/>
  <c r="N40" i="4"/>
  <c r="P41" i="3"/>
  <c r="N41" i="4"/>
  <c r="P42" i="3"/>
  <c r="N42" i="4"/>
  <c r="P43" i="3"/>
  <c r="N43" i="4"/>
  <c r="P44" i="3"/>
  <c r="N44" i="4"/>
  <c r="P45" i="3"/>
  <c r="N45" i="4"/>
  <c r="P46" i="3"/>
  <c r="N46" i="4"/>
  <c r="P47" i="3"/>
  <c r="N47" i="4"/>
  <c r="P48" i="3"/>
  <c r="N48" i="4"/>
  <c r="P49" i="3"/>
  <c r="N49" i="4"/>
  <c r="P50" i="3"/>
  <c r="N50" i="4"/>
  <c r="P51" i="3"/>
  <c r="N51" i="4"/>
  <c r="P52" i="3"/>
  <c r="N52" i="4"/>
  <c r="P53" i="3"/>
  <c r="N53" i="4"/>
  <c r="P54" i="3"/>
  <c r="N54" i="4"/>
  <c r="P55" i="3"/>
  <c r="N55" i="4"/>
  <c r="P56" i="3"/>
  <c r="N56" i="4"/>
  <c r="P57" i="3"/>
  <c r="N57" i="4"/>
  <c r="P58" i="3"/>
  <c r="N58" i="4"/>
  <c r="P59" i="3"/>
  <c r="N59" i="4"/>
  <c r="P60" i="3"/>
  <c r="N60" i="4"/>
  <c r="P61" i="3"/>
  <c r="N61" i="4"/>
  <c r="P62" i="3"/>
  <c r="N62" i="4"/>
  <c r="P63" i="3"/>
  <c r="N63" i="4"/>
  <c r="P64" i="3"/>
  <c r="N64" i="4"/>
  <c r="P65" i="3"/>
  <c r="N65" i="4"/>
  <c r="P66" i="3"/>
  <c r="N66" i="4"/>
  <c r="P67" i="3"/>
  <c r="N67" i="4"/>
  <c r="P68" i="3"/>
  <c r="N68" i="4"/>
  <c r="P69" i="3"/>
  <c r="N69" i="4"/>
  <c r="P70" i="3"/>
  <c r="N70" i="4"/>
  <c r="P71" i="3"/>
  <c r="N71" i="4"/>
  <c r="P72" i="3"/>
  <c r="N72" i="4"/>
  <c r="P73" i="3"/>
  <c r="N73" i="4"/>
  <c r="P74" i="3"/>
  <c r="N74" i="4"/>
  <c r="P75" i="3"/>
  <c r="N75" i="4"/>
  <c r="N76" i="4"/>
  <c r="O76" i="4"/>
  <c r="L76" i="4"/>
  <c r="K76" i="4"/>
  <c r="J76" i="4"/>
  <c r="I76" i="4"/>
  <c r="H76" i="4"/>
  <c r="G76" i="4"/>
  <c r="F76" i="4"/>
  <c r="E76" i="4"/>
  <c r="D76" i="4"/>
  <c r="C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D2" i="4"/>
  <c r="E2" i="4"/>
  <c r="F2" i="4"/>
  <c r="G2" i="4"/>
  <c r="H2" i="4"/>
  <c r="I2" i="4"/>
  <c r="J2" i="4"/>
  <c r="K2" i="4"/>
  <c r="L2" i="4"/>
  <c r="M2" i="4"/>
  <c r="N2" i="4"/>
  <c r="O2" i="4"/>
  <c r="H7" i="3"/>
  <c r="N7" i="3"/>
  <c r="O7" i="3"/>
  <c r="H8" i="3"/>
  <c r="N8" i="3"/>
  <c r="O8" i="3"/>
  <c r="H9" i="3"/>
  <c r="N9" i="3"/>
  <c r="O9" i="3"/>
  <c r="H10" i="3"/>
  <c r="N10" i="3"/>
  <c r="O10" i="3"/>
  <c r="H11" i="3"/>
  <c r="N11" i="3"/>
  <c r="O11" i="3"/>
  <c r="H12" i="3"/>
  <c r="N12" i="3"/>
  <c r="O12" i="3"/>
  <c r="H13" i="3"/>
  <c r="N13" i="3"/>
  <c r="O13" i="3"/>
  <c r="H14" i="3"/>
  <c r="N14" i="3"/>
  <c r="O14" i="3"/>
  <c r="H15" i="3"/>
  <c r="N15" i="3"/>
  <c r="O15" i="3"/>
  <c r="H16" i="3"/>
  <c r="N16" i="3"/>
  <c r="O16" i="3"/>
  <c r="H17" i="3"/>
  <c r="N17" i="3"/>
  <c r="O17" i="3"/>
  <c r="H18" i="3"/>
  <c r="N18" i="3"/>
  <c r="O18" i="3"/>
  <c r="H19" i="3"/>
  <c r="N19" i="3"/>
  <c r="O19" i="3"/>
  <c r="H20" i="3"/>
  <c r="N20" i="3"/>
  <c r="O20" i="3"/>
  <c r="H21" i="3"/>
  <c r="N21" i="3"/>
  <c r="O21" i="3"/>
  <c r="H22" i="3"/>
  <c r="N22" i="3"/>
  <c r="O22" i="3"/>
  <c r="H23" i="3"/>
  <c r="N23" i="3"/>
  <c r="O23" i="3"/>
  <c r="H24" i="3"/>
  <c r="N24" i="3"/>
  <c r="O24" i="3"/>
  <c r="H25" i="3"/>
  <c r="N25" i="3"/>
  <c r="O25" i="3"/>
  <c r="H26" i="3"/>
  <c r="N26" i="3"/>
  <c r="O26" i="3"/>
  <c r="H27" i="3"/>
  <c r="N27" i="3"/>
  <c r="O27" i="3"/>
  <c r="H28" i="3"/>
  <c r="N28" i="3"/>
  <c r="O28" i="3"/>
  <c r="H29" i="3"/>
  <c r="N29" i="3"/>
  <c r="O29" i="3"/>
  <c r="H30" i="3"/>
  <c r="N30" i="3"/>
  <c r="O30" i="3"/>
  <c r="H31" i="3"/>
  <c r="N31" i="3"/>
  <c r="O31" i="3"/>
  <c r="H32" i="3"/>
  <c r="N32" i="3"/>
  <c r="O32" i="3"/>
  <c r="H33" i="3"/>
  <c r="N33" i="3"/>
  <c r="O33" i="3"/>
  <c r="H34" i="3"/>
  <c r="N34" i="3"/>
  <c r="O34" i="3"/>
  <c r="H35" i="3"/>
  <c r="N35" i="3"/>
  <c r="O35" i="3"/>
  <c r="H36" i="3"/>
  <c r="N36" i="3"/>
  <c r="O36" i="3"/>
  <c r="H37" i="3"/>
  <c r="N37" i="3"/>
  <c r="O37" i="3"/>
  <c r="H38" i="3"/>
  <c r="N38" i="3"/>
  <c r="O38" i="3"/>
  <c r="H39" i="3"/>
  <c r="N39" i="3"/>
  <c r="O39" i="3"/>
  <c r="H40" i="3"/>
  <c r="N40" i="3"/>
  <c r="O40" i="3"/>
  <c r="H41" i="3"/>
  <c r="N41" i="3"/>
  <c r="O41" i="3"/>
  <c r="H42" i="3"/>
  <c r="N42" i="3"/>
  <c r="O42" i="3"/>
  <c r="H43" i="3"/>
  <c r="N43" i="3"/>
  <c r="O43" i="3"/>
  <c r="H44" i="3"/>
  <c r="N44" i="3"/>
  <c r="O44" i="3"/>
  <c r="H45" i="3"/>
  <c r="N45" i="3"/>
  <c r="O45" i="3"/>
  <c r="H46" i="3"/>
  <c r="N46" i="3"/>
  <c r="O46" i="3"/>
  <c r="H47" i="3"/>
  <c r="N47" i="3"/>
  <c r="O47" i="3"/>
  <c r="H48" i="3"/>
  <c r="N48" i="3"/>
  <c r="O48" i="3"/>
  <c r="H49" i="3"/>
  <c r="N49" i="3"/>
  <c r="O49" i="3"/>
  <c r="H50" i="3"/>
  <c r="N50" i="3"/>
  <c r="O50" i="3"/>
  <c r="H51" i="3"/>
  <c r="N51" i="3"/>
  <c r="O51" i="3"/>
  <c r="H52" i="3"/>
  <c r="N52" i="3"/>
  <c r="O52" i="3"/>
  <c r="H53" i="3"/>
  <c r="N53" i="3"/>
  <c r="O53" i="3"/>
  <c r="H54" i="3"/>
  <c r="N54" i="3"/>
  <c r="O54" i="3"/>
  <c r="H55" i="3"/>
  <c r="N55" i="3"/>
  <c r="O55" i="3"/>
  <c r="H56" i="3"/>
  <c r="N56" i="3"/>
  <c r="O56" i="3"/>
  <c r="H57" i="3"/>
  <c r="N57" i="3"/>
  <c r="O57" i="3"/>
  <c r="H58" i="3"/>
  <c r="N58" i="3"/>
  <c r="O58" i="3"/>
  <c r="H59" i="3"/>
  <c r="N59" i="3"/>
  <c r="O59" i="3"/>
  <c r="H60" i="3"/>
  <c r="N60" i="3"/>
  <c r="O60" i="3"/>
  <c r="H61" i="3"/>
  <c r="N61" i="3"/>
  <c r="O61" i="3"/>
  <c r="H62" i="3"/>
  <c r="N62" i="3"/>
  <c r="O62" i="3"/>
  <c r="H63" i="3"/>
  <c r="N63" i="3"/>
  <c r="O63" i="3"/>
  <c r="H64" i="3"/>
  <c r="N64" i="3"/>
  <c r="O64" i="3"/>
  <c r="H65" i="3"/>
  <c r="N65" i="3"/>
  <c r="O65" i="3"/>
  <c r="H66" i="3"/>
  <c r="N66" i="3"/>
  <c r="O66" i="3"/>
  <c r="H67" i="3"/>
  <c r="N67" i="3"/>
  <c r="O67" i="3"/>
  <c r="H68" i="3"/>
  <c r="N68" i="3"/>
  <c r="O68" i="3"/>
  <c r="H69" i="3"/>
  <c r="N69" i="3"/>
  <c r="O69" i="3"/>
  <c r="H70" i="3"/>
  <c r="N70" i="3"/>
  <c r="O70" i="3"/>
  <c r="H71" i="3"/>
  <c r="N71" i="3"/>
  <c r="O71" i="3"/>
  <c r="H72" i="3"/>
  <c r="N72" i="3"/>
  <c r="O72" i="3"/>
  <c r="H73" i="3"/>
  <c r="N73" i="3"/>
  <c r="O73" i="3"/>
  <c r="H74" i="3"/>
  <c r="N74" i="3"/>
  <c r="O74" i="3"/>
  <c r="H75" i="3"/>
  <c r="N75" i="3"/>
  <c r="O75" i="3"/>
  <c r="O76" i="3"/>
  <c r="P76" i="3"/>
  <c r="Q76" i="3"/>
  <c r="N76" i="3"/>
  <c r="M76" i="3"/>
  <c r="L76" i="3"/>
  <c r="K76" i="3"/>
  <c r="J76" i="3"/>
  <c r="I76" i="3"/>
  <c r="H76" i="3"/>
  <c r="G76" i="3"/>
  <c r="F76" i="3"/>
  <c r="E76" i="3"/>
  <c r="D76" i="3"/>
  <c r="C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D2" i="3"/>
  <c r="E2" i="3"/>
  <c r="H2" i="3"/>
  <c r="I2" i="3"/>
  <c r="J2" i="3"/>
  <c r="K2" i="3"/>
  <c r="L2" i="3"/>
  <c r="M2" i="3"/>
  <c r="N2" i="3"/>
  <c r="O2" i="3"/>
  <c r="P2" i="3"/>
  <c r="Q2" i="3"/>
  <c r="G10" i="2"/>
  <c r="I10" i="2"/>
  <c r="J10" i="2"/>
  <c r="K10" i="2"/>
  <c r="E10" i="2"/>
  <c r="G9" i="2"/>
  <c r="I9" i="2"/>
  <c r="J9" i="2"/>
  <c r="K9" i="2"/>
  <c r="E9" i="2"/>
  <c r="K76" i="1"/>
  <c r="L76" i="1"/>
  <c r="M76" i="1"/>
  <c r="N76" i="1"/>
  <c r="K75" i="1"/>
  <c r="L75" i="1"/>
  <c r="M75" i="1"/>
  <c r="N75" i="1"/>
  <c r="K74" i="1"/>
  <c r="L74" i="1"/>
  <c r="M74" i="1"/>
  <c r="N74" i="1"/>
  <c r="K73" i="1"/>
  <c r="L73" i="1"/>
  <c r="M73" i="1"/>
  <c r="N73" i="1"/>
  <c r="K72" i="1"/>
  <c r="L72" i="1"/>
  <c r="M72" i="1"/>
  <c r="N72" i="1"/>
  <c r="K71" i="1"/>
  <c r="L71" i="1"/>
  <c r="M71" i="1"/>
  <c r="N71" i="1"/>
  <c r="K70" i="1"/>
  <c r="L70" i="1"/>
  <c r="M70" i="1"/>
  <c r="N70" i="1"/>
  <c r="K69" i="1"/>
  <c r="L69" i="1"/>
  <c r="M69" i="1"/>
  <c r="N69" i="1"/>
  <c r="K68" i="1"/>
  <c r="L68" i="1"/>
  <c r="M68" i="1"/>
  <c r="N68" i="1"/>
  <c r="K67" i="1"/>
  <c r="L67" i="1"/>
  <c r="M67" i="1"/>
  <c r="N67" i="1"/>
  <c r="K66" i="1"/>
  <c r="L66" i="1"/>
  <c r="M66" i="1"/>
  <c r="N66" i="1"/>
  <c r="K65" i="1"/>
  <c r="L65" i="1"/>
  <c r="M65" i="1"/>
  <c r="N65" i="1"/>
  <c r="K64" i="1"/>
  <c r="L64" i="1"/>
  <c r="M64" i="1"/>
  <c r="N64" i="1"/>
  <c r="K63" i="1"/>
  <c r="L63" i="1"/>
  <c r="M63" i="1"/>
  <c r="N63" i="1"/>
  <c r="K62" i="1"/>
  <c r="L62" i="1"/>
  <c r="M62" i="1"/>
  <c r="N62" i="1"/>
  <c r="K61" i="1"/>
  <c r="L61" i="1"/>
  <c r="M61" i="1"/>
  <c r="N61" i="1"/>
  <c r="K60" i="1"/>
  <c r="L60" i="1"/>
  <c r="M60" i="1"/>
  <c r="N60" i="1"/>
  <c r="K59" i="1"/>
  <c r="L59" i="1"/>
  <c r="M59" i="1"/>
  <c r="N59" i="1"/>
  <c r="K58" i="1"/>
  <c r="L58" i="1"/>
  <c r="M58" i="1"/>
  <c r="N58" i="1"/>
  <c r="K57" i="1"/>
  <c r="L57" i="1"/>
  <c r="M57" i="1"/>
  <c r="N57" i="1"/>
  <c r="K56" i="1"/>
  <c r="L56" i="1"/>
  <c r="M56" i="1"/>
  <c r="N56" i="1"/>
  <c r="K55" i="1"/>
  <c r="L55" i="1"/>
  <c r="M55" i="1"/>
  <c r="N55" i="1"/>
  <c r="K54" i="1"/>
  <c r="L54" i="1"/>
  <c r="M54" i="1"/>
  <c r="N54" i="1"/>
  <c r="K53" i="1"/>
  <c r="L53" i="1"/>
  <c r="M53" i="1"/>
  <c r="N53" i="1"/>
  <c r="K52" i="1"/>
  <c r="L52" i="1"/>
  <c r="M52" i="1"/>
  <c r="N52" i="1"/>
  <c r="K51" i="1"/>
  <c r="L51" i="1"/>
  <c r="M51" i="1"/>
  <c r="N51" i="1"/>
  <c r="K50" i="1"/>
  <c r="L50" i="1"/>
  <c r="M50" i="1"/>
  <c r="N50" i="1"/>
  <c r="K49" i="1"/>
  <c r="L49" i="1"/>
  <c r="M49" i="1"/>
  <c r="N49" i="1"/>
  <c r="K48" i="1"/>
  <c r="L48" i="1"/>
  <c r="M48" i="1"/>
  <c r="N48" i="1"/>
  <c r="K47" i="1"/>
  <c r="L47" i="1"/>
  <c r="M47" i="1"/>
  <c r="N47" i="1"/>
  <c r="K46" i="1"/>
  <c r="L46" i="1"/>
  <c r="M46" i="1"/>
  <c r="N46" i="1"/>
  <c r="K45" i="1"/>
  <c r="L45" i="1"/>
  <c r="M45" i="1"/>
  <c r="N45" i="1"/>
  <c r="K44" i="1"/>
  <c r="L44" i="1"/>
  <c r="M44" i="1"/>
  <c r="N44" i="1"/>
  <c r="K43" i="1"/>
  <c r="L43" i="1"/>
  <c r="M43" i="1"/>
  <c r="N43" i="1"/>
  <c r="K42" i="1"/>
  <c r="L42" i="1"/>
  <c r="M42" i="1"/>
  <c r="N42" i="1"/>
  <c r="K41" i="1"/>
  <c r="L41" i="1"/>
  <c r="M41" i="1"/>
  <c r="N41" i="1"/>
  <c r="K40" i="1"/>
  <c r="L40" i="1"/>
  <c r="M40" i="1"/>
  <c r="N40" i="1"/>
  <c r="K39" i="1"/>
  <c r="L39" i="1"/>
  <c r="M39" i="1"/>
  <c r="N39" i="1"/>
  <c r="K38" i="1"/>
  <c r="L38" i="1"/>
  <c r="M38" i="1"/>
  <c r="N38" i="1"/>
  <c r="K37" i="1"/>
  <c r="L37" i="1"/>
  <c r="M37" i="1"/>
  <c r="N37" i="1"/>
  <c r="K36" i="1"/>
  <c r="L36" i="1"/>
  <c r="M36" i="1"/>
  <c r="N36" i="1"/>
  <c r="K35" i="1"/>
  <c r="L35" i="1"/>
  <c r="M35" i="1"/>
  <c r="N35" i="1"/>
  <c r="K34" i="1"/>
  <c r="L34" i="1"/>
  <c r="M34" i="1"/>
  <c r="N34" i="1"/>
  <c r="K33" i="1"/>
  <c r="L33" i="1"/>
  <c r="M33" i="1"/>
  <c r="N33" i="1"/>
  <c r="K32" i="1"/>
  <c r="L32" i="1"/>
  <c r="M32" i="1"/>
  <c r="N32" i="1"/>
  <c r="K31" i="1"/>
  <c r="L31" i="1"/>
  <c r="M31" i="1"/>
  <c r="N31" i="1"/>
  <c r="K30" i="1"/>
  <c r="L30" i="1"/>
  <c r="M30" i="1"/>
  <c r="N30" i="1"/>
  <c r="K29" i="1"/>
  <c r="L29" i="1"/>
  <c r="M29" i="1"/>
  <c r="N29" i="1"/>
  <c r="K28" i="1"/>
  <c r="L28" i="1"/>
  <c r="M28" i="1"/>
  <c r="N28" i="1"/>
  <c r="K27" i="1"/>
  <c r="L27" i="1"/>
  <c r="M27" i="1"/>
  <c r="N27" i="1"/>
  <c r="K26" i="1"/>
  <c r="L26" i="1"/>
  <c r="M26" i="1"/>
  <c r="N26" i="1"/>
  <c r="K25" i="1"/>
  <c r="L25" i="1"/>
  <c r="M25" i="1"/>
  <c r="N25" i="1"/>
  <c r="K24" i="1"/>
  <c r="L24" i="1"/>
  <c r="M24" i="1"/>
  <c r="N24" i="1"/>
  <c r="K23" i="1"/>
  <c r="L23" i="1"/>
  <c r="M23" i="1"/>
  <c r="N23" i="1"/>
  <c r="K22" i="1"/>
  <c r="L22" i="1"/>
  <c r="M22" i="1"/>
  <c r="N22" i="1"/>
  <c r="K21" i="1"/>
  <c r="L21" i="1"/>
  <c r="M21" i="1"/>
  <c r="N21" i="1"/>
  <c r="K20" i="1"/>
  <c r="L20" i="1"/>
  <c r="M20" i="1"/>
  <c r="N20" i="1"/>
  <c r="K19" i="1"/>
  <c r="L19" i="1"/>
  <c r="M19" i="1"/>
  <c r="N19" i="1"/>
  <c r="K18" i="1"/>
  <c r="L18" i="1"/>
  <c r="M18" i="1"/>
  <c r="N18" i="1"/>
  <c r="K17" i="1"/>
  <c r="L17" i="1"/>
  <c r="M17" i="1"/>
  <c r="N17" i="1"/>
  <c r="K16" i="1"/>
  <c r="L16" i="1"/>
  <c r="M16" i="1"/>
  <c r="N16" i="1"/>
  <c r="K15" i="1"/>
  <c r="L15" i="1"/>
  <c r="M15" i="1"/>
  <c r="N15" i="1"/>
  <c r="K14" i="1"/>
  <c r="L14" i="1"/>
  <c r="M14" i="1"/>
  <c r="N14" i="1"/>
  <c r="K13" i="1"/>
  <c r="L13" i="1"/>
  <c r="M13" i="1"/>
  <c r="N13" i="1"/>
  <c r="K12" i="1"/>
  <c r="L12" i="1"/>
  <c r="M12" i="1"/>
  <c r="N12" i="1"/>
  <c r="K11" i="1"/>
  <c r="L11" i="1"/>
  <c r="M11" i="1"/>
  <c r="N11" i="1"/>
  <c r="K10" i="1"/>
  <c r="L10" i="1"/>
  <c r="M10" i="1"/>
  <c r="N10" i="1"/>
  <c r="K9" i="1"/>
  <c r="L9" i="1"/>
  <c r="M9" i="1"/>
  <c r="N9" i="1"/>
  <c r="K8" i="1"/>
  <c r="L8" i="1"/>
  <c r="M8" i="1"/>
  <c r="N8" i="1"/>
  <c r="K7" i="1"/>
  <c r="L7" i="1"/>
  <c r="M7" i="1"/>
  <c r="N7" i="1"/>
  <c r="D3" i="1"/>
  <c r="E3" i="1"/>
  <c r="F3" i="1"/>
  <c r="G3" i="1"/>
  <c r="H3" i="1"/>
  <c r="I3" i="1"/>
  <c r="J3" i="1"/>
  <c r="K3" i="1"/>
  <c r="L3" i="1"/>
  <c r="M3" i="1"/>
  <c r="N3" i="1"/>
</calcChain>
</file>

<file path=xl/sharedStrings.xml><?xml version="1.0" encoding="utf-8"?>
<sst xmlns="http://schemas.openxmlformats.org/spreadsheetml/2006/main" count="491" uniqueCount="260">
  <si>
    <t>District</t>
  </si>
  <si>
    <t>FY2021-22 MFP State Cost Allocation Per Pupil Amounts</t>
  </si>
  <si>
    <t>Charter School with a District Building</t>
  </si>
  <si>
    <t>Charter School without a District Building</t>
  </si>
  <si>
    <t>Level 1
Base</t>
  </si>
  <si>
    <t>Level 1
Economically
Disadvantaged</t>
  </si>
  <si>
    <t>Level 1
Career &amp;
Technical</t>
  </si>
  <si>
    <t>Level 1
Students
With
Disabilities</t>
  </si>
  <si>
    <t>Level 1
Gifted &amp;
Talented</t>
  </si>
  <si>
    <t>Level 2</t>
  </si>
  <si>
    <t>Level 3
Continuation
of Prior Year
Pay Raises</t>
  </si>
  <si>
    <t>Level 3
Historical
Formula
Allocation &amp;
Mandated
Cost
Adjustments</t>
  </si>
  <si>
    <r>
      <t xml:space="preserve">Initial
FY2021-22
Local Revenue
Representation
</t>
    </r>
    <r>
      <rPr>
        <sz val="10"/>
        <rFont val="Arial"/>
        <family val="2"/>
      </rPr>
      <t>(Based on Projected
FY2020-21
Local Revenue)</t>
    </r>
  </si>
  <si>
    <r>
      <t xml:space="preserve">Initial
FY2021-22
Debt Service &amp;
Capital Project
Revenue
</t>
    </r>
    <r>
      <rPr>
        <sz val="10"/>
        <rFont val="Arial"/>
        <family val="2"/>
      </rPr>
      <t>(Based on Projected
FY2020-21
Local Revenue)</t>
    </r>
  </si>
  <si>
    <r>
      <t xml:space="preserve">Initial
FY2021-22
Total Local Revenue
Representation
</t>
    </r>
    <r>
      <rPr>
        <sz val="10"/>
        <rFont val="Arial"/>
        <family val="2"/>
      </rPr>
      <t>(With Projected
FY2020-21 Debt
Service &amp; Capital
Project Revenue)</t>
    </r>
  </si>
  <si>
    <t>001</t>
  </si>
  <si>
    <t>Acadia</t>
  </si>
  <si>
    <t>002</t>
  </si>
  <si>
    <t>Allen</t>
  </si>
  <si>
    <t>003</t>
  </si>
  <si>
    <t>Ascension</t>
  </si>
  <si>
    <t>004</t>
  </si>
  <si>
    <t>Assumption</t>
  </si>
  <si>
    <t>005</t>
  </si>
  <si>
    <t>Avoyelles</t>
  </si>
  <si>
    <t>006</t>
  </si>
  <si>
    <t>Beauregard</t>
  </si>
  <si>
    <t>007</t>
  </si>
  <si>
    <t>Bienville</t>
  </si>
  <si>
    <t>008</t>
  </si>
  <si>
    <t>Bossier</t>
  </si>
  <si>
    <t>009</t>
  </si>
  <si>
    <t>Caddo</t>
  </si>
  <si>
    <t>010</t>
  </si>
  <si>
    <t>Calcasieu</t>
  </si>
  <si>
    <t>011</t>
  </si>
  <si>
    <t>Caldwell</t>
  </si>
  <si>
    <t>012</t>
  </si>
  <si>
    <t>Cameron</t>
  </si>
  <si>
    <t>013</t>
  </si>
  <si>
    <t>Catahoula</t>
  </si>
  <si>
    <t>014</t>
  </si>
  <si>
    <t>Claiborne</t>
  </si>
  <si>
    <t>015</t>
  </si>
  <si>
    <t>Concordia</t>
  </si>
  <si>
    <t>016</t>
  </si>
  <si>
    <t>Desoto</t>
  </si>
  <si>
    <t>017</t>
  </si>
  <si>
    <t>East Baton Rouge</t>
  </si>
  <si>
    <t>018</t>
  </si>
  <si>
    <t>East Carroll</t>
  </si>
  <si>
    <t>019</t>
  </si>
  <si>
    <t>East Feliciana</t>
  </si>
  <si>
    <t>020</t>
  </si>
  <si>
    <t>Evangeline</t>
  </si>
  <si>
    <t>021</t>
  </si>
  <si>
    <t>Franklin</t>
  </si>
  <si>
    <t>022</t>
  </si>
  <si>
    <t>Grant</t>
  </si>
  <si>
    <t>023</t>
  </si>
  <si>
    <t>Iberia</t>
  </si>
  <si>
    <t>024</t>
  </si>
  <si>
    <t>Iberville</t>
  </si>
  <si>
    <t>025</t>
  </si>
  <si>
    <t>Jackson</t>
  </si>
  <si>
    <t>026</t>
  </si>
  <si>
    <t>Jefferson</t>
  </si>
  <si>
    <t>027</t>
  </si>
  <si>
    <t>Jefferson Davis</t>
  </si>
  <si>
    <t>028</t>
  </si>
  <si>
    <t>Lafayette</t>
  </si>
  <si>
    <t>029</t>
  </si>
  <si>
    <t>Lafourche</t>
  </si>
  <si>
    <t>030</t>
  </si>
  <si>
    <t>LaSalle</t>
  </si>
  <si>
    <t>031</t>
  </si>
  <si>
    <t>Lincoln</t>
  </si>
  <si>
    <t>032</t>
  </si>
  <si>
    <t>Livingston</t>
  </si>
  <si>
    <t>033</t>
  </si>
  <si>
    <t>Madison</t>
  </si>
  <si>
    <t>034</t>
  </si>
  <si>
    <t>Morehouse</t>
  </si>
  <si>
    <t>035</t>
  </si>
  <si>
    <t>Natchitoches</t>
  </si>
  <si>
    <t>036</t>
  </si>
  <si>
    <t>Orleans*</t>
  </si>
  <si>
    <t>037</t>
  </si>
  <si>
    <t>Ouachita</t>
  </si>
  <si>
    <t>038</t>
  </si>
  <si>
    <t>Plaquemines</t>
  </si>
  <si>
    <t>039</t>
  </si>
  <si>
    <t>Pointe Coupee</t>
  </si>
  <si>
    <t>040</t>
  </si>
  <si>
    <t>Rapides</t>
  </si>
  <si>
    <t>041</t>
  </si>
  <si>
    <t>Red River</t>
  </si>
  <si>
    <t>042</t>
  </si>
  <si>
    <t>Richland</t>
  </si>
  <si>
    <t>043</t>
  </si>
  <si>
    <t>Sabine</t>
  </si>
  <si>
    <t>044</t>
  </si>
  <si>
    <t>St. Bernard</t>
  </si>
  <si>
    <t>045</t>
  </si>
  <si>
    <t>St. Charles</t>
  </si>
  <si>
    <t>046</t>
  </si>
  <si>
    <t>St. Helena</t>
  </si>
  <si>
    <t>047</t>
  </si>
  <si>
    <t>St. James</t>
  </si>
  <si>
    <t>048</t>
  </si>
  <si>
    <t>St. John</t>
  </si>
  <si>
    <t>049</t>
  </si>
  <si>
    <t>St. Landry</t>
  </si>
  <si>
    <t>050</t>
  </si>
  <si>
    <t>St. Martin</t>
  </si>
  <si>
    <t>051</t>
  </si>
  <si>
    <t>St. Mary</t>
  </si>
  <si>
    <t>052</t>
  </si>
  <si>
    <t>St. Tammany</t>
  </si>
  <si>
    <t>053</t>
  </si>
  <si>
    <t>Tangipahoa</t>
  </si>
  <si>
    <t>054</t>
  </si>
  <si>
    <t>Tensas</t>
  </si>
  <si>
    <t>055</t>
  </si>
  <si>
    <t>Terrebonne</t>
  </si>
  <si>
    <t>056</t>
  </si>
  <si>
    <t>Union</t>
  </si>
  <si>
    <t>057</t>
  </si>
  <si>
    <t>Vermilion</t>
  </si>
  <si>
    <t>058</t>
  </si>
  <si>
    <t>Vernon</t>
  </si>
  <si>
    <t>059</t>
  </si>
  <si>
    <t>Washington</t>
  </si>
  <si>
    <t>060</t>
  </si>
  <si>
    <t>Webster</t>
  </si>
  <si>
    <t>061</t>
  </si>
  <si>
    <t>West Baton Rouge</t>
  </si>
  <si>
    <t>062</t>
  </si>
  <si>
    <t>West Carroll</t>
  </si>
  <si>
    <t>063</t>
  </si>
  <si>
    <t>West Feliciana</t>
  </si>
  <si>
    <t>064</t>
  </si>
  <si>
    <t>Winn</t>
  </si>
  <si>
    <t>065</t>
  </si>
  <si>
    <t>City Of Monroe</t>
  </si>
  <si>
    <t>066</t>
  </si>
  <si>
    <t>City Of Bogalusa</t>
  </si>
  <si>
    <t>067</t>
  </si>
  <si>
    <t>Zachary Community</t>
  </si>
  <si>
    <t>068</t>
  </si>
  <si>
    <t>City Of Baker</t>
  </si>
  <si>
    <t>069</t>
  </si>
  <si>
    <t>Central Community</t>
  </si>
  <si>
    <t>State Average</t>
  </si>
  <si>
    <t>* Continuation of prior year pay raise is $732 for Types 1, 3, 3B, and 4 Charter Schools in Orleans Parish</t>
  </si>
  <si>
    <t>Note: Local Revenues include Ad Valorem, Sales Tax Revenue, and Revenue for 16th Section Land.</t>
  </si>
  <si>
    <t>Associated fees include Sheriff Fee, Assessor Fee, Election Fee, Pension Fund, &amp; Sales Tax Collection</t>
  </si>
  <si>
    <t>Source: Projected FY2020-21 Revenue and Expenditure Data; February 1, 2021 Student Count</t>
  </si>
  <si>
    <t>FY2021-22 Inital Charter School Per Pupil Funding (July 2021)</t>
  </si>
  <si>
    <t>RSD Operated and Type 5 Charter Schools</t>
  </si>
  <si>
    <t>(Source: Projected FY2020-21 Revenue and Expenditure Data; February 1, 2021 Student Count)</t>
  </si>
  <si>
    <t>FY2021-22 MFP State Cost
Allocation Per Pupil Amounts</t>
  </si>
  <si>
    <r>
      <t xml:space="preserve">State Cost
Allocation
Per Pupil
</t>
    </r>
    <r>
      <rPr>
        <sz val="10"/>
        <rFont val="Arial"/>
        <family val="2"/>
      </rPr>
      <t xml:space="preserve">
(Levels 1, 2,
&amp; 3 without
Continuation
of Prior Year
Pay Raises)</t>
    </r>
  </si>
  <si>
    <t>Continuation
of Prior Year 
Pay Raises
Per Pupil</t>
  </si>
  <si>
    <r>
      <t xml:space="preserve">Total MFP
State Cost
Allocation
Per Pupil
</t>
    </r>
    <r>
      <rPr>
        <sz val="10"/>
        <rFont val="Arial"/>
        <family val="2"/>
      </rPr>
      <t>(Levels 1, 2,
&amp; 3 with
Continuation
of Prior Year
Pay Raises)</t>
    </r>
  </si>
  <si>
    <t>C1 + C2</t>
  </si>
  <si>
    <t>C4</t>
  </si>
  <si>
    <t>C5 + C6</t>
  </si>
  <si>
    <t>Total Ad 
Valorem 
Taxes 
KPC 300, 350,
400, 450, 500,
550, 650</t>
  </si>
  <si>
    <t>Total Sales 
KPC 750, 800,
850, 900</t>
  </si>
  <si>
    <t>Total 16th
Section 
Land
Revenues
KPC 2250</t>
  </si>
  <si>
    <r>
      <rPr>
        <b/>
        <sz val="10"/>
        <color rgb="FFFF0000"/>
        <rFont val="Arial"/>
        <family val="2"/>
      </rPr>
      <t>Minus</t>
    </r>
    <r>
      <rPr>
        <b/>
        <sz val="10"/>
        <rFont val="Arial"/>
        <family val="2"/>
      </rPr>
      <t xml:space="preserve">
Amount
Excluded
</t>
    </r>
    <r>
      <rPr>
        <sz val="10"/>
        <rFont val="Arial"/>
        <family val="2"/>
      </rPr>
      <t>Per R.S. 17:1990
(C)(2)(a)(iii) &amp;
R.S. 17:100.12(B)</t>
    </r>
  </si>
  <si>
    <r>
      <rPr>
        <b/>
        <sz val="10"/>
        <color rgb="FFFF0000"/>
        <rFont val="Arial"/>
        <family val="2"/>
      </rPr>
      <t>Minus</t>
    </r>
    <r>
      <rPr>
        <b/>
        <sz val="10"/>
        <rFont val="Arial"/>
        <family val="2"/>
      </rPr>
      <t xml:space="preserve"> 
Local
Revenue
Paid to OJJ
</t>
    </r>
  </si>
  <si>
    <t>Total 
Revenues</t>
  </si>
  <si>
    <t>Assessor
Fees
KPC 36940</t>
  </si>
  <si>
    <t>Sheriff Tax
Collection
Fees
KPC 36950</t>
  </si>
  <si>
    <t>Pension
Accumulation
Fund
KPC 36960</t>
  </si>
  <si>
    <t>Sales Tax
Collection
Fees
KPC 36970</t>
  </si>
  <si>
    <t>Election
Fees
KPC 36990</t>
  </si>
  <si>
    <t>Total
Fees</t>
  </si>
  <si>
    <t>Total
Revenues
Minus
Total Fees
Collected</t>
  </si>
  <si>
    <t>MFP
Membership
per SIS</t>
  </si>
  <si>
    <t>Local
Revenue
Per Pupil</t>
  </si>
  <si>
    <t>3A</t>
  </si>
  <si>
    <t>3B</t>
  </si>
  <si>
    <t>Orleans</t>
  </si>
  <si>
    <t>City of Monroe</t>
  </si>
  <si>
    <t>City of Bogalusa</t>
  </si>
  <si>
    <t>City of Baker</t>
  </si>
  <si>
    <t>State Total</t>
  </si>
  <si>
    <t>Source: Projected FY2020-2021 Revenue and Expenditure Data</t>
  </si>
  <si>
    <t>Revenue and Fees excludes debt service and capital outlay.</t>
  </si>
  <si>
    <t>Total</t>
  </si>
  <si>
    <t>Sheriff Tax
Collection
Fees 
KPC 36950</t>
  </si>
  <si>
    <t>STATE TOTAL</t>
  </si>
  <si>
    <t>MFP Base_2.1.21</t>
  </si>
  <si>
    <t>LEA</t>
  </si>
  <si>
    <t>School
System</t>
  </si>
  <si>
    <t>City/Parish</t>
  </si>
  <si>
    <t>RSD
Operated
&amp;
Type 5
Charters</t>
  </si>
  <si>
    <t>Madison
Preparatory
Academy</t>
  </si>
  <si>
    <t>D'Arbonne
Woods
Charter
School</t>
  </si>
  <si>
    <t>Int'l
High
School
of New
Orleans</t>
  </si>
  <si>
    <t>New
Orleans
Military/
Maritime
Academy</t>
  </si>
  <si>
    <t>Lycee
Francais
de la
Nouvelle-
Orleans</t>
  </si>
  <si>
    <t>Lake
Charles
Charter
Academy</t>
  </si>
  <si>
    <t>JS Clark
Leadership
Academy</t>
  </si>
  <si>
    <t>Southwest
Louisiana
Charter
School</t>
  </si>
  <si>
    <t>Louisiana
Key
Academy</t>
  </si>
  <si>
    <t>JCFA -
East</t>
  </si>
  <si>
    <t>GEO Prep 
Mid-City of 
Greater 
Baton Rouge</t>
  </si>
  <si>
    <t>Delta
Charter
School</t>
  </si>
  <si>
    <t>Impact
Charter</t>
  </si>
  <si>
    <t>Advantage
Charter
Academy</t>
  </si>
  <si>
    <t>Iberville
Charter
Academy</t>
  </si>
  <si>
    <t>Lake
Charles
College
Prep</t>
  </si>
  <si>
    <t>Northeast
Claiborne
Charter</t>
  </si>
  <si>
    <t>Acadiana
Renaissance
Charter
Academy</t>
  </si>
  <si>
    <t>Lafayette
Renaissance
Charter
Academy</t>
  </si>
  <si>
    <t>Willow
Charter
Academy</t>
  </si>
  <si>
    <t>GEO Prep
Academy</t>
  </si>
  <si>
    <t>Lincoln
Prep
School</t>
  </si>
  <si>
    <t>Noble
Minds</t>
  </si>
  <si>
    <t>JCFA
Lafayette</t>
  </si>
  <si>
    <t>Collegiate
Academy</t>
  </si>
  <si>
    <t>Baton
Rouge
Univ. Prep</t>
  </si>
  <si>
    <t>New Harmony
High School</t>
  </si>
  <si>
    <t>Athlos
Academy
of Jefferson
Parish</t>
  </si>
  <si>
    <t>GEO Next
Generation
High
School</t>
  </si>
  <si>
    <t>Red River
Charter
Academy</t>
  </si>
  <si>
    <t>Louisiana
Virtual
Charter
Academy</t>
  </si>
  <si>
    <t>University
View
Academy</t>
  </si>
  <si>
    <t>Total
Table 3</t>
  </si>
  <si>
    <t>WAL001</t>
  </si>
  <si>
    <t>WAK001</t>
  </si>
  <si>
    <t>W7A001</t>
  </si>
  <si>
    <t>W1A001</t>
  </si>
  <si>
    <t>WZ8001</t>
  </si>
  <si>
    <t>W4A001</t>
  </si>
  <si>
    <t>W8A001</t>
  </si>
  <si>
    <t>W1B001</t>
  </si>
  <si>
    <t>W3B001</t>
  </si>
  <si>
    <t>W4B001</t>
  </si>
  <si>
    <t>W5B001</t>
  </si>
  <si>
    <t>W6B001</t>
  </si>
  <si>
    <t>W7B001</t>
  </si>
  <si>
    <t>W2B001</t>
  </si>
  <si>
    <t>WAU001</t>
  </si>
  <si>
    <t>W33001</t>
  </si>
  <si>
    <t>W18001</t>
  </si>
  <si>
    <t>W1D001</t>
  </si>
  <si>
    <t>WJ5001</t>
  </si>
  <si>
    <t>WAQ001</t>
  </si>
  <si>
    <t>WBQ001</t>
  </si>
  <si>
    <t>WBR001</t>
  </si>
  <si>
    <t>WBX001</t>
  </si>
  <si>
    <t>WBY001</t>
  </si>
  <si>
    <t>WAG001</t>
  </si>
  <si>
    <t>DeSoto</t>
  </si>
  <si>
    <t>St. John the Baptist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</si>
</sst>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7" x14ac:knownFonts="1">
    <font>
      <sz val="10"/>
      <name val="Arial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4"/>
      <name val="Arial Narrow"/>
      <family val="2"/>
    </font>
    <font>
      <sz val="10"/>
      <color indexed="8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b/>
      <sz val="10"/>
      <color indexed="20"/>
      <name val="Arial"/>
      <family val="2"/>
    </font>
    <font>
      <sz val="10"/>
      <name val="Arial Narrow"/>
      <family val="2"/>
    </font>
    <font>
      <sz val="9"/>
      <name val="Arial"/>
      <family val="2"/>
    </font>
    <font>
      <b/>
      <sz val="12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0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/>
      <bottom style="thin">
        <color theme="0" tint="-0.249977111117893"/>
      </bottom>
      <diagonal/>
    </border>
    <border>
      <left style="thin">
        <color indexed="63"/>
      </left>
      <right/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43" fontId="2" fillId="0" borderId="0" applyFont="0" applyFill="0" applyBorder="0" applyAlignment="0" applyProtection="0"/>
  </cellStyleXfs>
  <cellXfs count="166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/>
    </xf>
    <xf numFmtId="0" fontId="3" fillId="4" borderId="8" xfId="1" applyFont="1" applyFill="1" applyBorder="1" applyAlignment="1">
      <alignment horizontal="center" vertical="center"/>
    </xf>
    <xf numFmtId="0" fontId="3" fillId="4" borderId="9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3" borderId="12" xfId="2" applyFont="1" applyFill="1" applyBorder="1" applyAlignment="1">
      <alignment horizontal="center" vertical="center" wrapText="1"/>
    </xf>
    <xf numFmtId="0" fontId="3" fillId="3" borderId="13" xfId="2" applyFont="1" applyFill="1" applyBorder="1" applyAlignment="1">
      <alignment horizontal="center" vertical="center" wrapText="1"/>
    </xf>
    <xf numFmtId="0" fontId="3" fillId="5" borderId="14" xfId="1" applyFont="1" applyFill="1" applyBorder="1" applyAlignment="1">
      <alignment horizontal="center" vertical="center" wrapText="1"/>
    </xf>
    <xf numFmtId="0" fontId="3" fillId="5" borderId="15" xfId="1" applyFont="1" applyFill="1" applyBorder="1" applyAlignment="1">
      <alignment horizontal="center" vertical="center" wrapText="1"/>
    </xf>
    <xf numFmtId="0" fontId="3" fillId="5" borderId="16" xfId="1" applyFont="1" applyFill="1" applyBorder="1" applyAlignment="1">
      <alignment horizontal="center" vertical="center" wrapText="1"/>
    </xf>
    <xf numFmtId="0" fontId="3" fillId="5" borderId="13" xfId="1" applyFont="1" applyFill="1" applyBorder="1" applyAlignment="1">
      <alignment horizontal="center" vertical="center" wrapText="1"/>
    </xf>
    <xf numFmtId="0" fontId="2" fillId="6" borderId="17" xfId="1" applyFont="1" applyFill="1" applyBorder="1" applyAlignment="1">
      <alignment horizontal="center" vertical="center"/>
    </xf>
    <xf numFmtId="0" fontId="2" fillId="6" borderId="18" xfId="1" applyFont="1" applyFill="1" applyBorder="1" applyAlignment="1">
      <alignment horizontal="center" vertical="center"/>
    </xf>
    <xf numFmtId="0" fontId="2" fillId="6" borderId="19" xfId="1" applyFont="1" applyFill="1" applyBorder="1" applyAlignment="1">
      <alignment horizontal="center" vertical="center"/>
    </xf>
    <xf numFmtId="0" fontId="2" fillId="6" borderId="20" xfId="1" applyFont="1" applyFill="1" applyBorder="1" applyAlignment="1">
      <alignment horizontal="center" vertical="center"/>
    </xf>
    <xf numFmtId="0" fontId="2" fillId="6" borderId="18" xfId="1" applyFont="1" applyFill="1" applyBorder="1" applyAlignment="1">
      <alignment horizontal="center" vertical="center"/>
    </xf>
    <xf numFmtId="0" fontId="2" fillId="0" borderId="0" xfId="2"/>
    <xf numFmtId="0" fontId="2" fillId="0" borderId="21" xfId="1" applyFont="1" applyFill="1" applyBorder="1" applyAlignment="1" applyProtection="1">
      <alignment vertical="center"/>
    </xf>
    <xf numFmtId="6" fontId="2" fillId="0" borderId="21" xfId="3" applyNumberFormat="1" applyFont="1" applyFill="1" applyBorder="1" applyAlignment="1">
      <alignment vertical="center"/>
    </xf>
    <xf numFmtId="6" fontId="2" fillId="0" borderId="22" xfId="3" applyNumberFormat="1" applyFont="1" applyFill="1" applyBorder="1" applyAlignment="1">
      <alignment vertical="center"/>
    </xf>
    <xf numFmtId="6" fontId="2" fillId="0" borderId="23" xfId="3" applyNumberFormat="1" applyFont="1" applyFill="1" applyBorder="1" applyAlignment="1">
      <alignment vertical="center"/>
    </xf>
    <xf numFmtId="0" fontId="2" fillId="0" borderId="24" xfId="1" applyFont="1" applyFill="1" applyBorder="1" applyAlignment="1" applyProtection="1">
      <alignment vertical="center"/>
    </xf>
    <xf numFmtId="6" fontId="2" fillId="0" borderId="24" xfId="3" applyNumberFormat="1" applyFont="1" applyFill="1" applyBorder="1" applyAlignment="1">
      <alignment vertical="center"/>
    </xf>
    <xf numFmtId="6" fontId="2" fillId="0" borderId="25" xfId="3" applyNumberFormat="1" applyFont="1" applyFill="1" applyBorder="1" applyAlignment="1">
      <alignment vertical="center"/>
    </xf>
    <xf numFmtId="6" fontId="2" fillId="0" borderId="26" xfId="3" applyNumberFormat="1" applyFont="1" applyFill="1" applyBorder="1" applyAlignment="1">
      <alignment vertical="center"/>
    </xf>
    <xf numFmtId="0" fontId="2" fillId="0" borderId="27" xfId="1" applyFont="1" applyFill="1" applyBorder="1" applyAlignment="1" applyProtection="1">
      <alignment vertical="center"/>
    </xf>
    <xf numFmtId="6" fontId="2" fillId="0" borderId="27" xfId="3" applyNumberFormat="1" applyFont="1" applyFill="1" applyBorder="1" applyAlignment="1">
      <alignment vertical="center"/>
    </xf>
    <xf numFmtId="6" fontId="2" fillId="0" borderId="28" xfId="3" applyNumberFormat="1" applyFont="1" applyFill="1" applyBorder="1" applyAlignment="1">
      <alignment vertical="center"/>
    </xf>
    <xf numFmtId="6" fontId="2" fillId="0" borderId="29" xfId="3" applyNumberFormat="1" applyFont="1" applyFill="1" applyBorder="1" applyAlignment="1">
      <alignment vertical="center"/>
    </xf>
    <xf numFmtId="6" fontId="2" fillId="0" borderId="30" xfId="3" applyNumberFormat="1" applyFont="1" applyFill="1" applyBorder="1" applyAlignment="1">
      <alignment vertical="center"/>
    </xf>
    <xf numFmtId="6" fontId="2" fillId="0" borderId="31" xfId="3" applyNumberFormat="1" applyFont="1" applyFill="1" applyBorder="1" applyAlignment="1">
      <alignment vertical="center"/>
    </xf>
    <xf numFmtId="6" fontId="2" fillId="0" borderId="32" xfId="3" applyNumberFormat="1" applyFont="1" applyFill="1" applyBorder="1" applyAlignment="1">
      <alignment vertical="center"/>
    </xf>
    <xf numFmtId="0" fontId="3" fillId="7" borderId="19" xfId="1" applyFont="1" applyFill="1" applyBorder="1" applyAlignment="1" applyProtection="1">
      <alignment vertical="center"/>
    </xf>
    <xf numFmtId="6" fontId="3" fillId="7" borderId="19" xfId="3" applyNumberFormat="1" applyFont="1" applyFill="1" applyBorder="1" applyAlignment="1">
      <alignment vertical="center"/>
    </xf>
    <xf numFmtId="6" fontId="3" fillId="7" borderId="33" xfId="3" applyNumberFormat="1" applyFont="1" applyFill="1" applyBorder="1" applyAlignment="1">
      <alignment vertical="center"/>
    </xf>
    <xf numFmtId="6" fontId="3" fillId="7" borderId="18" xfId="3" applyNumberFormat="1" applyFont="1" applyFill="1" applyBorder="1" applyAlignment="1">
      <alignment vertical="center"/>
    </xf>
    <xf numFmtId="0" fontId="2" fillId="0" borderId="0" xfId="2" applyFill="1"/>
    <xf numFmtId="0" fontId="2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2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Alignment="1">
      <alignment vertical="center"/>
    </xf>
    <xf numFmtId="6" fontId="2" fillId="0" borderId="0" xfId="3" applyNumberFormat="1" applyFont="1" applyFill="1" applyBorder="1" applyAlignment="1">
      <alignment vertical="center"/>
    </xf>
    <xf numFmtId="0" fontId="5" fillId="0" borderId="0" xfId="1" quotePrefix="1" applyFont="1" applyFill="1" applyBorder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/>
    <xf numFmtId="0" fontId="8" fillId="0" borderId="0" xfId="1" applyFont="1" applyFill="1" applyBorder="1"/>
    <xf numFmtId="0" fontId="9" fillId="0" borderId="0" xfId="1" applyFont="1" applyAlignment="1">
      <alignment vertical="center"/>
    </xf>
    <xf numFmtId="0" fontId="10" fillId="3" borderId="3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vertical="center"/>
    </xf>
    <xf numFmtId="0" fontId="10" fillId="2" borderId="6" xfId="1" applyFont="1" applyFill="1" applyBorder="1" applyAlignment="1">
      <alignment horizontal="center" vertical="center" wrapText="1"/>
    </xf>
    <xf numFmtId="0" fontId="10" fillId="4" borderId="7" xfId="1" applyFont="1" applyFill="1" applyBorder="1" applyAlignment="1">
      <alignment horizontal="center" vertical="center"/>
    </xf>
    <xf numFmtId="0" fontId="10" fillId="4" borderId="8" xfId="1" applyFont="1" applyFill="1" applyBorder="1" applyAlignment="1">
      <alignment horizontal="center" vertical="center"/>
    </xf>
    <xf numFmtId="0" fontId="10" fillId="4" borderId="9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/>
    </xf>
    <xf numFmtId="0" fontId="3" fillId="8" borderId="13" xfId="1" applyFont="1" applyFill="1" applyBorder="1" applyAlignment="1">
      <alignment horizontal="center" vertical="center" wrapText="1"/>
    </xf>
    <xf numFmtId="0" fontId="3" fillId="8" borderId="13" xfId="4" applyFont="1" applyFill="1" applyBorder="1" applyAlignment="1">
      <alignment horizontal="center" vertical="center" wrapText="1"/>
    </xf>
    <xf numFmtId="0" fontId="3" fillId="0" borderId="34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8" fillId="6" borderId="19" xfId="1" applyFont="1" applyFill="1" applyBorder="1" applyAlignment="1">
      <alignment vertical="center"/>
    </xf>
    <xf numFmtId="0" fontId="2" fillId="6" borderId="19" xfId="1" applyFont="1" applyFill="1" applyBorder="1" applyAlignment="1">
      <alignment vertical="center"/>
    </xf>
    <xf numFmtId="0" fontId="2" fillId="0" borderId="12" xfId="1" applyFont="1" applyFill="1" applyBorder="1" applyAlignment="1">
      <alignment horizontal="center" vertical="center"/>
    </xf>
    <xf numFmtId="0" fontId="8" fillId="6" borderId="35" xfId="1" applyFont="1" applyFill="1" applyBorder="1" applyAlignment="1">
      <alignment vertical="center"/>
    </xf>
    <xf numFmtId="0" fontId="2" fillId="6" borderId="35" xfId="1" applyFont="1" applyFill="1" applyBorder="1" applyAlignment="1">
      <alignment vertical="center"/>
    </xf>
    <xf numFmtId="0" fontId="2" fillId="0" borderId="21" xfId="1" applyFont="1" applyFill="1" applyBorder="1" applyAlignment="1" applyProtection="1">
      <alignment horizontal="center" vertical="center"/>
    </xf>
    <xf numFmtId="6" fontId="2" fillId="0" borderId="21" xfId="3" applyNumberFormat="1" applyFont="1" applyFill="1" applyBorder="1" applyAlignment="1">
      <alignment horizontal="center" vertical="center"/>
    </xf>
    <xf numFmtId="6" fontId="2" fillId="0" borderId="12" xfId="3" applyNumberFormat="1" applyFont="1" applyFill="1" applyBorder="1" applyAlignment="1">
      <alignment horizontal="center" vertical="center"/>
    </xf>
    <xf numFmtId="0" fontId="2" fillId="0" borderId="27" xfId="1" applyFont="1" applyFill="1" applyBorder="1" applyAlignment="1" applyProtection="1">
      <alignment horizontal="center" vertical="center"/>
    </xf>
    <xf numFmtId="6" fontId="2" fillId="0" borderId="27" xfId="3" applyNumberFormat="1" applyFont="1" applyFill="1" applyBorder="1" applyAlignment="1">
      <alignment horizontal="center" vertical="center"/>
    </xf>
    <xf numFmtId="0" fontId="3" fillId="4" borderId="19" xfId="4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 wrapText="1"/>
    </xf>
    <xf numFmtId="0" fontId="3" fillId="2" borderId="19" xfId="4" applyFont="1" applyFill="1" applyBorder="1" applyAlignment="1">
      <alignment horizontal="center" vertical="center" wrapText="1"/>
    </xf>
    <xf numFmtId="0" fontId="3" fillId="8" borderId="19" xfId="4" applyFont="1" applyFill="1" applyBorder="1" applyAlignment="1">
      <alignment horizontal="center" vertical="center" wrapText="1"/>
    </xf>
    <xf numFmtId="0" fontId="3" fillId="5" borderId="19" xfId="4" quotePrefix="1" applyFont="1" applyFill="1" applyBorder="1" applyAlignment="1">
      <alignment horizontal="center" vertical="center" wrapText="1"/>
    </xf>
    <xf numFmtId="1" fontId="13" fillId="6" borderId="19" xfId="4" applyNumberFormat="1" applyFont="1" applyFill="1" applyBorder="1" applyAlignment="1" applyProtection="1">
      <alignment horizontal="center" vertical="center"/>
    </xf>
    <xf numFmtId="1" fontId="13" fillId="6" borderId="19" xfId="4" applyNumberFormat="1" applyFont="1" applyFill="1" applyBorder="1" applyAlignment="1" applyProtection="1">
      <alignment horizontal="center" vertical="center"/>
    </xf>
    <xf numFmtId="1" fontId="13" fillId="6" borderId="1" xfId="4" applyNumberFormat="1" applyFont="1" applyFill="1" applyBorder="1" applyAlignment="1" applyProtection="1">
      <alignment horizontal="center" vertical="center"/>
    </xf>
    <xf numFmtId="1" fontId="13" fillId="6" borderId="2" xfId="4" applyNumberFormat="1" applyFont="1" applyFill="1" applyBorder="1" applyAlignment="1" applyProtection="1">
      <alignment horizontal="center" vertical="center"/>
    </xf>
    <xf numFmtId="0" fontId="14" fillId="6" borderId="35" xfId="4" quotePrefix="1" applyFont="1" applyFill="1" applyBorder="1" applyAlignment="1">
      <alignment horizontal="center" vertical="center"/>
    </xf>
    <xf numFmtId="0" fontId="14" fillId="6" borderId="35" xfId="4" applyFont="1" applyFill="1" applyBorder="1" applyAlignment="1">
      <alignment horizontal="center" vertical="center"/>
    </xf>
    <xf numFmtId="5" fontId="14" fillId="6" borderId="35" xfId="4" quotePrefix="1" applyNumberFormat="1" applyFont="1" applyFill="1" applyBorder="1" applyAlignment="1">
      <alignment horizontal="center" vertical="center"/>
    </xf>
    <xf numFmtId="0" fontId="14" fillId="6" borderId="1" xfId="4" quotePrefix="1" applyFont="1" applyFill="1" applyBorder="1" applyAlignment="1">
      <alignment horizontal="center" vertical="center"/>
    </xf>
    <xf numFmtId="164" fontId="14" fillId="6" borderId="35" xfId="4" quotePrefix="1" applyNumberFormat="1" applyFont="1" applyFill="1" applyBorder="1" applyAlignment="1">
      <alignment horizontal="center" vertical="center"/>
    </xf>
    <xf numFmtId="0" fontId="2" fillId="0" borderId="36" xfId="4" applyFont="1" applyFill="1" applyBorder="1" applyAlignment="1" applyProtection="1">
      <alignment vertical="center"/>
    </xf>
    <xf numFmtId="0" fontId="2" fillId="0" borderId="37" xfId="4" applyFont="1" applyFill="1" applyBorder="1" applyAlignment="1" applyProtection="1">
      <alignment vertical="center"/>
    </xf>
    <xf numFmtId="6" fontId="2" fillId="0" borderId="38" xfId="4" applyNumberFormat="1" applyFont="1" applyFill="1" applyBorder="1" applyAlignment="1">
      <alignment vertical="center"/>
    </xf>
    <xf numFmtId="6" fontId="2" fillId="0" borderId="39" xfId="4" applyNumberFormat="1" applyFont="1" applyFill="1" applyBorder="1" applyAlignment="1">
      <alignment vertical="center"/>
    </xf>
    <xf numFmtId="3" fontId="2" fillId="0" borderId="38" xfId="4" applyNumberFormat="1" applyFont="1" applyFill="1" applyBorder="1" applyAlignment="1">
      <alignment vertical="center"/>
    </xf>
    <xf numFmtId="6" fontId="2" fillId="0" borderId="40" xfId="4" applyNumberFormat="1" applyFont="1" applyFill="1" applyBorder="1" applyAlignment="1">
      <alignment vertical="center"/>
    </xf>
    <xf numFmtId="6" fontId="2" fillId="0" borderId="41" xfId="4" applyNumberFormat="1" applyFont="1" applyFill="1" applyBorder="1" applyAlignment="1">
      <alignment vertical="center"/>
    </xf>
    <xf numFmtId="3" fontId="2" fillId="0" borderId="40" xfId="4" applyNumberFormat="1" applyFont="1" applyFill="1" applyBorder="1" applyAlignment="1">
      <alignment vertical="center"/>
    </xf>
    <xf numFmtId="0" fontId="2" fillId="0" borderId="42" xfId="4" applyFont="1" applyFill="1" applyBorder="1" applyAlignment="1" applyProtection="1">
      <alignment vertical="center"/>
    </xf>
    <xf numFmtId="0" fontId="2" fillId="0" borderId="43" xfId="4" applyFont="1" applyFill="1" applyBorder="1" applyAlignment="1" applyProtection="1">
      <alignment vertical="center"/>
    </xf>
    <xf numFmtId="6" fontId="2" fillId="0" borderId="13" xfId="4" applyNumberFormat="1" applyFont="1" applyFill="1" applyBorder="1" applyAlignment="1">
      <alignment vertical="center"/>
    </xf>
    <xf numFmtId="6" fontId="2" fillId="0" borderId="10" xfId="4" applyNumberFormat="1" applyFont="1" applyFill="1" applyBorder="1" applyAlignment="1">
      <alignment vertical="center"/>
    </xf>
    <xf numFmtId="3" fontId="2" fillId="0" borderId="13" xfId="4" applyNumberFormat="1" applyFont="1" applyFill="1" applyBorder="1" applyAlignment="1">
      <alignment vertical="center"/>
    </xf>
    <xf numFmtId="0" fontId="2" fillId="0" borderId="44" xfId="4" applyFont="1" applyFill="1" applyBorder="1" applyAlignment="1" applyProtection="1">
      <alignment vertical="center"/>
    </xf>
    <xf numFmtId="0" fontId="2" fillId="0" borderId="45" xfId="4" applyFont="1" applyFill="1" applyBorder="1" applyAlignment="1" applyProtection="1">
      <alignment vertical="center"/>
    </xf>
    <xf numFmtId="0" fontId="3" fillId="0" borderId="19" xfId="4" applyFont="1" applyFill="1" applyBorder="1" applyAlignment="1" applyProtection="1">
      <alignment vertical="center"/>
    </xf>
    <xf numFmtId="0" fontId="3" fillId="0" borderId="19" xfId="4" applyFont="1" applyFill="1" applyBorder="1" applyAlignment="1" applyProtection="1">
      <alignment horizontal="center" vertical="center"/>
    </xf>
    <xf numFmtId="6" fontId="3" fillId="0" borderId="19" xfId="5" applyNumberFormat="1" applyFont="1" applyFill="1" applyBorder="1" applyAlignment="1" applyProtection="1">
      <alignment vertical="center"/>
    </xf>
    <xf numFmtId="38" fontId="3" fillId="0" borderId="19" xfId="5" applyNumberFormat="1" applyFont="1" applyFill="1" applyBorder="1" applyAlignment="1" applyProtection="1">
      <alignment vertical="center"/>
    </xf>
    <xf numFmtId="0" fontId="2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/>
    </xf>
    <xf numFmtId="0" fontId="2" fillId="0" borderId="0" xfId="4" applyFont="1" applyFill="1" applyBorder="1" applyAlignment="1">
      <alignment vertical="center"/>
    </xf>
    <xf numFmtId="0" fontId="2" fillId="0" borderId="0" xfId="4" quotePrefix="1" applyFont="1" applyFill="1" applyBorder="1" applyAlignment="1">
      <alignment horizontal="left" vertical="center"/>
    </xf>
    <xf numFmtId="0" fontId="0" fillId="0" borderId="0" xfId="0" applyFill="1"/>
    <xf numFmtId="0" fontId="3" fillId="9" borderId="19" xfId="4" applyFont="1" applyFill="1" applyBorder="1" applyAlignment="1">
      <alignment horizontal="center" vertical="center"/>
    </xf>
    <xf numFmtId="0" fontId="3" fillId="9" borderId="19" xfId="0" applyFont="1" applyFill="1" applyBorder="1" applyAlignment="1">
      <alignment horizontal="center" vertical="center" wrapText="1"/>
    </xf>
    <xf numFmtId="0" fontId="3" fillId="4" borderId="19" xfId="4" quotePrefix="1" applyFont="1" applyFill="1" applyBorder="1" applyAlignment="1">
      <alignment horizontal="center" vertical="center" wrapText="1"/>
    </xf>
    <xf numFmtId="0" fontId="3" fillId="9" borderId="19" xfId="4" applyFont="1" applyFill="1" applyBorder="1" applyAlignment="1">
      <alignment horizontal="center" vertical="center" wrapText="1"/>
    </xf>
    <xf numFmtId="1" fontId="13" fillId="6" borderId="17" xfId="4" applyNumberFormat="1" applyFont="1" applyFill="1" applyBorder="1" applyAlignment="1" applyProtection="1">
      <alignment horizontal="center" vertical="center"/>
    </xf>
    <xf numFmtId="1" fontId="13" fillId="6" borderId="18" xfId="4" applyNumberFormat="1" applyFont="1" applyFill="1" applyBorder="1" applyAlignment="1" applyProtection="1">
      <alignment horizontal="center" vertical="center"/>
    </xf>
    <xf numFmtId="0" fontId="2" fillId="0" borderId="0" xfId="4" applyFont="1" applyAlignment="1">
      <alignment horizontal="center" vertical="center" wrapText="1"/>
    </xf>
    <xf numFmtId="0" fontId="2" fillId="6" borderId="12" xfId="4" applyFont="1" applyFill="1" applyBorder="1" applyAlignment="1">
      <alignment vertical="center" wrapText="1"/>
    </xf>
    <xf numFmtId="0" fontId="2" fillId="6" borderId="12" xfId="4" quotePrefix="1" applyFont="1" applyFill="1" applyBorder="1" applyAlignment="1">
      <alignment horizontal="center" vertical="center" wrapText="1"/>
    </xf>
    <xf numFmtId="5" fontId="2" fillId="6" borderId="12" xfId="4" quotePrefix="1" applyNumberFormat="1" applyFont="1" applyFill="1" applyBorder="1" applyAlignment="1">
      <alignment horizontal="center" vertical="center" wrapText="1"/>
    </xf>
    <xf numFmtId="0" fontId="2" fillId="6" borderId="46" xfId="4" quotePrefix="1" applyFont="1" applyFill="1" applyBorder="1" applyAlignment="1">
      <alignment horizontal="center" vertical="center" wrapText="1"/>
    </xf>
    <xf numFmtId="164" fontId="15" fillId="6" borderId="12" xfId="4" quotePrefix="1" applyNumberFormat="1" applyFont="1" applyFill="1" applyBorder="1" applyAlignment="1">
      <alignment horizontal="center" vertical="center" wrapText="1"/>
    </xf>
    <xf numFmtId="5" fontId="15" fillId="6" borderId="12" xfId="4" quotePrefix="1" applyNumberFormat="1" applyFont="1" applyFill="1" applyBorder="1" applyAlignment="1">
      <alignment horizontal="center" vertical="center" wrapText="1"/>
    </xf>
    <xf numFmtId="0" fontId="15" fillId="6" borderId="34" xfId="4" quotePrefix="1" applyFont="1" applyFill="1" applyBorder="1" applyAlignment="1">
      <alignment horizontal="center" vertical="center" wrapText="1"/>
    </xf>
    <xf numFmtId="38" fontId="2" fillId="0" borderId="38" xfId="4" applyNumberFormat="1" applyFont="1" applyFill="1" applyBorder="1" applyAlignment="1">
      <alignment vertical="center"/>
    </xf>
    <xf numFmtId="38" fontId="2" fillId="0" borderId="40" xfId="4" applyNumberFormat="1" applyFont="1" applyFill="1" applyBorder="1" applyAlignment="1">
      <alignment vertical="center"/>
    </xf>
    <xf numFmtId="38" fontId="2" fillId="0" borderId="13" xfId="4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6" fillId="0" borderId="47" xfId="0" applyFont="1" applyFill="1" applyBorder="1" applyAlignment="1">
      <alignment horizontal="center" vertical="center"/>
    </xf>
    <xf numFmtId="0" fontId="2" fillId="10" borderId="35" xfId="6" applyFont="1" applyFill="1" applyBorder="1" applyAlignment="1">
      <alignment horizontal="center" vertical="center" wrapText="1"/>
    </xf>
    <xf numFmtId="0" fontId="2" fillId="11" borderId="35" xfId="6" applyFont="1" applyFill="1" applyBorder="1" applyAlignment="1">
      <alignment horizontal="center" vertical="center" wrapText="1"/>
    </xf>
    <xf numFmtId="0" fontId="2" fillId="12" borderId="35" xfId="6" applyFont="1" applyFill="1" applyBorder="1" applyAlignment="1">
      <alignment horizontal="center" vertical="center" wrapText="1"/>
    </xf>
    <xf numFmtId="0" fontId="2" fillId="13" borderId="19" xfId="6" applyFont="1" applyFill="1" applyBorder="1" applyAlignment="1">
      <alignment horizontal="center" vertical="center" wrapText="1"/>
    </xf>
    <xf numFmtId="0" fontId="2" fillId="10" borderId="12" xfId="6" applyFont="1" applyFill="1" applyBorder="1" applyAlignment="1">
      <alignment horizontal="center" vertical="center" wrapText="1"/>
    </xf>
    <xf numFmtId="0" fontId="2" fillId="11" borderId="13" xfId="6" applyFont="1" applyFill="1" applyBorder="1" applyAlignment="1">
      <alignment horizontal="center" vertical="center" wrapText="1"/>
    </xf>
    <xf numFmtId="0" fontId="2" fillId="12" borderId="13" xfId="6" applyFont="1" applyFill="1" applyBorder="1" applyAlignment="1">
      <alignment horizontal="center" vertical="center" wrapText="1"/>
    </xf>
    <xf numFmtId="0" fontId="0" fillId="10" borderId="13" xfId="0" applyFill="1" applyBorder="1" applyAlignment="1">
      <alignment horizontal="center" vertical="center"/>
    </xf>
    <xf numFmtId="0" fontId="13" fillId="6" borderId="19" xfId="7" quotePrefix="1" applyNumberFormat="1" applyFont="1" applyFill="1" applyBorder="1" applyAlignment="1" applyProtection="1">
      <alignment horizontal="center" vertical="center"/>
    </xf>
    <xf numFmtId="0" fontId="13" fillId="6" borderId="18" xfId="7" quotePrefix="1" applyNumberFormat="1" applyFont="1" applyFill="1" applyBorder="1" applyAlignment="1" applyProtection="1">
      <alignment horizontal="center" vertical="center"/>
    </xf>
    <xf numFmtId="0" fontId="5" fillId="0" borderId="40" xfId="6" applyFont="1" applyFill="1" applyBorder="1" applyAlignment="1" applyProtection="1">
      <alignment horizontal="center" vertical="center"/>
    </xf>
    <xf numFmtId="0" fontId="5" fillId="0" borderId="40" xfId="6" applyFont="1" applyFill="1" applyBorder="1" applyAlignment="1" applyProtection="1">
      <alignment horizontal="left" vertical="center"/>
    </xf>
    <xf numFmtId="38" fontId="5" fillId="0" borderId="38" xfId="6" applyNumberFormat="1" applyFont="1" applyFill="1" applyBorder="1" applyAlignment="1" applyProtection="1">
      <alignment vertical="center"/>
    </xf>
    <xf numFmtId="38" fontId="5" fillId="12" borderId="38" xfId="6" applyNumberFormat="1" applyFont="1" applyFill="1" applyBorder="1" applyAlignment="1" applyProtection="1">
      <alignment vertical="center"/>
    </xf>
    <xf numFmtId="38" fontId="5" fillId="0" borderId="40" xfId="6" applyNumberFormat="1" applyFont="1" applyFill="1" applyBorder="1" applyAlignment="1" applyProtection="1">
      <alignment vertical="center"/>
    </xf>
    <xf numFmtId="38" fontId="5" fillId="12" borderId="40" xfId="6" applyNumberFormat="1" applyFont="1" applyFill="1" applyBorder="1" applyAlignment="1" applyProtection="1">
      <alignment vertical="center"/>
    </xf>
    <xf numFmtId="0" fontId="5" fillId="0" borderId="13" xfId="6" applyFont="1" applyFill="1" applyBorder="1" applyAlignment="1" applyProtection="1">
      <alignment horizontal="center" vertical="center"/>
    </xf>
    <xf numFmtId="0" fontId="5" fillId="0" borderId="13" xfId="6" applyFont="1" applyFill="1" applyBorder="1" applyAlignment="1" applyProtection="1">
      <alignment horizontal="left" vertical="center"/>
    </xf>
    <xf numFmtId="38" fontId="5" fillId="0" borderId="13" xfId="6" applyNumberFormat="1" applyFont="1" applyFill="1" applyBorder="1" applyAlignment="1" applyProtection="1">
      <alignment vertical="center"/>
    </xf>
    <xf numFmtId="38" fontId="5" fillId="12" borderId="13" xfId="6" applyNumberFormat="1" applyFont="1" applyFill="1" applyBorder="1" applyAlignment="1" applyProtection="1">
      <alignment vertical="center"/>
    </xf>
    <xf numFmtId="0" fontId="5" fillId="0" borderId="38" xfId="6" applyFont="1" applyFill="1" applyBorder="1" applyAlignment="1" applyProtection="1">
      <alignment horizontal="center" vertical="center"/>
    </xf>
    <xf numFmtId="0" fontId="5" fillId="0" borderId="38" xfId="6" applyFont="1" applyFill="1" applyBorder="1" applyAlignment="1" applyProtection="1">
      <alignment horizontal="left" vertical="center"/>
    </xf>
    <xf numFmtId="0" fontId="5" fillId="0" borderId="12" xfId="6" applyFont="1" applyFill="1" applyBorder="1" applyAlignment="1" applyProtection="1">
      <alignment horizontal="center" vertical="center"/>
    </xf>
    <xf numFmtId="0" fontId="5" fillId="0" borderId="12" xfId="6" applyFont="1" applyFill="1" applyBorder="1" applyAlignment="1" applyProtection="1">
      <alignment horizontal="left" vertical="center"/>
    </xf>
    <xf numFmtId="38" fontId="5" fillId="0" borderId="12" xfId="6" applyNumberFormat="1" applyFont="1" applyFill="1" applyBorder="1" applyAlignment="1" applyProtection="1">
      <alignment vertical="center"/>
    </xf>
    <xf numFmtId="38" fontId="5" fillId="12" borderId="12" xfId="6" applyNumberFormat="1" applyFont="1" applyFill="1" applyBorder="1" applyAlignment="1" applyProtection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38" fontId="1" fillId="0" borderId="6" xfId="0" applyNumberFormat="1" applyFont="1" applyFill="1" applyBorder="1" applyAlignment="1">
      <alignment horizontal="center" vertical="center"/>
    </xf>
    <xf numFmtId="38" fontId="1" fillId="12" borderId="6" xfId="0" applyNumberFormat="1" applyFont="1" applyFill="1" applyBorder="1" applyAlignment="1">
      <alignment horizontal="center" vertical="center"/>
    </xf>
  </cellXfs>
  <cellStyles count="8">
    <cellStyle name="Comma 10" xfId="7"/>
    <cellStyle name="Comma 4" xfId="5"/>
    <cellStyle name="Currency 2 2" xfId="3"/>
    <cellStyle name="Normal" xfId="0" builtinId="0"/>
    <cellStyle name="Normal 2" xfId="2"/>
    <cellStyle name="Normal 2 2" xfId="4"/>
    <cellStyle name="Normal 8 2" xfId="1"/>
    <cellStyle name="Normal_Sheet1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Y2021-22%20INITIAL%20Charter%20Per%20Pupil_Ju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tial &amp; Final Compare"/>
      <sheetName val="21-22 Initial_Type1,1B,2,3,3B,4"/>
      <sheetName val="FY21-22 Initial Type 5"/>
      <sheetName val="Detail Calculation exclude debt"/>
      <sheetName val="Detail Calculation for debt"/>
      <sheetName val="Detail"/>
      <sheetName val="2.1.21 SI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tabSelected="1" view="pageBreakPreview" zoomScaleNormal="100" zoomScaleSheetLayoutView="100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defaultColWidth="9.140625" defaultRowHeight="12.75" x14ac:dyDescent="0.2"/>
  <cols>
    <col min="1" max="1" width="5.5703125" customWidth="1"/>
    <col min="2" max="2" width="20.85546875" customWidth="1"/>
    <col min="3" max="3" width="14" customWidth="1"/>
    <col min="4" max="4" width="14.5703125" customWidth="1"/>
    <col min="5" max="9" width="14" customWidth="1"/>
    <col min="10" max="10" width="14.42578125" customWidth="1"/>
    <col min="11" max="11" width="24" customWidth="1"/>
    <col min="12" max="13" width="21.28515625" customWidth="1"/>
    <col min="14" max="14" width="22.85546875" customWidth="1"/>
  </cols>
  <sheetData>
    <row r="1" spans="1:14" ht="27" customHeight="1" thickBot="1" x14ac:dyDescent="0.25">
      <c r="A1" s="1" t="s">
        <v>0</v>
      </c>
      <c r="B1" s="2"/>
      <c r="C1" s="3" t="s">
        <v>1</v>
      </c>
      <c r="D1" s="4"/>
      <c r="E1" s="4"/>
      <c r="F1" s="4"/>
      <c r="G1" s="4"/>
      <c r="H1" s="4"/>
      <c r="I1" s="4"/>
      <c r="J1" s="5"/>
      <c r="K1" s="6" t="s">
        <v>2</v>
      </c>
      <c r="L1" s="7" t="s">
        <v>3</v>
      </c>
      <c r="M1" s="8"/>
      <c r="N1" s="9"/>
    </row>
    <row r="2" spans="1:14" ht="115.9" customHeight="1" x14ac:dyDescent="0.2">
      <c r="A2" s="10"/>
      <c r="B2" s="11"/>
      <c r="C2" s="12" t="s">
        <v>4</v>
      </c>
      <c r="D2" s="12" t="s">
        <v>5</v>
      </c>
      <c r="E2" s="12" t="s">
        <v>6</v>
      </c>
      <c r="F2" s="13" t="s">
        <v>7</v>
      </c>
      <c r="G2" s="12" t="s">
        <v>8</v>
      </c>
      <c r="H2" s="12" t="s">
        <v>9</v>
      </c>
      <c r="I2" s="12" t="s">
        <v>10</v>
      </c>
      <c r="J2" s="13" t="s">
        <v>11</v>
      </c>
      <c r="K2" s="14" t="s">
        <v>12</v>
      </c>
      <c r="L2" s="15" t="s">
        <v>12</v>
      </c>
      <c r="M2" s="16" t="s">
        <v>13</v>
      </c>
      <c r="N2" s="17" t="s">
        <v>14</v>
      </c>
    </row>
    <row r="3" spans="1:14" ht="14.45" customHeight="1" x14ac:dyDescent="0.2">
      <c r="A3" s="18"/>
      <c r="B3" s="19"/>
      <c r="C3" s="20">
        <v>1</v>
      </c>
      <c r="D3" s="20">
        <f>C3+1</f>
        <v>2</v>
      </c>
      <c r="E3" s="20">
        <f t="shared" ref="E3:J3" si="0">D3+1</f>
        <v>3</v>
      </c>
      <c r="F3" s="20">
        <f t="shared" si="0"/>
        <v>4</v>
      </c>
      <c r="G3" s="20">
        <f t="shared" si="0"/>
        <v>5</v>
      </c>
      <c r="H3" s="20">
        <f t="shared" si="0"/>
        <v>6</v>
      </c>
      <c r="I3" s="20">
        <f t="shared" si="0"/>
        <v>7</v>
      </c>
      <c r="J3" s="20">
        <f t="shared" si="0"/>
        <v>8</v>
      </c>
      <c r="K3" s="21">
        <f>J3+1</f>
        <v>9</v>
      </c>
      <c r="L3" s="22">
        <f>K3+1</f>
        <v>10</v>
      </c>
      <c r="M3" s="20">
        <f>L3+1</f>
        <v>11</v>
      </c>
      <c r="N3" s="20">
        <f>M3+1</f>
        <v>12</v>
      </c>
    </row>
    <row r="4" spans="1:14" ht="14.45" hidden="1" customHeight="1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 ht="14.45" hidden="1" customHeight="1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4.45" hidden="1" customHeight="1" x14ac:dyDescent="0.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ht="16.149999999999999" customHeight="1" x14ac:dyDescent="0.2">
      <c r="A7" s="24" t="s">
        <v>15</v>
      </c>
      <c r="B7" s="24" t="s">
        <v>16</v>
      </c>
      <c r="C7" s="25">
        <v>3069.1867288043941</v>
      </c>
      <c r="D7" s="25">
        <v>675.22108033696668</v>
      </c>
      <c r="E7" s="25">
        <v>184.15120372826368</v>
      </c>
      <c r="F7" s="25">
        <v>4603.780093206592</v>
      </c>
      <c r="G7" s="25">
        <v>1841.5120372826366</v>
      </c>
      <c r="H7" s="25">
        <v>816</v>
      </c>
      <c r="I7" s="25">
        <v>777.48</v>
      </c>
      <c r="J7" s="25">
        <v>171.35731956545123</v>
      </c>
      <c r="K7" s="26">
        <f>'Detail Calculation exclude debt'!Q7</f>
        <v>2986</v>
      </c>
      <c r="L7" s="27">
        <f t="shared" ref="L7:L70" si="1">K7</f>
        <v>2986</v>
      </c>
      <c r="M7" s="25">
        <f>'Detail Calculation for debt'!O7</f>
        <v>0</v>
      </c>
      <c r="N7" s="25">
        <f>L7+M7</f>
        <v>2986</v>
      </c>
    </row>
    <row r="8" spans="1:14" ht="16.149999999999999" customHeight="1" x14ac:dyDescent="0.2">
      <c r="A8" s="28" t="s">
        <v>17</v>
      </c>
      <c r="B8" s="28" t="s">
        <v>18</v>
      </c>
      <c r="C8" s="29">
        <v>3385.4983208956351</v>
      </c>
      <c r="D8" s="29">
        <v>744.8096305970397</v>
      </c>
      <c r="E8" s="29">
        <v>203.1298992537381</v>
      </c>
      <c r="F8" s="29">
        <v>5078.2474813434528</v>
      </c>
      <c r="G8" s="29">
        <v>2031.2989925373811</v>
      </c>
      <c r="H8" s="29">
        <v>1472</v>
      </c>
      <c r="I8" s="29">
        <v>842.32</v>
      </c>
      <c r="J8" s="29">
        <v>171.35736354273945</v>
      </c>
      <c r="K8" s="30">
        <f>'Detail Calculation exclude debt'!Q8</f>
        <v>2986</v>
      </c>
      <c r="L8" s="31">
        <f t="shared" si="1"/>
        <v>2986</v>
      </c>
      <c r="M8" s="29">
        <f>'Detail Calculation for debt'!O8</f>
        <v>548</v>
      </c>
      <c r="N8" s="29">
        <f t="shared" ref="N8:N71" si="2">L8+M8</f>
        <v>3534</v>
      </c>
    </row>
    <row r="9" spans="1:14" ht="16.149999999999999" customHeight="1" x14ac:dyDescent="0.2">
      <c r="A9" s="28" t="s">
        <v>19</v>
      </c>
      <c r="B9" s="28" t="s">
        <v>20</v>
      </c>
      <c r="C9" s="29">
        <v>2553.8008392271504</v>
      </c>
      <c r="D9" s="29">
        <v>561.83618462997322</v>
      </c>
      <c r="E9" s="29">
        <v>153.22805035362904</v>
      </c>
      <c r="F9" s="29">
        <v>3830.7012588407251</v>
      </c>
      <c r="G9" s="29">
        <v>1532.2805035362899</v>
      </c>
      <c r="H9" s="29">
        <v>672</v>
      </c>
      <c r="I9" s="29">
        <v>596.84</v>
      </c>
      <c r="J9" s="29">
        <v>171.35728568944532</v>
      </c>
      <c r="K9" s="30">
        <f>'Detail Calculation exclude debt'!Q9</f>
        <v>6157</v>
      </c>
      <c r="L9" s="31">
        <f t="shared" si="1"/>
        <v>6157</v>
      </c>
      <c r="M9" s="29">
        <f>'Detail Calculation for debt'!O9</f>
        <v>978</v>
      </c>
      <c r="N9" s="29">
        <f t="shared" si="2"/>
        <v>7135</v>
      </c>
    </row>
    <row r="10" spans="1:14" ht="16.149999999999999" customHeight="1" x14ac:dyDescent="0.2">
      <c r="A10" s="28" t="s">
        <v>21</v>
      </c>
      <c r="B10" s="28" t="s">
        <v>22</v>
      </c>
      <c r="C10" s="29">
        <v>3036.8182077181432</v>
      </c>
      <c r="D10" s="29">
        <v>668.10000569799149</v>
      </c>
      <c r="E10" s="29">
        <v>182.20909246308861</v>
      </c>
      <c r="F10" s="29">
        <v>4555.227311577215</v>
      </c>
      <c r="G10" s="29">
        <v>1822.0909246308859</v>
      </c>
      <c r="H10" s="29">
        <v>1229</v>
      </c>
      <c r="I10" s="29">
        <v>585.76</v>
      </c>
      <c r="J10" s="29">
        <v>171.35731171901384</v>
      </c>
      <c r="K10" s="30">
        <f>'Detail Calculation exclude debt'!Q10</f>
        <v>4557</v>
      </c>
      <c r="L10" s="31">
        <f t="shared" si="1"/>
        <v>4557</v>
      </c>
      <c r="M10" s="29">
        <f>'Detail Calculation for debt'!O10</f>
        <v>0</v>
      </c>
      <c r="N10" s="29">
        <f t="shared" si="2"/>
        <v>4557</v>
      </c>
    </row>
    <row r="11" spans="1:14" ht="16.149999999999999" customHeight="1" x14ac:dyDescent="0.2">
      <c r="A11" s="32" t="s">
        <v>23</v>
      </c>
      <c r="B11" s="32" t="s">
        <v>24</v>
      </c>
      <c r="C11" s="33">
        <v>3243.5700484391991</v>
      </c>
      <c r="D11" s="33">
        <v>713.58541065662382</v>
      </c>
      <c r="E11" s="33">
        <v>194.61420290635192</v>
      </c>
      <c r="F11" s="33">
        <v>4865.3550726587982</v>
      </c>
      <c r="G11" s="33">
        <v>1946.142029063519</v>
      </c>
      <c r="H11" s="33">
        <v>819</v>
      </c>
      <c r="I11" s="33">
        <v>555.91</v>
      </c>
      <c r="J11" s="33">
        <v>171.35726593911545</v>
      </c>
      <c r="K11" s="34">
        <f>'Detail Calculation exclude debt'!Q11</f>
        <v>2444</v>
      </c>
      <c r="L11" s="35">
        <f t="shared" si="1"/>
        <v>2444</v>
      </c>
      <c r="M11" s="33">
        <f>'Detail Calculation for debt'!O11</f>
        <v>0</v>
      </c>
      <c r="N11" s="33">
        <f t="shared" si="2"/>
        <v>2444</v>
      </c>
    </row>
    <row r="12" spans="1:14" ht="16.149999999999999" customHeight="1" x14ac:dyDescent="0.2">
      <c r="A12" s="24" t="s">
        <v>25</v>
      </c>
      <c r="B12" s="24" t="s">
        <v>26</v>
      </c>
      <c r="C12" s="25">
        <v>2972.2083292259417</v>
      </c>
      <c r="D12" s="25">
        <v>653.88583242970719</v>
      </c>
      <c r="E12" s="25">
        <v>178.3324997535565</v>
      </c>
      <c r="F12" s="25">
        <v>4458.3124938389128</v>
      </c>
      <c r="G12" s="25">
        <v>1783.3249975355652</v>
      </c>
      <c r="H12" s="25">
        <v>1112</v>
      </c>
      <c r="I12" s="25">
        <v>545.4799999999999</v>
      </c>
      <c r="J12" s="25">
        <v>171.35719360568385</v>
      </c>
      <c r="K12" s="26">
        <f>'Detail Calculation exclude debt'!Q12</f>
        <v>3978</v>
      </c>
      <c r="L12" s="27">
        <f t="shared" si="1"/>
        <v>3978</v>
      </c>
      <c r="M12" s="25">
        <f>'Detail Calculation for debt'!O12</f>
        <v>860</v>
      </c>
      <c r="N12" s="25">
        <f t="shared" si="2"/>
        <v>4838</v>
      </c>
    </row>
    <row r="13" spans="1:14" ht="16.149999999999999" customHeight="1" x14ac:dyDescent="0.2">
      <c r="A13" s="28" t="s">
        <v>27</v>
      </c>
      <c r="B13" s="28" t="s">
        <v>28</v>
      </c>
      <c r="C13" s="29">
        <v>1884.2531947629002</v>
      </c>
      <c r="D13" s="29">
        <v>414.53570284783814</v>
      </c>
      <c r="E13" s="29">
        <v>113.05519168577402</v>
      </c>
      <c r="F13" s="29">
        <v>2826.3797921443506</v>
      </c>
      <c r="G13" s="29">
        <v>1130.5519168577403</v>
      </c>
      <c r="H13" s="29">
        <v>187</v>
      </c>
      <c r="I13" s="29">
        <v>756.91999999999985</v>
      </c>
      <c r="J13" s="29">
        <v>171.35721544715446</v>
      </c>
      <c r="K13" s="30">
        <f>'Detail Calculation exclude debt'!Q13</f>
        <v>12717</v>
      </c>
      <c r="L13" s="31">
        <f t="shared" si="1"/>
        <v>12717</v>
      </c>
      <c r="M13" s="29">
        <f>'Detail Calculation for debt'!O13</f>
        <v>1154</v>
      </c>
      <c r="N13" s="29">
        <f t="shared" si="2"/>
        <v>13871</v>
      </c>
    </row>
    <row r="14" spans="1:14" ht="16.149999999999999" customHeight="1" x14ac:dyDescent="0.2">
      <c r="A14" s="28" t="s">
        <v>29</v>
      </c>
      <c r="B14" s="28" t="s">
        <v>30</v>
      </c>
      <c r="C14" s="29">
        <v>2877.8782373072495</v>
      </c>
      <c r="D14" s="29">
        <v>633.13321220759485</v>
      </c>
      <c r="E14" s="29">
        <v>172.67269423843499</v>
      </c>
      <c r="F14" s="29">
        <v>4316.817355960874</v>
      </c>
      <c r="G14" s="29">
        <v>1726.7269423843495</v>
      </c>
      <c r="H14" s="29">
        <v>973</v>
      </c>
      <c r="I14" s="29">
        <v>725.76</v>
      </c>
      <c r="J14" s="29">
        <v>171.35725294650953</v>
      </c>
      <c r="K14" s="30">
        <f>'Detail Calculation exclude debt'!Q14</f>
        <v>4597</v>
      </c>
      <c r="L14" s="31">
        <f t="shared" si="1"/>
        <v>4597</v>
      </c>
      <c r="M14" s="29">
        <f>'Detail Calculation for debt'!O14</f>
        <v>593</v>
      </c>
      <c r="N14" s="29">
        <f t="shared" si="2"/>
        <v>5190</v>
      </c>
    </row>
    <row r="15" spans="1:14" ht="16.149999999999999" customHeight="1" x14ac:dyDescent="0.2">
      <c r="A15" s="28" t="s">
        <v>31</v>
      </c>
      <c r="B15" s="28" t="s">
        <v>32</v>
      </c>
      <c r="C15" s="29">
        <v>2713.9020582816461</v>
      </c>
      <c r="D15" s="29">
        <v>597.05845282196208</v>
      </c>
      <c r="E15" s="29">
        <v>162.83412349689877</v>
      </c>
      <c r="F15" s="29">
        <v>4070.8530874224698</v>
      </c>
      <c r="G15" s="29">
        <v>1628.3412349689875</v>
      </c>
      <c r="H15" s="29">
        <v>839</v>
      </c>
      <c r="I15" s="29">
        <v>744.76</v>
      </c>
      <c r="J15" s="29">
        <v>171.35726187549508</v>
      </c>
      <c r="K15" s="30">
        <f>'Detail Calculation exclude debt'!Q15</f>
        <v>5184</v>
      </c>
      <c r="L15" s="31">
        <f t="shared" si="1"/>
        <v>5184</v>
      </c>
      <c r="M15" s="29">
        <f>'Detail Calculation for debt'!O15</f>
        <v>843</v>
      </c>
      <c r="N15" s="29">
        <f t="shared" si="2"/>
        <v>6027</v>
      </c>
    </row>
    <row r="16" spans="1:14" ht="16.149999999999999" customHeight="1" x14ac:dyDescent="0.2">
      <c r="A16" s="32" t="s">
        <v>33</v>
      </c>
      <c r="B16" s="32" t="s">
        <v>34</v>
      </c>
      <c r="C16" s="33">
        <v>2129.1816722800286</v>
      </c>
      <c r="D16" s="33">
        <v>468.4199679016063</v>
      </c>
      <c r="E16" s="33">
        <v>127.75090033680171</v>
      </c>
      <c r="F16" s="33">
        <v>3193.7725084200424</v>
      </c>
      <c r="G16" s="33">
        <v>1277.5090033680171</v>
      </c>
      <c r="H16" s="33">
        <v>382</v>
      </c>
      <c r="I16" s="33">
        <v>608.04000000000008</v>
      </c>
      <c r="J16" s="33">
        <v>171.35726941115163</v>
      </c>
      <c r="K16" s="34">
        <f>'Detail Calculation exclude debt'!Q16</f>
        <v>7076</v>
      </c>
      <c r="L16" s="35">
        <f t="shared" si="1"/>
        <v>7076</v>
      </c>
      <c r="M16" s="33">
        <f>'Detail Calculation for debt'!O16</f>
        <v>856</v>
      </c>
      <c r="N16" s="33">
        <f t="shared" si="2"/>
        <v>7932</v>
      </c>
    </row>
    <row r="17" spans="1:14" ht="16.149999999999999" customHeight="1" x14ac:dyDescent="0.2">
      <c r="A17" s="24" t="s">
        <v>35</v>
      </c>
      <c r="B17" s="24" t="s">
        <v>36</v>
      </c>
      <c r="C17" s="25">
        <v>3293.3802516933861</v>
      </c>
      <c r="D17" s="25">
        <v>724.543655372545</v>
      </c>
      <c r="E17" s="25">
        <v>197.6028151016032</v>
      </c>
      <c r="F17" s="25">
        <v>4940.0703775400798</v>
      </c>
      <c r="G17" s="25">
        <v>1976.0281510160319</v>
      </c>
      <c r="H17" s="25">
        <v>1559</v>
      </c>
      <c r="I17" s="25">
        <v>706.55</v>
      </c>
      <c r="J17" s="25">
        <v>171.35695187165774</v>
      </c>
      <c r="K17" s="26">
        <f>'Detail Calculation exclude debt'!Q17</f>
        <v>3147</v>
      </c>
      <c r="L17" s="27">
        <f t="shared" si="1"/>
        <v>3147</v>
      </c>
      <c r="M17" s="25">
        <f>'Detail Calculation for debt'!O17</f>
        <v>571</v>
      </c>
      <c r="N17" s="25">
        <f t="shared" si="2"/>
        <v>3718</v>
      </c>
    </row>
    <row r="18" spans="1:14" ht="16.149999999999999" customHeight="1" x14ac:dyDescent="0.2">
      <c r="A18" s="28" t="s">
        <v>37</v>
      </c>
      <c r="B18" s="28" t="s">
        <v>38</v>
      </c>
      <c r="C18" s="29">
        <v>1003.7499222871905</v>
      </c>
      <c r="D18" s="29">
        <v>220.8249829031819</v>
      </c>
      <c r="E18" s="29">
        <v>60.224995337231412</v>
      </c>
      <c r="F18" s="29">
        <v>1505.6248834307858</v>
      </c>
      <c r="G18" s="29">
        <v>602.24995337231428</v>
      </c>
      <c r="H18" s="29">
        <v>0</v>
      </c>
      <c r="I18" s="29">
        <v>1063.31</v>
      </c>
      <c r="J18" s="29">
        <v>171.35720601237841</v>
      </c>
      <c r="K18" s="30">
        <f>'Detail Calculation exclude debt'!Q18</f>
        <v>12953</v>
      </c>
      <c r="L18" s="31">
        <f t="shared" si="1"/>
        <v>12953</v>
      </c>
      <c r="M18" s="29">
        <f>'Detail Calculation for debt'!O18</f>
        <v>1149</v>
      </c>
      <c r="N18" s="29">
        <f t="shared" si="2"/>
        <v>14102</v>
      </c>
    </row>
    <row r="19" spans="1:14" ht="16.149999999999999" customHeight="1" x14ac:dyDescent="0.2">
      <c r="A19" s="28" t="s">
        <v>39</v>
      </c>
      <c r="B19" s="28" t="s">
        <v>40</v>
      </c>
      <c r="C19" s="29">
        <v>3310.8691415549461</v>
      </c>
      <c r="D19" s="29">
        <v>728.3912111420882</v>
      </c>
      <c r="E19" s="29">
        <v>198.65214849329678</v>
      </c>
      <c r="F19" s="29">
        <v>4966.3037123324193</v>
      </c>
      <c r="G19" s="29">
        <v>1986.5214849329675</v>
      </c>
      <c r="H19" s="29">
        <v>1421</v>
      </c>
      <c r="I19" s="29">
        <v>749.43000000000006</v>
      </c>
      <c r="J19" s="29">
        <v>171.35768903993204</v>
      </c>
      <c r="K19" s="30">
        <f>'Detail Calculation exclude debt'!Q19</f>
        <v>3267</v>
      </c>
      <c r="L19" s="31">
        <f t="shared" si="1"/>
        <v>3267</v>
      </c>
      <c r="M19" s="29">
        <f>'Detail Calculation for debt'!O19</f>
        <v>42</v>
      </c>
      <c r="N19" s="29">
        <f t="shared" si="2"/>
        <v>3309</v>
      </c>
    </row>
    <row r="20" spans="1:14" ht="16.149999999999999" customHeight="1" x14ac:dyDescent="0.2">
      <c r="A20" s="28" t="s">
        <v>41</v>
      </c>
      <c r="B20" s="28" t="s">
        <v>42</v>
      </c>
      <c r="C20" s="29">
        <v>3048.4462557066659</v>
      </c>
      <c r="D20" s="29">
        <v>670.65817625546651</v>
      </c>
      <c r="E20" s="29">
        <v>182.90677534239995</v>
      </c>
      <c r="F20" s="29">
        <v>4572.669383559999</v>
      </c>
      <c r="G20" s="29">
        <v>1829.0677534239996</v>
      </c>
      <c r="H20" s="29">
        <v>1404</v>
      </c>
      <c r="I20" s="29">
        <v>809.9799999999999</v>
      </c>
      <c r="J20" s="29">
        <v>171.3572261072261</v>
      </c>
      <c r="K20" s="30">
        <f>'Detail Calculation exclude debt'!Q20</f>
        <v>3601</v>
      </c>
      <c r="L20" s="31">
        <f t="shared" si="1"/>
        <v>3601</v>
      </c>
      <c r="M20" s="29">
        <f>'Detail Calculation for debt'!O20</f>
        <v>256</v>
      </c>
      <c r="N20" s="29">
        <f t="shared" si="2"/>
        <v>3857</v>
      </c>
    </row>
    <row r="21" spans="1:14" ht="16.149999999999999" customHeight="1" x14ac:dyDescent="0.2">
      <c r="A21" s="32" t="s">
        <v>43</v>
      </c>
      <c r="B21" s="32" t="s">
        <v>44</v>
      </c>
      <c r="C21" s="33">
        <v>3246.3428967457867</v>
      </c>
      <c r="D21" s="33">
        <v>714.19543728407302</v>
      </c>
      <c r="E21" s="33">
        <v>194.78057380474718</v>
      </c>
      <c r="F21" s="33">
        <v>4869.5143451186805</v>
      </c>
      <c r="G21" s="33">
        <v>1947.8057380474718</v>
      </c>
      <c r="H21" s="33">
        <v>1389</v>
      </c>
      <c r="I21" s="33">
        <v>553.79999999999995</v>
      </c>
      <c r="J21" s="33">
        <v>100</v>
      </c>
      <c r="K21" s="34">
        <f>'Detail Calculation exclude debt'!Q21</f>
        <v>3200</v>
      </c>
      <c r="L21" s="35">
        <f t="shared" si="1"/>
        <v>3200</v>
      </c>
      <c r="M21" s="33">
        <f>'Detail Calculation for debt'!O21</f>
        <v>0</v>
      </c>
      <c r="N21" s="33">
        <f t="shared" si="2"/>
        <v>3200</v>
      </c>
    </row>
    <row r="22" spans="1:14" ht="16.149999999999999" customHeight="1" x14ac:dyDescent="0.2">
      <c r="A22" s="24" t="s">
        <v>45</v>
      </c>
      <c r="B22" s="24" t="s">
        <v>46</v>
      </c>
      <c r="C22" s="25">
        <v>1292.3630906966273</v>
      </c>
      <c r="D22" s="25">
        <v>284.31987995325807</v>
      </c>
      <c r="E22" s="25">
        <v>77.541785441797629</v>
      </c>
      <c r="F22" s="25">
        <v>1938.5446360449409</v>
      </c>
      <c r="G22" s="25">
        <v>775.4178544179764</v>
      </c>
      <c r="H22" s="25">
        <v>0</v>
      </c>
      <c r="I22" s="25">
        <v>686.73</v>
      </c>
      <c r="J22" s="25">
        <v>171.35721925133689</v>
      </c>
      <c r="K22" s="26">
        <f>'Detail Calculation exclude debt'!Q22</f>
        <v>12998</v>
      </c>
      <c r="L22" s="27">
        <f t="shared" si="1"/>
        <v>12998</v>
      </c>
      <c r="M22" s="25">
        <f>'Detail Calculation for debt'!O22</f>
        <v>1540</v>
      </c>
      <c r="N22" s="25">
        <f t="shared" si="2"/>
        <v>14538</v>
      </c>
    </row>
    <row r="23" spans="1:14" ht="16.149999999999999" customHeight="1" x14ac:dyDescent="0.2">
      <c r="A23" s="28" t="s">
        <v>47</v>
      </c>
      <c r="B23" s="28" t="s">
        <v>48</v>
      </c>
      <c r="C23" s="29">
        <v>2063.2140959933918</v>
      </c>
      <c r="D23" s="29">
        <v>453.90710111854622</v>
      </c>
      <c r="E23" s="29">
        <v>123.79284575960352</v>
      </c>
      <c r="F23" s="29">
        <v>3094.8211439900879</v>
      </c>
      <c r="G23" s="29">
        <v>1237.9284575960353</v>
      </c>
      <c r="H23" s="29">
        <v>312</v>
      </c>
      <c r="I23" s="29">
        <v>801.48</v>
      </c>
      <c r="J23" s="29">
        <v>400.77053573405976</v>
      </c>
      <c r="K23" s="30">
        <f>'Detail Calculation exclude debt'!Q23</f>
        <v>6927</v>
      </c>
      <c r="L23" s="31">
        <f t="shared" si="1"/>
        <v>6927</v>
      </c>
      <c r="M23" s="29">
        <f>'Detail Calculation for debt'!O23</f>
        <v>952</v>
      </c>
      <c r="N23" s="29">
        <f t="shared" si="2"/>
        <v>7879</v>
      </c>
    </row>
    <row r="24" spans="1:14" ht="16.149999999999999" customHeight="1" x14ac:dyDescent="0.2">
      <c r="A24" s="28" t="s">
        <v>49</v>
      </c>
      <c r="B24" s="28" t="s">
        <v>50</v>
      </c>
      <c r="C24" s="29">
        <v>3063.8490900884699</v>
      </c>
      <c r="D24" s="29">
        <v>674.04679981946333</v>
      </c>
      <c r="E24" s="29">
        <v>183.83094540530817</v>
      </c>
      <c r="F24" s="29">
        <v>4595.7736351327048</v>
      </c>
      <c r="G24" s="29">
        <v>0</v>
      </c>
      <c r="H24" s="29">
        <v>1097</v>
      </c>
      <c r="I24" s="29">
        <v>845.94999999999993</v>
      </c>
      <c r="J24" s="29">
        <v>171.3574097135741</v>
      </c>
      <c r="K24" s="30">
        <f>'Detail Calculation exclude debt'!Q24</f>
        <v>3455</v>
      </c>
      <c r="L24" s="31">
        <f t="shared" si="1"/>
        <v>3455</v>
      </c>
      <c r="M24" s="29">
        <f>'Detail Calculation for debt'!O24</f>
        <v>0</v>
      </c>
      <c r="N24" s="29">
        <f t="shared" si="2"/>
        <v>3455</v>
      </c>
    </row>
    <row r="25" spans="1:14" ht="16.149999999999999" customHeight="1" x14ac:dyDescent="0.2">
      <c r="A25" s="28" t="s">
        <v>51</v>
      </c>
      <c r="B25" s="28" t="s">
        <v>52</v>
      </c>
      <c r="C25" s="29">
        <v>2476.415094339623</v>
      </c>
      <c r="D25" s="29">
        <v>544.81132075471703</v>
      </c>
      <c r="E25" s="29">
        <v>148.58490566037736</v>
      </c>
      <c r="F25" s="29">
        <v>3714.6226415094338</v>
      </c>
      <c r="G25" s="29">
        <v>1485.8490566037735</v>
      </c>
      <c r="H25" s="29">
        <v>709</v>
      </c>
      <c r="I25" s="29">
        <v>905.43</v>
      </c>
      <c r="J25" s="29">
        <v>171.35701598579041</v>
      </c>
      <c r="K25" s="30">
        <f>'Detail Calculation exclude debt'!Q25</f>
        <v>4436</v>
      </c>
      <c r="L25" s="31">
        <f t="shared" si="1"/>
        <v>4436</v>
      </c>
      <c r="M25" s="29">
        <f>'Detail Calculation for debt'!O25</f>
        <v>0</v>
      </c>
      <c r="N25" s="29">
        <f t="shared" si="2"/>
        <v>4436</v>
      </c>
    </row>
    <row r="26" spans="1:14" ht="16.149999999999999" customHeight="1" x14ac:dyDescent="0.2">
      <c r="A26" s="32" t="s">
        <v>53</v>
      </c>
      <c r="B26" s="32" t="s">
        <v>54</v>
      </c>
      <c r="C26" s="33">
        <v>3244.1496809587693</v>
      </c>
      <c r="D26" s="33">
        <v>713.71292981092927</v>
      </c>
      <c r="E26" s="33">
        <v>194.64898085752614</v>
      </c>
      <c r="F26" s="33">
        <v>4866.2245214381528</v>
      </c>
      <c r="G26" s="33">
        <v>1946.4898085752611</v>
      </c>
      <c r="H26" s="33">
        <v>1103</v>
      </c>
      <c r="I26" s="33">
        <v>586.16999999999996</v>
      </c>
      <c r="J26" s="33">
        <v>100</v>
      </c>
      <c r="K26" s="34">
        <f>'Detail Calculation exclude debt'!Q26</f>
        <v>2820</v>
      </c>
      <c r="L26" s="35">
        <f t="shared" si="1"/>
        <v>2820</v>
      </c>
      <c r="M26" s="33">
        <f>'Detail Calculation for debt'!O26</f>
        <v>109</v>
      </c>
      <c r="N26" s="33">
        <f t="shared" si="2"/>
        <v>2929</v>
      </c>
    </row>
    <row r="27" spans="1:14" ht="16.149999999999999" customHeight="1" x14ac:dyDescent="0.2">
      <c r="A27" s="24" t="s">
        <v>55</v>
      </c>
      <c r="B27" s="24" t="s">
        <v>56</v>
      </c>
      <c r="C27" s="25">
        <v>3230.7869087104505</v>
      </c>
      <c r="D27" s="25">
        <v>710.77311991629904</v>
      </c>
      <c r="E27" s="25">
        <v>193.84721452262701</v>
      </c>
      <c r="F27" s="25">
        <v>4846.1803630656759</v>
      </c>
      <c r="G27" s="25">
        <v>1938.4721452262704</v>
      </c>
      <c r="H27" s="25">
        <v>1106</v>
      </c>
      <c r="I27" s="25">
        <v>610.35</v>
      </c>
      <c r="J27" s="25">
        <v>171.35716852317643</v>
      </c>
      <c r="K27" s="26">
        <f>'Detail Calculation exclude debt'!Q27</f>
        <v>2145</v>
      </c>
      <c r="L27" s="27">
        <f t="shared" si="1"/>
        <v>2145</v>
      </c>
      <c r="M27" s="25">
        <f>'Detail Calculation for debt'!O27</f>
        <v>985</v>
      </c>
      <c r="N27" s="25">
        <f t="shared" si="2"/>
        <v>3130</v>
      </c>
    </row>
    <row r="28" spans="1:14" ht="16.149999999999999" customHeight="1" x14ac:dyDescent="0.2">
      <c r="A28" s="28" t="s">
        <v>57</v>
      </c>
      <c r="B28" s="28" t="s">
        <v>58</v>
      </c>
      <c r="C28" s="29">
        <v>3548.8093318662363</v>
      </c>
      <c r="D28" s="29">
        <v>780.73805301057189</v>
      </c>
      <c r="E28" s="29">
        <v>212.92855991197416</v>
      </c>
      <c r="F28" s="29">
        <v>5323.2139977993538</v>
      </c>
      <c r="G28" s="29">
        <v>2129.2855991197416</v>
      </c>
      <c r="H28" s="29">
        <v>1221</v>
      </c>
      <c r="I28" s="29">
        <v>496.36</v>
      </c>
      <c r="J28" s="29">
        <v>171.35726918995402</v>
      </c>
      <c r="K28" s="30">
        <f>'Detail Calculation exclude debt'!Q28</f>
        <v>1179</v>
      </c>
      <c r="L28" s="31">
        <f t="shared" si="1"/>
        <v>1179</v>
      </c>
      <c r="M28" s="29">
        <f>'Detail Calculation for debt'!O28</f>
        <v>723</v>
      </c>
      <c r="N28" s="29">
        <f t="shared" si="2"/>
        <v>1902</v>
      </c>
    </row>
    <row r="29" spans="1:14" ht="16.149999999999999" customHeight="1" x14ac:dyDescent="0.2">
      <c r="A29" s="28" t="s">
        <v>59</v>
      </c>
      <c r="B29" s="28" t="s">
        <v>60</v>
      </c>
      <c r="C29" s="29">
        <v>2921.5804745814476</v>
      </c>
      <c r="D29" s="29">
        <v>642.74770440791849</v>
      </c>
      <c r="E29" s="29">
        <v>175.29482847488683</v>
      </c>
      <c r="F29" s="29">
        <v>4382.3707118721713</v>
      </c>
      <c r="G29" s="29">
        <v>1752.9482847488687</v>
      </c>
      <c r="H29" s="29">
        <v>1040</v>
      </c>
      <c r="I29" s="29">
        <v>688.58</v>
      </c>
      <c r="J29" s="29">
        <v>171.35724055394084</v>
      </c>
      <c r="K29" s="30">
        <f>'Detail Calculation exclude debt'!Q29</f>
        <v>2839</v>
      </c>
      <c r="L29" s="31">
        <f t="shared" si="1"/>
        <v>2839</v>
      </c>
      <c r="M29" s="29">
        <f>'Detail Calculation for debt'!O29</f>
        <v>1277</v>
      </c>
      <c r="N29" s="29">
        <f t="shared" si="2"/>
        <v>4116</v>
      </c>
    </row>
    <row r="30" spans="1:14" ht="16.149999999999999" customHeight="1" x14ac:dyDescent="0.2">
      <c r="A30" s="28" t="s">
        <v>61</v>
      </c>
      <c r="B30" s="28" t="s">
        <v>62</v>
      </c>
      <c r="C30" s="29">
        <v>1003.7499843118682</v>
      </c>
      <c r="D30" s="29">
        <v>220.82499654861098</v>
      </c>
      <c r="E30" s="29">
        <v>60.224999058712086</v>
      </c>
      <c r="F30" s="29">
        <v>1505.6249764678021</v>
      </c>
      <c r="G30" s="29">
        <v>602.24999058712092</v>
      </c>
      <c r="H30" s="29">
        <v>0</v>
      </c>
      <c r="I30" s="29">
        <v>854.24999999999989</v>
      </c>
      <c r="J30" s="29">
        <v>495.68005738880919</v>
      </c>
      <c r="K30" s="30">
        <f>'Detail Calculation exclude debt'!Q30</f>
        <v>13569</v>
      </c>
      <c r="L30" s="31">
        <f t="shared" si="1"/>
        <v>13569</v>
      </c>
      <c r="M30" s="29">
        <f>'Detail Calculation for debt'!O30</f>
        <v>757</v>
      </c>
      <c r="N30" s="29">
        <f t="shared" si="2"/>
        <v>14326</v>
      </c>
    </row>
    <row r="31" spans="1:14" ht="16.149999999999999" customHeight="1" x14ac:dyDescent="0.2">
      <c r="A31" s="32" t="s">
        <v>63</v>
      </c>
      <c r="B31" s="32" t="s">
        <v>64</v>
      </c>
      <c r="C31" s="33">
        <v>2714.8532198079006</v>
      </c>
      <c r="D31" s="33">
        <v>597.26770835773823</v>
      </c>
      <c r="E31" s="33">
        <v>162.89119318847403</v>
      </c>
      <c r="F31" s="33">
        <v>4072.2798297118511</v>
      </c>
      <c r="G31" s="33">
        <v>1628.9119318847402</v>
      </c>
      <c r="H31" s="33">
        <v>924</v>
      </c>
      <c r="I31" s="33">
        <v>653.73</v>
      </c>
      <c r="J31" s="33">
        <v>171.35704258306038</v>
      </c>
      <c r="K31" s="34">
        <f>'Detail Calculation exclude debt'!Q31</f>
        <v>4484</v>
      </c>
      <c r="L31" s="35">
        <f t="shared" si="1"/>
        <v>4484</v>
      </c>
      <c r="M31" s="33">
        <f>'Detail Calculation for debt'!O31</f>
        <v>0</v>
      </c>
      <c r="N31" s="33">
        <f t="shared" si="2"/>
        <v>4484</v>
      </c>
    </row>
    <row r="32" spans="1:14" ht="16.149999999999999" customHeight="1" x14ac:dyDescent="0.2">
      <c r="A32" s="24" t="s">
        <v>65</v>
      </c>
      <c r="B32" s="24" t="s">
        <v>66</v>
      </c>
      <c r="C32" s="25">
        <v>2228.6717183345772</v>
      </c>
      <c r="D32" s="25">
        <v>490.30777803360706</v>
      </c>
      <c r="E32" s="25">
        <v>133.72030310007463</v>
      </c>
      <c r="F32" s="25">
        <v>3343.0075775018659</v>
      </c>
      <c r="G32" s="25">
        <v>1337.2030310007463</v>
      </c>
      <c r="H32" s="25">
        <v>461</v>
      </c>
      <c r="I32" s="25">
        <v>836.83</v>
      </c>
      <c r="J32" s="25">
        <v>398.92345198442956</v>
      </c>
      <c r="K32" s="26">
        <f>'Detail Calculation exclude debt'!Q32</f>
        <v>5888</v>
      </c>
      <c r="L32" s="27">
        <f t="shared" si="1"/>
        <v>5888</v>
      </c>
      <c r="M32" s="25">
        <f>'Detail Calculation for debt'!O32</f>
        <v>522</v>
      </c>
      <c r="N32" s="25">
        <f t="shared" si="2"/>
        <v>6410</v>
      </c>
    </row>
    <row r="33" spans="1:14" ht="16.149999999999999" customHeight="1" x14ac:dyDescent="0.2">
      <c r="A33" s="28" t="s">
        <v>67</v>
      </c>
      <c r="B33" s="28" t="s">
        <v>68</v>
      </c>
      <c r="C33" s="29">
        <v>3139.3189369765087</v>
      </c>
      <c r="D33" s="29">
        <v>690.65016613483181</v>
      </c>
      <c r="E33" s="29">
        <v>188.35913621859052</v>
      </c>
      <c r="F33" s="29">
        <v>4708.9784054647635</v>
      </c>
      <c r="G33" s="29">
        <v>1883.5913621859049</v>
      </c>
      <c r="H33" s="29">
        <v>1267</v>
      </c>
      <c r="I33" s="29">
        <v>693.06</v>
      </c>
      <c r="J33" s="29">
        <v>171.35726210350583</v>
      </c>
      <c r="K33" s="30">
        <f>'Detail Calculation exclude debt'!Q33</f>
        <v>3796</v>
      </c>
      <c r="L33" s="31">
        <f t="shared" si="1"/>
        <v>3796</v>
      </c>
      <c r="M33" s="29">
        <f>'Detail Calculation for debt'!O33</f>
        <v>681</v>
      </c>
      <c r="N33" s="29">
        <f t="shared" si="2"/>
        <v>4477</v>
      </c>
    </row>
    <row r="34" spans="1:14" ht="16.149999999999999" customHeight="1" x14ac:dyDescent="0.2">
      <c r="A34" s="28" t="s">
        <v>69</v>
      </c>
      <c r="B34" s="28" t="s">
        <v>70</v>
      </c>
      <c r="C34" s="29">
        <v>2318.8107725669697</v>
      </c>
      <c r="D34" s="29">
        <v>510.13836996473333</v>
      </c>
      <c r="E34" s="29">
        <v>139.1286463540182</v>
      </c>
      <c r="F34" s="29">
        <v>3478.2161588504541</v>
      </c>
      <c r="G34" s="29">
        <v>1391.2864635401818</v>
      </c>
      <c r="H34" s="29">
        <v>500</v>
      </c>
      <c r="I34" s="29">
        <v>694.4</v>
      </c>
      <c r="J34" s="29">
        <v>230.84228717857036</v>
      </c>
      <c r="K34" s="30">
        <f>'Detail Calculation exclude debt'!Q34</f>
        <v>5458</v>
      </c>
      <c r="L34" s="31">
        <f t="shared" si="1"/>
        <v>5458</v>
      </c>
      <c r="M34" s="29">
        <f>'Detail Calculation for debt'!O34</f>
        <v>409</v>
      </c>
      <c r="N34" s="29">
        <f t="shared" si="2"/>
        <v>5867</v>
      </c>
    </row>
    <row r="35" spans="1:14" ht="16.149999999999999" customHeight="1" x14ac:dyDescent="0.2">
      <c r="A35" s="28" t="s">
        <v>71</v>
      </c>
      <c r="B35" s="28" t="s">
        <v>72</v>
      </c>
      <c r="C35" s="29">
        <v>2666.2156372363002</v>
      </c>
      <c r="D35" s="29">
        <v>586.56744019198607</v>
      </c>
      <c r="E35" s="29">
        <v>159.972938234178</v>
      </c>
      <c r="F35" s="29">
        <v>3999.32345585445</v>
      </c>
      <c r="G35" s="29">
        <v>1599.7293823417804</v>
      </c>
      <c r="H35" s="29">
        <v>772</v>
      </c>
      <c r="I35" s="29">
        <v>754.94999999999993</v>
      </c>
      <c r="J35" s="29">
        <v>171.3572599615083</v>
      </c>
      <c r="K35" s="30">
        <f>'Detail Calculation exclude debt'!Q35</f>
        <v>4401</v>
      </c>
      <c r="L35" s="31">
        <f t="shared" si="1"/>
        <v>4401</v>
      </c>
      <c r="M35" s="29">
        <f>'Detail Calculation for debt'!O35</f>
        <v>753</v>
      </c>
      <c r="N35" s="29">
        <f t="shared" si="2"/>
        <v>5154</v>
      </c>
    </row>
    <row r="36" spans="1:14" ht="16.149999999999999" customHeight="1" x14ac:dyDescent="0.2">
      <c r="A36" s="32" t="s">
        <v>73</v>
      </c>
      <c r="B36" s="32" t="s">
        <v>74</v>
      </c>
      <c r="C36" s="33">
        <v>3147.7989302037017</v>
      </c>
      <c r="D36" s="33">
        <v>692.51576464481434</v>
      </c>
      <c r="E36" s="33">
        <v>188.8679358122221</v>
      </c>
      <c r="F36" s="33">
        <v>4721.6983953055524</v>
      </c>
      <c r="G36" s="33">
        <v>1888.6793581222207</v>
      </c>
      <c r="H36" s="33">
        <v>1273</v>
      </c>
      <c r="I36" s="33">
        <v>727.17</v>
      </c>
      <c r="J36" s="33">
        <v>171.35726004922068</v>
      </c>
      <c r="K36" s="34">
        <f>'Detail Calculation exclude debt'!Q36</f>
        <v>3486</v>
      </c>
      <c r="L36" s="35">
        <f t="shared" si="1"/>
        <v>3486</v>
      </c>
      <c r="M36" s="33">
        <f>'Detail Calculation for debt'!O36</f>
        <v>1196</v>
      </c>
      <c r="N36" s="33">
        <f t="shared" si="2"/>
        <v>4682</v>
      </c>
    </row>
    <row r="37" spans="1:14" ht="16.149999999999999" customHeight="1" x14ac:dyDescent="0.2">
      <c r="A37" s="24" t="s">
        <v>75</v>
      </c>
      <c r="B37" s="24" t="s">
        <v>76</v>
      </c>
      <c r="C37" s="25">
        <v>2559.1008633607908</v>
      </c>
      <c r="D37" s="25">
        <v>563.00218993937403</v>
      </c>
      <c r="E37" s="25">
        <v>153.54605180164742</v>
      </c>
      <c r="F37" s="25">
        <v>3838.6512950411861</v>
      </c>
      <c r="G37" s="25">
        <v>1535.4605180164745</v>
      </c>
      <c r="H37" s="25">
        <v>773</v>
      </c>
      <c r="I37" s="25">
        <v>620.83000000000004</v>
      </c>
      <c r="J37" s="25">
        <v>171.35730706075535</v>
      </c>
      <c r="K37" s="26">
        <f>'Detail Calculation exclude debt'!Q37</f>
        <v>6360</v>
      </c>
      <c r="L37" s="27">
        <f t="shared" si="1"/>
        <v>6360</v>
      </c>
      <c r="M37" s="25">
        <f>'Detail Calculation for debt'!O37</f>
        <v>827</v>
      </c>
      <c r="N37" s="25">
        <f t="shared" si="2"/>
        <v>7187</v>
      </c>
    </row>
    <row r="38" spans="1:14" ht="16.149999999999999" customHeight="1" x14ac:dyDescent="0.2">
      <c r="A38" s="28" t="s">
        <v>77</v>
      </c>
      <c r="B38" s="28" t="s">
        <v>78</v>
      </c>
      <c r="C38" s="29">
        <v>3324.2043483686257</v>
      </c>
      <c r="D38" s="29">
        <v>731.32495664109774</v>
      </c>
      <c r="E38" s="29">
        <v>199.45226090211753</v>
      </c>
      <c r="F38" s="29">
        <v>4986.3065225529381</v>
      </c>
      <c r="G38" s="29">
        <v>1994.5226090211752</v>
      </c>
      <c r="H38" s="29">
        <v>1326</v>
      </c>
      <c r="I38" s="29">
        <v>559.77</v>
      </c>
      <c r="J38" s="29">
        <v>171.3572841901067</v>
      </c>
      <c r="K38" s="30">
        <f>'Detail Calculation exclude debt'!Q38</f>
        <v>2823</v>
      </c>
      <c r="L38" s="31">
        <f t="shared" si="1"/>
        <v>2823</v>
      </c>
      <c r="M38" s="29">
        <f>'Detail Calculation for debt'!O38</f>
        <v>311</v>
      </c>
      <c r="N38" s="29">
        <f t="shared" si="2"/>
        <v>3134</v>
      </c>
    </row>
    <row r="39" spans="1:14" ht="16.149999999999999" customHeight="1" x14ac:dyDescent="0.2">
      <c r="A39" s="28" t="s">
        <v>79</v>
      </c>
      <c r="B39" s="28" t="s">
        <v>80</v>
      </c>
      <c r="C39" s="29">
        <v>2814.4896548322326</v>
      </c>
      <c r="D39" s="29">
        <v>619.18772406309108</v>
      </c>
      <c r="E39" s="29">
        <v>168.86937928993396</v>
      </c>
      <c r="F39" s="29">
        <v>4221.7344822483492</v>
      </c>
      <c r="G39" s="29">
        <v>1688.6937928993395</v>
      </c>
      <c r="H39" s="29">
        <v>1101</v>
      </c>
      <c r="I39" s="29">
        <v>655.31000000000006</v>
      </c>
      <c r="J39" s="29">
        <v>171.35719612229678</v>
      </c>
      <c r="K39" s="30">
        <f>'Detail Calculation exclude debt'!Q39</f>
        <v>2500</v>
      </c>
      <c r="L39" s="31">
        <f t="shared" si="1"/>
        <v>2500</v>
      </c>
      <c r="M39" s="29">
        <f>'Detail Calculation for debt'!O39</f>
        <v>2187</v>
      </c>
      <c r="N39" s="29">
        <f t="shared" si="2"/>
        <v>4687</v>
      </c>
    </row>
    <row r="40" spans="1:14" ht="16.149999999999999" customHeight="1" x14ac:dyDescent="0.2">
      <c r="A40" s="28" t="s">
        <v>81</v>
      </c>
      <c r="B40" s="28" t="s">
        <v>82</v>
      </c>
      <c r="C40" s="29">
        <v>3126.6482247784766</v>
      </c>
      <c r="D40" s="29">
        <v>687.8626094512648</v>
      </c>
      <c r="E40" s="29">
        <v>187.59889348670859</v>
      </c>
      <c r="F40" s="29">
        <v>4689.9723371677155</v>
      </c>
      <c r="G40" s="29">
        <v>1875.9889348670863</v>
      </c>
      <c r="H40" s="29">
        <v>1351</v>
      </c>
      <c r="I40" s="29">
        <v>644.11000000000013</v>
      </c>
      <c r="J40" s="29">
        <v>171.35727109515261</v>
      </c>
      <c r="K40" s="30">
        <f>'Detail Calculation exclude debt'!Q40</f>
        <v>3392</v>
      </c>
      <c r="L40" s="31">
        <f t="shared" si="1"/>
        <v>3392</v>
      </c>
      <c r="M40" s="29">
        <f>'Detail Calculation for debt'!O40</f>
        <v>635</v>
      </c>
      <c r="N40" s="29">
        <f t="shared" si="2"/>
        <v>4027</v>
      </c>
    </row>
    <row r="41" spans="1:14" ht="16.149999999999999" customHeight="1" x14ac:dyDescent="0.2">
      <c r="A41" s="32" t="s">
        <v>83</v>
      </c>
      <c r="B41" s="32" t="s">
        <v>84</v>
      </c>
      <c r="C41" s="33">
        <v>2729.8387431674314</v>
      </c>
      <c r="D41" s="33">
        <v>600.56452349683491</v>
      </c>
      <c r="E41" s="33">
        <v>163.79032459004588</v>
      </c>
      <c r="F41" s="33">
        <v>4094.7581147511473</v>
      </c>
      <c r="G41" s="33">
        <v>1637.9032459004588</v>
      </c>
      <c r="H41" s="33">
        <v>900</v>
      </c>
      <c r="I41" s="33">
        <v>537.96</v>
      </c>
      <c r="J41" s="33">
        <v>171.35730129390018</v>
      </c>
      <c r="K41" s="34">
        <f>'Detail Calculation exclude debt'!Q41</f>
        <v>4597</v>
      </c>
      <c r="L41" s="35">
        <f t="shared" si="1"/>
        <v>4597</v>
      </c>
      <c r="M41" s="33">
        <f>'Detail Calculation for debt'!O41</f>
        <v>511</v>
      </c>
      <c r="N41" s="33">
        <f t="shared" si="2"/>
        <v>5108</v>
      </c>
    </row>
    <row r="42" spans="1:14" ht="16.149999999999999" customHeight="1" x14ac:dyDescent="0.2">
      <c r="A42" s="24" t="s">
        <v>85</v>
      </c>
      <c r="B42" s="24" t="s">
        <v>86</v>
      </c>
      <c r="C42" s="25">
        <v>2165.6648124793956</v>
      </c>
      <c r="D42" s="25">
        <v>476.44625874546705</v>
      </c>
      <c r="E42" s="25">
        <v>129.93988874876374</v>
      </c>
      <c r="F42" s="25">
        <v>3248.4972187190933</v>
      </c>
      <c r="G42" s="25">
        <v>1299.3988874876372</v>
      </c>
      <c r="H42" s="25">
        <v>415</v>
      </c>
      <c r="I42" s="25">
        <v>746.03</v>
      </c>
      <c r="J42" s="25">
        <v>171.3572647702407</v>
      </c>
      <c r="K42" s="26">
        <f>'Detail Calculation exclude debt'!Q42</f>
        <v>5438</v>
      </c>
      <c r="L42" s="27">
        <f t="shared" si="1"/>
        <v>5438</v>
      </c>
      <c r="M42" s="25">
        <f>'Detail Calculation for debt'!O42</f>
        <v>633</v>
      </c>
      <c r="N42" s="25">
        <f t="shared" si="2"/>
        <v>6071</v>
      </c>
    </row>
    <row r="43" spans="1:14" ht="16.149999999999999" customHeight="1" x14ac:dyDescent="0.2">
      <c r="A43" s="28" t="s">
        <v>87</v>
      </c>
      <c r="B43" s="28" t="s">
        <v>88</v>
      </c>
      <c r="C43" s="29">
        <v>3136.2996307007297</v>
      </c>
      <c r="D43" s="29">
        <v>689.98591875416048</v>
      </c>
      <c r="E43" s="29">
        <v>188.17797784204376</v>
      </c>
      <c r="F43" s="29">
        <v>4704.449446051095</v>
      </c>
      <c r="G43" s="29">
        <v>1881.7797784204377</v>
      </c>
      <c r="H43" s="29">
        <v>1200</v>
      </c>
      <c r="I43" s="29">
        <v>653.61</v>
      </c>
      <c r="J43" s="29">
        <v>171.35725317153887</v>
      </c>
      <c r="K43" s="30">
        <f>'Detail Calculation exclude debt'!Q43</f>
        <v>3442</v>
      </c>
      <c r="L43" s="31">
        <f t="shared" si="1"/>
        <v>3442</v>
      </c>
      <c r="M43" s="29">
        <f>'Detail Calculation for debt'!O43</f>
        <v>1079</v>
      </c>
      <c r="N43" s="29">
        <f t="shared" si="2"/>
        <v>4521</v>
      </c>
    </row>
    <row r="44" spans="1:14" ht="16.149999999999999" customHeight="1" x14ac:dyDescent="0.2">
      <c r="A44" s="28" t="s">
        <v>89</v>
      </c>
      <c r="B44" s="28" t="s">
        <v>90</v>
      </c>
      <c r="C44" s="29">
        <v>1003.7499671349638</v>
      </c>
      <c r="D44" s="29">
        <v>220.82499276969199</v>
      </c>
      <c r="E44" s="29">
        <v>60.224998028097815</v>
      </c>
      <c r="F44" s="29">
        <v>1505.6249507024456</v>
      </c>
      <c r="G44" s="29">
        <v>602.24998028097821</v>
      </c>
      <c r="H44" s="29">
        <v>0</v>
      </c>
      <c r="I44" s="29">
        <v>829.92000000000007</v>
      </c>
      <c r="J44" s="29">
        <v>430.53704676826067</v>
      </c>
      <c r="K44" s="30">
        <f>'Detail Calculation exclude debt'!Q44</f>
        <v>10325</v>
      </c>
      <c r="L44" s="31">
        <f t="shared" si="1"/>
        <v>10325</v>
      </c>
      <c r="M44" s="29">
        <f>'Detail Calculation for debt'!O44</f>
        <v>0</v>
      </c>
      <c r="N44" s="29">
        <f t="shared" si="2"/>
        <v>10325</v>
      </c>
    </row>
    <row r="45" spans="1:14" ht="16.149999999999999" customHeight="1" x14ac:dyDescent="0.2">
      <c r="A45" s="28" t="s">
        <v>91</v>
      </c>
      <c r="B45" s="28" t="s">
        <v>92</v>
      </c>
      <c r="C45" s="29">
        <v>1722.1904258023917</v>
      </c>
      <c r="D45" s="29">
        <v>378.88189367652615</v>
      </c>
      <c r="E45" s="29">
        <v>103.33142554814349</v>
      </c>
      <c r="F45" s="29">
        <v>2583.2856387035872</v>
      </c>
      <c r="G45" s="29">
        <v>1033.3142554814351</v>
      </c>
      <c r="H45" s="29">
        <v>39</v>
      </c>
      <c r="I45" s="29">
        <v>779.66</v>
      </c>
      <c r="J45" s="29">
        <v>297.990639625585</v>
      </c>
      <c r="K45" s="30">
        <f>'Detail Calculation exclude debt'!Q45</f>
        <v>8301</v>
      </c>
      <c r="L45" s="31">
        <f t="shared" si="1"/>
        <v>8301</v>
      </c>
      <c r="M45" s="29">
        <f>'Detail Calculation for debt'!O45</f>
        <v>0</v>
      </c>
      <c r="N45" s="29">
        <f t="shared" si="2"/>
        <v>8301</v>
      </c>
    </row>
    <row r="46" spans="1:14" ht="16.149999999999999" customHeight="1" x14ac:dyDescent="0.2">
      <c r="A46" s="32" t="s">
        <v>93</v>
      </c>
      <c r="B46" s="32" t="s">
        <v>94</v>
      </c>
      <c r="C46" s="33">
        <v>2951.844909045697</v>
      </c>
      <c r="D46" s="33">
        <v>649.40587999005334</v>
      </c>
      <c r="E46" s="33">
        <v>177.11069454274184</v>
      </c>
      <c r="F46" s="33">
        <v>4427.767363568546</v>
      </c>
      <c r="G46" s="33">
        <v>1771.1069454274184</v>
      </c>
      <c r="H46" s="33">
        <v>1056</v>
      </c>
      <c r="I46" s="33">
        <v>700.2700000000001</v>
      </c>
      <c r="J46" s="33">
        <v>171.35726663856494</v>
      </c>
      <c r="K46" s="34">
        <f>'Detail Calculation exclude debt'!Q46</f>
        <v>4505</v>
      </c>
      <c r="L46" s="35">
        <f t="shared" si="1"/>
        <v>4505</v>
      </c>
      <c r="M46" s="33">
        <f>'Detail Calculation for debt'!O46</f>
        <v>283</v>
      </c>
      <c r="N46" s="33">
        <f t="shared" si="2"/>
        <v>4788</v>
      </c>
    </row>
    <row r="47" spans="1:14" ht="16.149999999999999" customHeight="1" x14ac:dyDescent="0.2">
      <c r="A47" s="24" t="s">
        <v>95</v>
      </c>
      <c r="B47" s="24" t="s">
        <v>96</v>
      </c>
      <c r="C47" s="25">
        <v>1524.8424406923368</v>
      </c>
      <c r="D47" s="25">
        <v>335.46533695231409</v>
      </c>
      <c r="E47" s="25">
        <v>91.490546441540218</v>
      </c>
      <c r="F47" s="25">
        <v>2287.2636610385052</v>
      </c>
      <c r="G47" s="25">
        <v>914.90546441540209</v>
      </c>
      <c r="H47" s="25">
        <v>0</v>
      </c>
      <c r="I47" s="25">
        <v>886.22</v>
      </c>
      <c r="J47" s="25">
        <v>171.35765838011227</v>
      </c>
      <c r="K47" s="26">
        <f>'Detail Calculation exclude debt'!Q47</f>
        <v>11986</v>
      </c>
      <c r="L47" s="27">
        <f t="shared" si="1"/>
        <v>11986</v>
      </c>
      <c r="M47" s="25">
        <f>'Detail Calculation for debt'!O47</f>
        <v>1771</v>
      </c>
      <c r="N47" s="25">
        <f t="shared" si="2"/>
        <v>13757</v>
      </c>
    </row>
    <row r="48" spans="1:14" ht="16.149999999999999" customHeight="1" x14ac:dyDescent="0.2">
      <c r="A48" s="28" t="s">
        <v>97</v>
      </c>
      <c r="B48" s="28" t="s">
        <v>98</v>
      </c>
      <c r="C48" s="29">
        <v>2717.6664514746508</v>
      </c>
      <c r="D48" s="29">
        <v>597.88661932442312</v>
      </c>
      <c r="E48" s="29">
        <v>163.05998708847903</v>
      </c>
      <c r="F48" s="29">
        <v>4076.4996772119757</v>
      </c>
      <c r="G48" s="29">
        <v>1630.5998708847901</v>
      </c>
      <c r="H48" s="29">
        <v>949</v>
      </c>
      <c r="I48" s="29">
        <v>534.28</v>
      </c>
      <c r="J48" s="29">
        <v>171.35732838589982</v>
      </c>
      <c r="K48" s="30">
        <f>'Detail Calculation exclude debt'!Q48</f>
        <v>4070</v>
      </c>
      <c r="L48" s="31">
        <f t="shared" si="1"/>
        <v>4070</v>
      </c>
      <c r="M48" s="29">
        <f>'Detail Calculation for debt'!O48</f>
        <v>1032</v>
      </c>
      <c r="N48" s="29">
        <f t="shared" si="2"/>
        <v>5102</v>
      </c>
    </row>
    <row r="49" spans="1:14" ht="16.149999999999999" customHeight="1" x14ac:dyDescent="0.2">
      <c r="A49" s="28" t="s">
        <v>99</v>
      </c>
      <c r="B49" s="28" t="s">
        <v>100</v>
      </c>
      <c r="C49" s="29">
        <v>2903.625066357969</v>
      </c>
      <c r="D49" s="29">
        <v>638.7975145987532</v>
      </c>
      <c r="E49" s="29">
        <v>174.2175039814781</v>
      </c>
      <c r="F49" s="29">
        <v>4355.4375995369537</v>
      </c>
      <c r="G49" s="29">
        <v>1742.175039814781</v>
      </c>
      <c r="H49" s="29">
        <v>1084</v>
      </c>
      <c r="I49" s="29">
        <v>574.6099999999999</v>
      </c>
      <c r="J49" s="29">
        <v>171.35728796343321</v>
      </c>
      <c r="K49" s="30">
        <f>'Detail Calculation exclude debt'!Q49</f>
        <v>3669</v>
      </c>
      <c r="L49" s="31">
        <f t="shared" si="1"/>
        <v>3669</v>
      </c>
      <c r="M49" s="29">
        <f>'Detail Calculation for debt'!O49</f>
        <v>868</v>
      </c>
      <c r="N49" s="29">
        <f t="shared" si="2"/>
        <v>4537</v>
      </c>
    </row>
    <row r="50" spans="1:14" ht="16.149999999999999" customHeight="1" x14ac:dyDescent="0.2">
      <c r="A50" s="28" t="s">
        <v>101</v>
      </c>
      <c r="B50" s="28" t="s">
        <v>102</v>
      </c>
      <c r="C50" s="29">
        <v>2965.6326020846304</v>
      </c>
      <c r="D50" s="29">
        <v>652.43917245861871</v>
      </c>
      <c r="E50" s="29">
        <v>177.93795612507782</v>
      </c>
      <c r="F50" s="29">
        <v>4448.4489031269459</v>
      </c>
      <c r="G50" s="29">
        <v>1779.3795612507781</v>
      </c>
      <c r="H50" s="29">
        <v>1047</v>
      </c>
      <c r="I50" s="29">
        <v>663.16000000000008</v>
      </c>
      <c r="J50" s="29">
        <v>171.35730277887529</v>
      </c>
      <c r="K50" s="30">
        <f>'Detail Calculation exclude debt'!Q50</f>
        <v>4176</v>
      </c>
      <c r="L50" s="31">
        <f t="shared" si="1"/>
        <v>4176</v>
      </c>
      <c r="M50" s="29">
        <f>'Detail Calculation for debt'!O50</f>
        <v>0</v>
      </c>
      <c r="N50" s="29">
        <f t="shared" si="2"/>
        <v>4176</v>
      </c>
    </row>
    <row r="51" spans="1:14" ht="16.149999999999999" customHeight="1" x14ac:dyDescent="0.2">
      <c r="A51" s="32" t="s">
        <v>103</v>
      </c>
      <c r="B51" s="32" t="s">
        <v>104</v>
      </c>
      <c r="C51" s="33">
        <v>1265.4091225896384</v>
      </c>
      <c r="D51" s="33">
        <v>278.39000696972039</v>
      </c>
      <c r="E51" s="33">
        <v>75.924547355378309</v>
      </c>
      <c r="F51" s="33">
        <v>1898.1136838844573</v>
      </c>
      <c r="G51" s="33">
        <v>759.24547355378286</v>
      </c>
      <c r="H51" s="33">
        <v>0</v>
      </c>
      <c r="I51" s="33">
        <v>753.96000000000015</v>
      </c>
      <c r="J51" s="33">
        <v>408.44817627553749</v>
      </c>
      <c r="K51" s="34">
        <f>'Detail Calculation exclude debt'!Q51</f>
        <v>13146</v>
      </c>
      <c r="L51" s="35">
        <f t="shared" si="1"/>
        <v>13146</v>
      </c>
      <c r="M51" s="33">
        <f>'Detail Calculation for debt'!O51</f>
        <v>1676</v>
      </c>
      <c r="N51" s="33">
        <f t="shared" si="2"/>
        <v>14822</v>
      </c>
    </row>
    <row r="52" spans="1:14" ht="16.149999999999999" customHeight="1" x14ac:dyDescent="0.2">
      <c r="A52" s="24" t="s">
        <v>105</v>
      </c>
      <c r="B52" s="24" t="s">
        <v>106</v>
      </c>
      <c r="C52" s="25">
        <v>3388.0917719630506</v>
      </c>
      <c r="D52" s="25">
        <v>745.38018983187123</v>
      </c>
      <c r="E52" s="25">
        <v>203.28550631778302</v>
      </c>
      <c r="F52" s="25">
        <v>5082.1376579445769</v>
      </c>
      <c r="G52" s="25">
        <v>2032.8550631778305</v>
      </c>
      <c r="H52" s="25">
        <v>1524</v>
      </c>
      <c r="I52" s="25">
        <v>728.06</v>
      </c>
      <c r="J52" s="25">
        <v>171.35702054794521</v>
      </c>
      <c r="K52" s="26">
        <f>'Detail Calculation exclude debt'!Q52</f>
        <v>2038</v>
      </c>
      <c r="L52" s="27">
        <f t="shared" si="1"/>
        <v>2038</v>
      </c>
      <c r="M52" s="25">
        <f>'Detail Calculation for debt'!O52</f>
        <v>757</v>
      </c>
      <c r="N52" s="25">
        <f t="shared" si="2"/>
        <v>2795</v>
      </c>
    </row>
    <row r="53" spans="1:14" ht="16.149999999999999" customHeight="1" x14ac:dyDescent="0.2">
      <c r="A53" s="28" t="s">
        <v>107</v>
      </c>
      <c r="B53" s="28" t="s">
        <v>108</v>
      </c>
      <c r="C53" s="29">
        <v>1003.7499766248004</v>
      </c>
      <c r="D53" s="29">
        <v>220.82499485745606</v>
      </c>
      <c r="E53" s="29">
        <v>60.224998597488018</v>
      </c>
      <c r="F53" s="29">
        <v>1505.6249649372005</v>
      </c>
      <c r="G53" s="29">
        <v>602.24998597488013</v>
      </c>
      <c r="H53" s="29">
        <v>0</v>
      </c>
      <c r="I53" s="29">
        <v>910.76</v>
      </c>
      <c r="J53" s="29">
        <v>415.56501041356739</v>
      </c>
      <c r="K53" s="30">
        <f>'Detail Calculation exclude debt'!Q53</f>
        <v>13510</v>
      </c>
      <c r="L53" s="31">
        <f t="shared" si="1"/>
        <v>13510</v>
      </c>
      <c r="M53" s="29">
        <f>'Detail Calculation for debt'!O53</f>
        <v>2004</v>
      </c>
      <c r="N53" s="29">
        <f t="shared" si="2"/>
        <v>15514</v>
      </c>
    </row>
    <row r="54" spans="1:14" ht="16.149999999999999" customHeight="1" x14ac:dyDescent="0.2">
      <c r="A54" s="28" t="s">
        <v>109</v>
      </c>
      <c r="B54" s="28" t="s">
        <v>110</v>
      </c>
      <c r="C54" s="29">
        <v>2224.3153242356689</v>
      </c>
      <c r="D54" s="29">
        <v>489.34937133184712</v>
      </c>
      <c r="E54" s="29">
        <v>133.45891945414013</v>
      </c>
      <c r="F54" s="29">
        <v>3336.4729863535031</v>
      </c>
      <c r="G54" s="29">
        <v>1334.5891945414012</v>
      </c>
      <c r="H54" s="29">
        <v>478</v>
      </c>
      <c r="I54" s="29">
        <v>871.07</v>
      </c>
      <c r="J54" s="29">
        <v>171.35736224028906</v>
      </c>
      <c r="K54" s="30">
        <f>'Detail Calculation exclude debt'!Q54</f>
        <v>6065</v>
      </c>
      <c r="L54" s="31">
        <f t="shared" si="1"/>
        <v>6065</v>
      </c>
      <c r="M54" s="29">
        <f>'Detail Calculation for debt'!O54</f>
        <v>2093</v>
      </c>
      <c r="N54" s="29">
        <f t="shared" si="2"/>
        <v>8158</v>
      </c>
    </row>
    <row r="55" spans="1:14" ht="16.149999999999999" customHeight="1" x14ac:dyDescent="0.2">
      <c r="A55" s="28" t="s">
        <v>111</v>
      </c>
      <c r="B55" s="28" t="s">
        <v>112</v>
      </c>
      <c r="C55" s="29">
        <v>3005.551066355034</v>
      </c>
      <c r="D55" s="29">
        <v>661.22123459810746</v>
      </c>
      <c r="E55" s="29">
        <v>180.33306398130202</v>
      </c>
      <c r="F55" s="29">
        <v>4508.326599532551</v>
      </c>
      <c r="G55" s="29">
        <v>1803.3306398130203</v>
      </c>
      <c r="H55" s="29">
        <v>881</v>
      </c>
      <c r="I55" s="29">
        <v>574.43999999999994</v>
      </c>
      <c r="J55" s="29">
        <v>171.35727165817326</v>
      </c>
      <c r="K55" s="30">
        <f>'Detail Calculation exclude debt'!Q55</f>
        <v>3280</v>
      </c>
      <c r="L55" s="31">
        <f t="shared" si="1"/>
        <v>3280</v>
      </c>
      <c r="M55" s="29">
        <f>'Detail Calculation for debt'!O55</f>
        <v>0</v>
      </c>
      <c r="N55" s="29">
        <f t="shared" si="2"/>
        <v>3280</v>
      </c>
    </row>
    <row r="56" spans="1:14" ht="16.149999999999999" customHeight="1" x14ac:dyDescent="0.2">
      <c r="A56" s="32" t="s">
        <v>113</v>
      </c>
      <c r="B56" s="32" t="s">
        <v>114</v>
      </c>
      <c r="C56" s="33">
        <v>2912.7750600565391</v>
      </c>
      <c r="D56" s="33">
        <v>640.81051321243865</v>
      </c>
      <c r="E56" s="33">
        <v>174.76650360339235</v>
      </c>
      <c r="F56" s="33">
        <v>4369.1625900848085</v>
      </c>
      <c r="G56" s="33">
        <v>1747.6650360339233</v>
      </c>
      <c r="H56" s="33">
        <v>1007</v>
      </c>
      <c r="I56" s="33">
        <v>634.46</v>
      </c>
      <c r="J56" s="33">
        <v>171.35729907053033</v>
      </c>
      <c r="K56" s="34">
        <f>'Detail Calculation exclude debt'!Q56</f>
        <v>2870</v>
      </c>
      <c r="L56" s="35">
        <f t="shared" si="1"/>
        <v>2870</v>
      </c>
      <c r="M56" s="33">
        <f>'Detail Calculation for debt'!O56</f>
        <v>1197</v>
      </c>
      <c r="N56" s="33">
        <f t="shared" si="2"/>
        <v>4067</v>
      </c>
    </row>
    <row r="57" spans="1:14" ht="16.149999999999999" customHeight="1" x14ac:dyDescent="0.2">
      <c r="A57" s="24" t="s">
        <v>115</v>
      </c>
      <c r="B57" s="24" t="s">
        <v>116</v>
      </c>
      <c r="C57" s="25">
        <v>2698.1190234603205</v>
      </c>
      <c r="D57" s="25">
        <v>593.58618516127046</v>
      </c>
      <c r="E57" s="25">
        <v>161.88714140761925</v>
      </c>
      <c r="F57" s="25">
        <v>4047.1785351904805</v>
      </c>
      <c r="G57" s="25">
        <v>1618.8714140761924</v>
      </c>
      <c r="H57" s="25">
        <v>900</v>
      </c>
      <c r="I57" s="25">
        <v>706.66</v>
      </c>
      <c r="J57" s="25">
        <v>171.35732747479969</v>
      </c>
      <c r="K57" s="26">
        <f>'Detail Calculation exclude debt'!Q57</f>
        <v>4382</v>
      </c>
      <c r="L57" s="27">
        <f t="shared" si="1"/>
        <v>4382</v>
      </c>
      <c r="M57" s="25">
        <f>'Detail Calculation for debt'!O57</f>
        <v>483</v>
      </c>
      <c r="N57" s="25">
        <f t="shared" si="2"/>
        <v>4865</v>
      </c>
    </row>
    <row r="58" spans="1:14" ht="16.149999999999999" customHeight="1" x14ac:dyDescent="0.2">
      <c r="A58" s="28" t="s">
        <v>117</v>
      </c>
      <c r="B58" s="28" t="s">
        <v>118</v>
      </c>
      <c r="C58" s="29">
        <v>2736.0108769694511</v>
      </c>
      <c r="D58" s="29">
        <v>601.92239293327941</v>
      </c>
      <c r="E58" s="29">
        <v>164.16065261816706</v>
      </c>
      <c r="F58" s="29">
        <v>4104.0163154541769</v>
      </c>
      <c r="G58" s="29">
        <v>1641.6065261816707</v>
      </c>
      <c r="H58" s="29">
        <v>905</v>
      </c>
      <c r="I58" s="29">
        <v>658.37</v>
      </c>
      <c r="J58" s="29">
        <v>171.35728731292974</v>
      </c>
      <c r="K58" s="30">
        <f>'Detail Calculation exclude debt'!Q58</f>
        <v>6196</v>
      </c>
      <c r="L58" s="31">
        <f t="shared" si="1"/>
        <v>6196</v>
      </c>
      <c r="M58" s="29">
        <f>'Detail Calculation for debt'!O58</f>
        <v>854</v>
      </c>
      <c r="N58" s="29">
        <f t="shared" si="2"/>
        <v>7050</v>
      </c>
    </row>
    <row r="59" spans="1:14" ht="16.149999999999999" customHeight="1" x14ac:dyDescent="0.2">
      <c r="A59" s="28" t="s">
        <v>119</v>
      </c>
      <c r="B59" s="28" t="s">
        <v>120</v>
      </c>
      <c r="C59" s="29">
        <v>3082.7463262095339</v>
      </c>
      <c r="D59" s="29">
        <v>678.20419176609732</v>
      </c>
      <c r="E59" s="29">
        <v>184.96477957257204</v>
      </c>
      <c r="F59" s="29">
        <v>4624.1194893143011</v>
      </c>
      <c r="G59" s="29">
        <v>1849.64779572572</v>
      </c>
      <c r="H59" s="29">
        <v>934</v>
      </c>
      <c r="I59" s="29">
        <v>689.74</v>
      </c>
      <c r="J59" s="29">
        <v>171.3572925398156</v>
      </c>
      <c r="K59" s="30">
        <f>'Detail Calculation exclude debt'!Q59</f>
        <v>2893</v>
      </c>
      <c r="L59" s="31">
        <f t="shared" si="1"/>
        <v>2893</v>
      </c>
      <c r="M59" s="29">
        <f>'Detail Calculation for debt'!O59</f>
        <v>153</v>
      </c>
      <c r="N59" s="29">
        <f t="shared" si="2"/>
        <v>3046</v>
      </c>
    </row>
    <row r="60" spans="1:14" ht="16.149999999999999" customHeight="1" x14ac:dyDescent="0.2">
      <c r="A60" s="28" t="s">
        <v>121</v>
      </c>
      <c r="B60" s="28" t="s">
        <v>122</v>
      </c>
      <c r="C60" s="29">
        <v>2336.7521629408939</v>
      </c>
      <c r="D60" s="29">
        <v>514.0854758469967</v>
      </c>
      <c r="E60" s="29">
        <v>140.20512977645362</v>
      </c>
      <c r="F60" s="29">
        <v>3505.1282444113417</v>
      </c>
      <c r="G60" s="29">
        <v>1402.0512977645365</v>
      </c>
      <c r="H60" s="29">
        <v>668</v>
      </c>
      <c r="I60" s="29">
        <v>951.45</v>
      </c>
      <c r="J60" s="29">
        <v>171.35732009925559</v>
      </c>
      <c r="K60" s="30">
        <f>'Detail Calculation exclude debt'!Q60</f>
        <v>7004</v>
      </c>
      <c r="L60" s="31">
        <f t="shared" si="1"/>
        <v>7004</v>
      </c>
      <c r="M60" s="29">
        <f>'Detail Calculation for debt'!O60</f>
        <v>0</v>
      </c>
      <c r="N60" s="29">
        <f t="shared" si="2"/>
        <v>7004</v>
      </c>
    </row>
    <row r="61" spans="1:14" ht="16.149999999999999" customHeight="1" x14ac:dyDescent="0.2">
      <c r="A61" s="32" t="s">
        <v>123</v>
      </c>
      <c r="B61" s="32" t="s">
        <v>124</v>
      </c>
      <c r="C61" s="33">
        <v>2683.7757416176601</v>
      </c>
      <c r="D61" s="33">
        <v>590.4306631558851</v>
      </c>
      <c r="E61" s="33">
        <v>161.02654449705958</v>
      </c>
      <c r="F61" s="33">
        <v>4025.6636124264892</v>
      </c>
      <c r="G61" s="33">
        <v>1610.2654449705956</v>
      </c>
      <c r="H61" s="33">
        <v>819</v>
      </c>
      <c r="I61" s="33">
        <v>795.14</v>
      </c>
      <c r="J61" s="33">
        <v>171.35725181524194</v>
      </c>
      <c r="K61" s="34">
        <f>'Detail Calculation exclude debt'!Q61</f>
        <v>4080</v>
      </c>
      <c r="L61" s="35">
        <f t="shared" si="1"/>
        <v>4080</v>
      </c>
      <c r="M61" s="33">
        <f>'Detail Calculation for debt'!O61</f>
        <v>0</v>
      </c>
      <c r="N61" s="33">
        <f t="shared" si="2"/>
        <v>4080</v>
      </c>
    </row>
    <row r="62" spans="1:14" ht="16.149999999999999" customHeight="1" x14ac:dyDescent="0.2">
      <c r="A62" s="24" t="s">
        <v>125</v>
      </c>
      <c r="B62" s="24" t="s">
        <v>126</v>
      </c>
      <c r="C62" s="25">
        <v>3101.1587914925981</v>
      </c>
      <c r="D62" s="25">
        <v>682.25493412837147</v>
      </c>
      <c r="E62" s="25">
        <v>186.06952748955587</v>
      </c>
      <c r="F62" s="25">
        <v>4651.738187238896</v>
      </c>
      <c r="G62" s="25">
        <v>1860.6952748955587</v>
      </c>
      <c r="H62" s="25">
        <v>1264</v>
      </c>
      <c r="I62" s="25">
        <v>614.66000000000008</v>
      </c>
      <c r="J62" s="25">
        <v>171.35714285714286</v>
      </c>
      <c r="K62" s="26">
        <f>'Detail Calculation exclude debt'!Q62</f>
        <v>3599</v>
      </c>
      <c r="L62" s="27">
        <f t="shared" si="1"/>
        <v>3599</v>
      </c>
      <c r="M62" s="25">
        <f>'Detail Calculation for debt'!O62</f>
        <v>927</v>
      </c>
      <c r="N62" s="25">
        <f t="shared" si="2"/>
        <v>4526</v>
      </c>
    </row>
    <row r="63" spans="1:14" ht="16.149999999999999" customHeight="1" x14ac:dyDescent="0.2">
      <c r="A63" s="28" t="s">
        <v>127</v>
      </c>
      <c r="B63" s="28" t="s">
        <v>128</v>
      </c>
      <c r="C63" s="29">
        <v>3166.7588950704126</v>
      </c>
      <c r="D63" s="29">
        <v>696.68695691549078</v>
      </c>
      <c r="E63" s="29">
        <v>190.00553370422477</v>
      </c>
      <c r="F63" s="29">
        <v>4750.1383426056191</v>
      </c>
      <c r="G63" s="29">
        <v>1900.0553370422472</v>
      </c>
      <c r="H63" s="29">
        <v>930</v>
      </c>
      <c r="I63" s="29">
        <v>764.51</v>
      </c>
      <c r="J63" s="29">
        <v>171.35724286483577</v>
      </c>
      <c r="K63" s="30">
        <f>'Detail Calculation exclude debt'!Q63</f>
        <v>2826</v>
      </c>
      <c r="L63" s="31">
        <f t="shared" si="1"/>
        <v>2826</v>
      </c>
      <c r="M63" s="29">
        <f>'Detail Calculation for debt'!O63</f>
        <v>0</v>
      </c>
      <c r="N63" s="29">
        <f t="shared" si="2"/>
        <v>2826</v>
      </c>
    </row>
    <row r="64" spans="1:14" ht="16.149999999999999" customHeight="1" x14ac:dyDescent="0.2">
      <c r="A64" s="28" t="s">
        <v>129</v>
      </c>
      <c r="B64" s="28" t="s">
        <v>130</v>
      </c>
      <c r="C64" s="29">
        <v>3353.9765930889989</v>
      </c>
      <c r="D64" s="29">
        <v>737.87485047957978</v>
      </c>
      <c r="E64" s="29">
        <v>201.23859558533994</v>
      </c>
      <c r="F64" s="29">
        <v>5030.9648896334984</v>
      </c>
      <c r="G64" s="29">
        <v>2012.3859558533993</v>
      </c>
      <c r="H64" s="29">
        <v>1352</v>
      </c>
      <c r="I64" s="29">
        <v>697.04</v>
      </c>
      <c r="J64" s="29">
        <v>171.35724477882994</v>
      </c>
      <c r="K64" s="30">
        <f>'Detail Calculation exclude debt'!Q64</f>
        <v>2180</v>
      </c>
      <c r="L64" s="31">
        <f t="shared" si="1"/>
        <v>2180</v>
      </c>
      <c r="M64" s="29">
        <f>'Detail Calculation for debt'!O64</f>
        <v>528</v>
      </c>
      <c r="N64" s="29">
        <f t="shared" si="2"/>
        <v>2708</v>
      </c>
    </row>
    <row r="65" spans="1:14" ht="16.149999999999999" customHeight="1" x14ac:dyDescent="0.2">
      <c r="A65" s="28" t="s">
        <v>131</v>
      </c>
      <c r="B65" s="28" t="s">
        <v>132</v>
      </c>
      <c r="C65" s="29">
        <v>3577.3709556403396</v>
      </c>
      <c r="D65" s="29">
        <v>787.02161024087479</v>
      </c>
      <c r="E65" s="29">
        <v>214.64225733842042</v>
      </c>
      <c r="F65" s="29">
        <v>5366.0564334605097</v>
      </c>
      <c r="G65" s="29">
        <v>2146.422573384204</v>
      </c>
      <c r="H65" s="29">
        <v>826</v>
      </c>
      <c r="I65" s="29">
        <v>689.52</v>
      </c>
      <c r="J65" s="29">
        <v>171.35726141078837</v>
      </c>
      <c r="K65" s="30">
        <f>'Detail Calculation exclude debt'!Q65</f>
        <v>1610</v>
      </c>
      <c r="L65" s="31">
        <f t="shared" si="1"/>
        <v>1610</v>
      </c>
      <c r="M65" s="29">
        <f>'Detail Calculation for debt'!O65</f>
        <v>225</v>
      </c>
      <c r="N65" s="29">
        <f t="shared" si="2"/>
        <v>1835</v>
      </c>
    </row>
    <row r="66" spans="1:14" ht="16.149999999999999" customHeight="1" x14ac:dyDescent="0.2">
      <c r="A66" s="32" t="s">
        <v>133</v>
      </c>
      <c r="B66" s="32" t="s">
        <v>134</v>
      </c>
      <c r="C66" s="33">
        <v>2966.6761447756203</v>
      </c>
      <c r="D66" s="33">
        <v>652.66875185063645</v>
      </c>
      <c r="E66" s="33">
        <v>178.00056868653721</v>
      </c>
      <c r="F66" s="33">
        <v>4450.0142171634307</v>
      </c>
      <c r="G66" s="33">
        <v>1780.0056868653724</v>
      </c>
      <c r="H66" s="33">
        <v>1134</v>
      </c>
      <c r="I66" s="33">
        <v>594.04</v>
      </c>
      <c r="J66" s="33">
        <v>171.35720712614719</v>
      </c>
      <c r="K66" s="34">
        <f>'Detail Calculation exclude debt'!Q66</f>
        <v>3123</v>
      </c>
      <c r="L66" s="35">
        <f t="shared" si="1"/>
        <v>3123</v>
      </c>
      <c r="M66" s="33">
        <f>'Detail Calculation for debt'!O66</f>
        <v>1203</v>
      </c>
      <c r="N66" s="33">
        <f t="shared" si="2"/>
        <v>4326</v>
      </c>
    </row>
    <row r="67" spans="1:14" ht="16.149999999999999" customHeight="1" x14ac:dyDescent="0.2">
      <c r="A67" s="24" t="s">
        <v>135</v>
      </c>
      <c r="B67" s="24" t="s">
        <v>136</v>
      </c>
      <c r="C67" s="25">
        <v>1883.4606459756735</v>
      </c>
      <c r="D67" s="25">
        <v>414.36134211464815</v>
      </c>
      <c r="E67" s="25">
        <v>113.00763875854039</v>
      </c>
      <c r="F67" s="25">
        <v>2825.1909689635099</v>
      </c>
      <c r="G67" s="25">
        <v>1130.0763875854041</v>
      </c>
      <c r="H67" s="25">
        <v>178</v>
      </c>
      <c r="I67" s="25">
        <v>833.70999999999992</v>
      </c>
      <c r="J67" s="25">
        <v>171.35716122396502</v>
      </c>
      <c r="K67" s="26">
        <f>'Detail Calculation exclude debt'!Q67</f>
        <v>9330</v>
      </c>
      <c r="L67" s="27">
        <f t="shared" si="1"/>
        <v>9330</v>
      </c>
      <c r="M67" s="25">
        <f>'Detail Calculation for debt'!O67</f>
        <v>1818</v>
      </c>
      <c r="N67" s="25">
        <f t="shared" si="2"/>
        <v>11148</v>
      </c>
    </row>
    <row r="68" spans="1:14" ht="16.149999999999999" customHeight="1" x14ac:dyDescent="0.2">
      <c r="A68" s="28" t="s">
        <v>137</v>
      </c>
      <c r="B68" s="28" t="s">
        <v>138</v>
      </c>
      <c r="C68" s="29">
        <v>3302.1678031095471</v>
      </c>
      <c r="D68" s="29">
        <v>726.47691668410039</v>
      </c>
      <c r="E68" s="29">
        <v>198.13006818657283</v>
      </c>
      <c r="F68" s="29">
        <v>4953.2517046643206</v>
      </c>
      <c r="G68" s="29">
        <v>1981.3006818657282</v>
      </c>
      <c r="H68" s="29">
        <v>1063</v>
      </c>
      <c r="I68" s="29">
        <v>516.08000000000004</v>
      </c>
      <c r="J68" s="29">
        <v>171.35710397387044</v>
      </c>
      <c r="K68" s="30">
        <f>'Detail Calculation exclude debt'!Q68</f>
        <v>2672</v>
      </c>
      <c r="L68" s="31">
        <f t="shared" si="1"/>
        <v>2672</v>
      </c>
      <c r="M68" s="29">
        <f>'Detail Calculation for debt'!O68</f>
        <v>0</v>
      </c>
      <c r="N68" s="29">
        <f t="shared" si="2"/>
        <v>2672</v>
      </c>
    </row>
    <row r="69" spans="1:14" ht="16.149999999999999" customHeight="1" x14ac:dyDescent="0.2">
      <c r="A69" s="28" t="s">
        <v>139</v>
      </c>
      <c r="B69" s="28" t="s">
        <v>140</v>
      </c>
      <c r="C69" s="29">
        <v>1756.2793870721682</v>
      </c>
      <c r="D69" s="29">
        <v>386.38146515587704</v>
      </c>
      <c r="E69" s="29">
        <v>105.37676322433009</v>
      </c>
      <c r="F69" s="29">
        <v>2634.4190806082524</v>
      </c>
      <c r="G69" s="29">
        <v>1053.7676322433008</v>
      </c>
      <c r="H69" s="29">
        <v>69</v>
      </c>
      <c r="I69" s="29">
        <v>756.79</v>
      </c>
      <c r="J69" s="29">
        <v>428.73658772353792</v>
      </c>
      <c r="K69" s="30">
        <f>'Detail Calculation exclude debt'!Q69</f>
        <v>10503</v>
      </c>
      <c r="L69" s="31">
        <f t="shared" si="1"/>
        <v>10503</v>
      </c>
      <c r="M69" s="29">
        <f>'Detail Calculation for debt'!O69</f>
        <v>1646</v>
      </c>
      <c r="N69" s="29">
        <f t="shared" si="2"/>
        <v>12149</v>
      </c>
    </row>
    <row r="70" spans="1:14" ht="16.149999999999999" customHeight="1" x14ac:dyDescent="0.2">
      <c r="A70" s="28" t="s">
        <v>141</v>
      </c>
      <c r="B70" s="28" t="s">
        <v>142</v>
      </c>
      <c r="C70" s="29">
        <v>3126.8987972147388</v>
      </c>
      <c r="D70" s="29">
        <v>687.91773538724249</v>
      </c>
      <c r="E70" s="29">
        <v>187.61392783288434</v>
      </c>
      <c r="F70" s="29">
        <v>4690.3481958221091</v>
      </c>
      <c r="G70" s="29">
        <v>1876.1392783288434</v>
      </c>
      <c r="H70" s="29">
        <v>1288</v>
      </c>
      <c r="I70" s="29">
        <v>592.66</v>
      </c>
      <c r="J70" s="29">
        <v>171.35744456177403</v>
      </c>
      <c r="K70" s="30">
        <f>'Detail Calculation exclude debt'!Q70</f>
        <v>3166</v>
      </c>
      <c r="L70" s="31">
        <f t="shared" si="1"/>
        <v>3166</v>
      </c>
      <c r="M70" s="29">
        <f>'Detail Calculation for debt'!O70</f>
        <v>256</v>
      </c>
      <c r="N70" s="29">
        <f t="shared" si="2"/>
        <v>3422</v>
      </c>
    </row>
    <row r="71" spans="1:14" ht="16.149999999999999" customHeight="1" x14ac:dyDescent="0.2">
      <c r="A71" s="32" t="s">
        <v>143</v>
      </c>
      <c r="B71" s="32" t="s">
        <v>144</v>
      </c>
      <c r="C71" s="33">
        <v>2692.0477700035412</v>
      </c>
      <c r="D71" s="33">
        <v>592.25050940077915</v>
      </c>
      <c r="E71" s="33">
        <v>161.52286620021246</v>
      </c>
      <c r="F71" s="33">
        <v>4038.0716550053121</v>
      </c>
      <c r="G71" s="33">
        <v>1615.2286620021248</v>
      </c>
      <c r="H71" s="33">
        <v>895</v>
      </c>
      <c r="I71" s="33">
        <v>829.12</v>
      </c>
      <c r="J71" s="33">
        <v>171.3572798159274</v>
      </c>
      <c r="K71" s="34">
        <f>'Detail Calculation exclude debt'!Q71</f>
        <v>5163</v>
      </c>
      <c r="L71" s="35">
        <f t="shared" ref="L71:L76" si="3">K71</f>
        <v>5163</v>
      </c>
      <c r="M71" s="33">
        <f>'Detail Calculation for debt'!O71</f>
        <v>358</v>
      </c>
      <c r="N71" s="33">
        <f t="shared" si="2"/>
        <v>5521</v>
      </c>
    </row>
    <row r="72" spans="1:14" ht="16.149999999999999" customHeight="1" x14ac:dyDescent="0.2">
      <c r="A72" s="28" t="s">
        <v>145</v>
      </c>
      <c r="B72" s="28" t="s">
        <v>146</v>
      </c>
      <c r="C72" s="25">
        <v>2921.551442256196</v>
      </c>
      <c r="D72" s="25">
        <v>642.74131729636315</v>
      </c>
      <c r="E72" s="25">
        <v>175.29308653537174</v>
      </c>
      <c r="F72" s="25">
        <v>4382.3271633842933</v>
      </c>
      <c r="G72" s="25">
        <v>1752.9308653537175</v>
      </c>
      <c r="H72" s="25">
        <v>1260</v>
      </c>
      <c r="I72" s="25">
        <v>730.06</v>
      </c>
      <c r="J72" s="25">
        <v>171.35737009544007</v>
      </c>
      <c r="K72" s="26">
        <f>'Detail Calculation exclude debt'!Q72</f>
        <v>4627</v>
      </c>
      <c r="L72" s="27">
        <f t="shared" si="3"/>
        <v>4627</v>
      </c>
      <c r="M72" s="25">
        <f>'Detail Calculation for debt'!O72</f>
        <v>0</v>
      </c>
      <c r="N72" s="25">
        <f>L72+M72</f>
        <v>4627</v>
      </c>
    </row>
    <row r="73" spans="1:14" ht="16.149999999999999" customHeight="1" x14ac:dyDescent="0.2">
      <c r="A73" s="28" t="s">
        <v>147</v>
      </c>
      <c r="B73" s="28" t="s">
        <v>148</v>
      </c>
      <c r="C73" s="29">
        <v>2958.756197147447</v>
      </c>
      <c r="D73" s="29">
        <v>650.92636337243835</v>
      </c>
      <c r="E73" s="29">
        <v>177.5253718288468</v>
      </c>
      <c r="F73" s="29">
        <v>4438.1342957211709</v>
      </c>
      <c r="G73" s="29">
        <v>1775.2537182884682</v>
      </c>
      <c r="H73" s="29">
        <v>1046</v>
      </c>
      <c r="I73" s="29">
        <v>715.61</v>
      </c>
      <c r="J73" s="29">
        <v>171.35728914541053</v>
      </c>
      <c r="K73" s="30">
        <f>'Detail Calculation exclude debt'!Q73</f>
        <v>4206</v>
      </c>
      <c r="L73" s="31">
        <f t="shared" si="3"/>
        <v>4206</v>
      </c>
      <c r="M73" s="29">
        <f>'Detail Calculation for debt'!O73</f>
        <v>1167</v>
      </c>
      <c r="N73" s="29">
        <f>L73+M73</f>
        <v>5373</v>
      </c>
    </row>
    <row r="74" spans="1:14" ht="16.149999999999999" customHeight="1" x14ac:dyDescent="0.2">
      <c r="A74" s="28" t="s">
        <v>149</v>
      </c>
      <c r="B74" s="28" t="s">
        <v>150</v>
      </c>
      <c r="C74" s="29">
        <v>3160.1124464567101</v>
      </c>
      <c r="D74" s="29">
        <v>695.22473822047607</v>
      </c>
      <c r="E74" s="29">
        <v>189.60674678740253</v>
      </c>
      <c r="F74" s="29">
        <v>4740.1686696850647</v>
      </c>
      <c r="G74" s="29">
        <v>1896.0674678740254</v>
      </c>
      <c r="H74" s="29">
        <v>1346</v>
      </c>
      <c r="I74" s="29">
        <v>798.7</v>
      </c>
      <c r="J74" s="29">
        <v>171.35709656513285</v>
      </c>
      <c r="K74" s="30">
        <f>'Detail Calculation exclude debt'!Q74</f>
        <v>3799</v>
      </c>
      <c r="L74" s="31">
        <f t="shared" si="3"/>
        <v>3799</v>
      </c>
      <c r="M74" s="29">
        <f>'Detail Calculation for debt'!O74</f>
        <v>0</v>
      </c>
      <c r="N74" s="29">
        <f>L74+M74</f>
        <v>3799</v>
      </c>
    </row>
    <row r="75" spans="1:14" ht="16.149999999999999" customHeight="1" x14ac:dyDescent="0.2">
      <c r="A75" s="32" t="s">
        <v>151</v>
      </c>
      <c r="B75" s="32" t="s">
        <v>152</v>
      </c>
      <c r="C75" s="36">
        <v>3258.3942328830703</v>
      </c>
      <c r="D75" s="36">
        <v>716.84673123427547</v>
      </c>
      <c r="E75" s="36">
        <v>195.50365397298421</v>
      </c>
      <c r="F75" s="36">
        <v>4887.5913493246053</v>
      </c>
      <c r="G75" s="36">
        <v>1955.0365397298419</v>
      </c>
      <c r="H75" s="36">
        <v>1302</v>
      </c>
      <c r="I75" s="36">
        <v>705.67</v>
      </c>
      <c r="J75" s="36">
        <v>171.35735294117646</v>
      </c>
      <c r="K75" s="37">
        <f>'Detail Calculation exclude debt'!Q75</f>
        <v>2864</v>
      </c>
      <c r="L75" s="38">
        <f t="shared" si="3"/>
        <v>2864</v>
      </c>
      <c r="M75" s="36">
        <f>'Detail Calculation for debt'!O75</f>
        <v>1357</v>
      </c>
      <c r="N75" s="36">
        <f>L75+M75</f>
        <v>4221</v>
      </c>
    </row>
    <row r="76" spans="1:14" ht="16.149999999999999" customHeight="1" x14ac:dyDescent="0.2">
      <c r="A76" s="39"/>
      <c r="B76" s="39" t="s">
        <v>153</v>
      </c>
      <c r="C76" s="40">
        <v>2609.1478735061364</v>
      </c>
      <c r="D76" s="40">
        <v>570.96197950029125</v>
      </c>
      <c r="E76" s="40">
        <v>158.93557574793414</v>
      </c>
      <c r="F76" s="40">
        <v>3934.1092388173529</v>
      </c>
      <c r="G76" s="40">
        <v>1527.3259069250446</v>
      </c>
      <c r="H76" s="40">
        <v>760</v>
      </c>
      <c r="I76" s="40"/>
      <c r="J76" s="40">
        <v>215.3655004364162</v>
      </c>
      <c r="K76" s="41">
        <f>'Detail Calculation exclude debt'!Q76</f>
        <v>5184</v>
      </c>
      <c r="L76" s="42">
        <f t="shared" si="3"/>
        <v>5184</v>
      </c>
      <c r="M76" s="40">
        <f>'Detail Calculation for debt'!O76</f>
        <v>662</v>
      </c>
      <c r="N76" s="40">
        <f>L76+M76</f>
        <v>5846</v>
      </c>
    </row>
    <row r="77" spans="1:14" ht="8.25" customHeight="1" x14ac:dyDescent="0.2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</row>
    <row r="78" spans="1:14" ht="17.45" customHeight="1" x14ac:dyDescent="0.2">
      <c r="A78" s="44"/>
      <c r="B78" s="45"/>
      <c r="C78" s="46" t="s">
        <v>154</v>
      </c>
      <c r="D78" s="46"/>
      <c r="E78" s="46"/>
      <c r="F78" s="46"/>
      <c r="G78" s="46"/>
      <c r="H78" s="46"/>
      <c r="I78" s="46"/>
      <c r="J78" s="46"/>
      <c r="K78" s="47" t="s">
        <v>155</v>
      </c>
      <c r="L78" s="48"/>
      <c r="M78" s="48"/>
      <c r="N78" s="48"/>
    </row>
    <row r="79" spans="1:14" ht="16.149999999999999" customHeight="1" x14ac:dyDescent="0.2">
      <c r="A79" s="44"/>
      <c r="B79" s="45"/>
      <c r="C79" s="47"/>
      <c r="D79" s="47"/>
      <c r="E79" s="47"/>
      <c r="F79" s="47"/>
      <c r="G79" s="47"/>
      <c r="H79" s="47"/>
      <c r="I79" s="47"/>
      <c r="J79" s="47"/>
      <c r="K79" s="47" t="s">
        <v>156</v>
      </c>
      <c r="L79" s="44"/>
      <c r="M79" s="44"/>
      <c r="N79" s="44"/>
    </row>
    <row r="80" spans="1:14" ht="16.149999999999999" customHeight="1" x14ac:dyDescent="0.2">
      <c r="A80" s="44"/>
      <c r="B80" s="45"/>
      <c r="C80" s="47"/>
      <c r="D80" s="47"/>
      <c r="E80" s="47"/>
      <c r="F80" s="47"/>
      <c r="G80" s="47"/>
      <c r="H80" s="47"/>
      <c r="I80" s="47"/>
      <c r="J80" s="47"/>
      <c r="K80" s="49" t="s">
        <v>157</v>
      </c>
      <c r="L80" s="44"/>
      <c r="M80" s="44"/>
      <c r="N80" s="44"/>
    </row>
    <row r="81" ht="16.149999999999999" customHeight="1" x14ac:dyDescent="0.2"/>
  </sheetData>
  <mergeCells count="4">
    <mergeCell ref="A1:B2"/>
    <mergeCell ref="C1:J1"/>
    <mergeCell ref="L1:N1"/>
    <mergeCell ref="A3:B3"/>
  </mergeCells>
  <printOptions horizontalCentered="1"/>
  <pageMargins left="0.25" right="0.25" top="0.95" bottom="0.25" header="0.3" footer="0.25"/>
  <pageSetup paperSize="5" scale="70" fitToWidth="0" fitToHeight="0" orientation="portrait" r:id="rId1"/>
  <headerFooter alignWithMargins="0">
    <oddHeader>&amp;C&amp;"Arial,Bold"&amp;16FY2021-22 Inital Charter School Per Pupil Funding (July 2021)&amp;"Arial,Regular"
&amp;"Arial,Bold"Types 1, 2, 3, 3B, and 4 Charter Schools</oddHeader>
  </headerFooter>
  <colBreaks count="1" manualBreakCount="1">
    <brk id="10" max="7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view="pageBreakPreview" zoomScaleNormal="100" zoomScaleSheetLayoutView="100" workbookViewId="0">
      <pane xSplit="2" ySplit="8" topLeftCell="C9" activePane="bottomRight" state="frozen"/>
      <selection activeCell="C7" sqref="C7"/>
      <selection pane="topRight" activeCell="C7" sqref="C7"/>
      <selection pane="bottomLeft" activeCell="C7" sqref="C7"/>
      <selection pane="bottomRight" activeCell="C9" sqref="C9"/>
    </sheetView>
  </sheetViews>
  <sheetFormatPr defaultColWidth="9.140625" defaultRowHeight="12.75" x14ac:dyDescent="0.2"/>
  <cols>
    <col min="1" max="1" width="5.85546875" customWidth="1"/>
    <col min="2" max="2" width="21.7109375" customWidth="1"/>
    <col min="3" max="5" width="18.140625" customWidth="1"/>
    <col min="6" max="6" width="2.42578125" customWidth="1"/>
    <col min="7" max="7" width="18.140625" customWidth="1"/>
    <col min="8" max="8" width="2.42578125" customWidth="1"/>
    <col min="9" max="11" width="18.140625" customWidth="1"/>
  </cols>
  <sheetData>
    <row r="1" spans="1:11" ht="30" customHeight="1" x14ac:dyDescent="0.2">
      <c r="A1" s="50" t="s">
        <v>158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ht="30" customHeight="1" x14ac:dyDescent="0.2">
      <c r="A2" s="50" t="s">
        <v>159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 ht="22.9" customHeight="1" x14ac:dyDescent="0.2">
      <c r="A3" s="51" t="s">
        <v>160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1" ht="25.9" customHeight="1" thickBot="1" x14ac:dyDescent="0.3">
      <c r="A4" s="52"/>
      <c r="B4" s="52"/>
      <c r="C4" s="52"/>
      <c r="D4" s="52"/>
      <c r="E4" s="52"/>
      <c r="F4" s="53"/>
      <c r="G4" s="52"/>
      <c r="H4" s="53"/>
      <c r="I4" s="52"/>
      <c r="J4" s="52"/>
      <c r="K4" s="52"/>
    </row>
    <row r="5" spans="1:11" ht="46.5" customHeight="1" thickBot="1" x14ac:dyDescent="0.25">
      <c r="A5" s="54"/>
      <c r="B5" s="54"/>
      <c r="C5" s="55" t="s">
        <v>161</v>
      </c>
      <c r="D5" s="56"/>
      <c r="E5" s="57"/>
      <c r="F5" s="58"/>
      <c r="G5" s="59" t="s">
        <v>2</v>
      </c>
      <c r="H5" s="58"/>
      <c r="I5" s="60" t="s">
        <v>3</v>
      </c>
      <c r="J5" s="61"/>
      <c r="K5" s="62"/>
    </row>
    <row r="6" spans="1:11" ht="155.25" customHeight="1" x14ac:dyDescent="0.2">
      <c r="A6" s="63" t="s">
        <v>0</v>
      </c>
      <c r="B6" s="63"/>
      <c r="C6" s="64" t="s">
        <v>162</v>
      </c>
      <c r="D6" s="65" t="s">
        <v>163</v>
      </c>
      <c r="E6" s="65" t="s">
        <v>164</v>
      </c>
      <c r="F6" s="66"/>
      <c r="G6" s="17" t="s">
        <v>12</v>
      </c>
      <c r="H6" s="67"/>
      <c r="I6" s="17" t="s">
        <v>12</v>
      </c>
      <c r="J6" s="17" t="s">
        <v>13</v>
      </c>
      <c r="K6" s="17" t="s">
        <v>14</v>
      </c>
    </row>
    <row r="7" spans="1:11" ht="15" customHeight="1" x14ac:dyDescent="0.2">
      <c r="A7" s="68"/>
      <c r="B7" s="69"/>
      <c r="C7" s="20">
        <v>1</v>
      </c>
      <c r="D7" s="20">
        <v>2</v>
      </c>
      <c r="E7" s="20">
        <v>3</v>
      </c>
      <c r="F7" s="70"/>
      <c r="G7" s="20">
        <v>4</v>
      </c>
      <c r="H7" s="70"/>
      <c r="I7" s="20">
        <v>5</v>
      </c>
      <c r="J7" s="20">
        <v>6</v>
      </c>
      <c r="K7" s="20">
        <v>7</v>
      </c>
    </row>
    <row r="8" spans="1:11" ht="15" hidden="1" customHeight="1" x14ac:dyDescent="0.2">
      <c r="A8" s="71"/>
      <c r="B8" s="72"/>
      <c r="C8" s="20"/>
      <c r="D8" s="20"/>
      <c r="E8" s="20" t="s">
        <v>165</v>
      </c>
      <c r="F8" s="70"/>
      <c r="G8" s="20"/>
      <c r="H8" s="70"/>
      <c r="I8" s="20" t="s">
        <v>166</v>
      </c>
      <c r="J8" s="20"/>
      <c r="K8" s="20" t="s">
        <v>167</v>
      </c>
    </row>
    <row r="9" spans="1:11" ht="24" customHeight="1" x14ac:dyDescent="0.2">
      <c r="A9" s="73" t="s">
        <v>31</v>
      </c>
      <c r="B9" s="24" t="s">
        <v>32</v>
      </c>
      <c r="C9" s="74">
        <v>4777.8289218498185</v>
      </c>
      <c r="D9" s="74">
        <v>744.76</v>
      </c>
      <c r="E9" s="74">
        <f>C9+D9</f>
        <v>5522.5889218498187</v>
      </c>
      <c r="F9" s="75"/>
      <c r="G9" s="74">
        <f>'Detail Calculation exclude debt'!Q15</f>
        <v>5184</v>
      </c>
      <c r="H9" s="75"/>
      <c r="I9" s="74">
        <f>G9</f>
        <v>5184</v>
      </c>
      <c r="J9" s="74">
        <f>'Detail Calculation for debt'!O15</f>
        <v>843</v>
      </c>
      <c r="K9" s="74">
        <f t="shared" ref="K9:K10" si="0">I9+J9</f>
        <v>6027</v>
      </c>
    </row>
    <row r="10" spans="1:11" ht="24" customHeight="1" x14ac:dyDescent="0.2">
      <c r="A10" s="76" t="s">
        <v>47</v>
      </c>
      <c r="B10" s="32" t="s">
        <v>48</v>
      </c>
      <c r="C10" s="77">
        <v>3588.1668992093551</v>
      </c>
      <c r="D10" s="77">
        <v>801.48</v>
      </c>
      <c r="E10" s="77">
        <f>C10+D10</f>
        <v>4389.6468992093551</v>
      </c>
      <c r="F10" s="75"/>
      <c r="G10" s="77">
        <f>'Detail Calculation exclude debt'!Q23</f>
        <v>6927</v>
      </c>
      <c r="H10" s="75"/>
      <c r="I10" s="77">
        <f>G10</f>
        <v>6927</v>
      </c>
      <c r="J10" s="77">
        <f>'Detail Calculation for debt'!O23</f>
        <v>952</v>
      </c>
      <c r="K10" s="77">
        <f t="shared" si="0"/>
        <v>7879</v>
      </c>
    </row>
    <row r="11" spans="1:11" x14ac:dyDescent="0.2">
      <c r="A11" s="44"/>
      <c r="B11" s="46"/>
      <c r="C11" s="48"/>
      <c r="D11" s="48"/>
      <c r="E11" s="48"/>
      <c r="F11" s="48"/>
      <c r="G11" s="48"/>
      <c r="H11" s="48"/>
      <c r="I11" s="48"/>
      <c r="J11" s="48"/>
      <c r="K11" s="48"/>
    </row>
    <row r="12" spans="1:11" ht="18" customHeight="1" x14ac:dyDescent="0.2">
      <c r="A12" s="44"/>
      <c r="B12" s="47" t="s">
        <v>155</v>
      </c>
      <c r="C12" s="44"/>
      <c r="D12" s="44"/>
      <c r="E12" s="44"/>
      <c r="F12" s="47"/>
      <c r="G12" s="44"/>
      <c r="H12" s="47"/>
      <c r="I12" s="44"/>
      <c r="J12" s="44"/>
      <c r="K12" s="44"/>
    </row>
    <row r="13" spans="1:11" ht="18" customHeight="1" x14ac:dyDescent="0.2">
      <c r="A13" s="44"/>
      <c r="B13" s="47" t="s">
        <v>156</v>
      </c>
      <c r="C13" s="44"/>
      <c r="D13" s="44"/>
      <c r="E13" s="44"/>
      <c r="F13" s="47"/>
      <c r="G13" s="44"/>
      <c r="H13" s="47"/>
      <c r="I13" s="44"/>
      <c r="J13" s="44"/>
      <c r="K13" s="44"/>
    </row>
  </sheetData>
  <mergeCells count="6">
    <mergeCell ref="A1:K1"/>
    <mergeCell ref="A2:K2"/>
    <mergeCell ref="A3:K3"/>
    <mergeCell ref="C5:E5"/>
    <mergeCell ref="I5:K5"/>
    <mergeCell ref="A6:B6"/>
  </mergeCells>
  <printOptions horizontalCentered="1"/>
  <pageMargins left="0.25" right="0.25" top="0.9" bottom="0.35" header="0.25" footer="0.25"/>
  <pageSetup paperSize="5" scale="90"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view="pageBreakPreview" zoomScaleNormal="100" zoomScaleSheetLayoutView="100" workbookViewId="0">
      <pane xSplit="2" ySplit="2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defaultColWidth="9.140625" defaultRowHeight="12.75" x14ac:dyDescent="0.2"/>
  <cols>
    <col min="1" max="1" width="3.42578125" customWidth="1"/>
    <col min="2" max="2" width="17.85546875" customWidth="1"/>
    <col min="3" max="3" width="15.5703125" customWidth="1"/>
    <col min="4" max="4" width="16.5703125" customWidth="1"/>
    <col min="5" max="5" width="14.28515625" customWidth="1"/>
    <col min="6" max="6" width="14.5703125" customWidth="1"/>
    <col min="7" max="7" width="12.85546875" customWidth="1"/>
    <col min="8" max="8" width="15.5703125" bestFit="1" customWidth="1"/>
    <col min="9" max="9" width="11.7109375" bestFit="1" customWidth="1"/>
    <col min="10" max="10" width="11.42578125" customWidth="1"/>
    <col min="11" max="11" width="13.5703125" customWidth="1"/>
    <col min="12" max="12" width="12.85546875" customWidth="1"/>
    <col min="13" max="13" width="10.42578125" customWidth="1"/>
    <col min="14" max="14" width="12.42578125" customWidth="1"/>
    <col min="15" max="15" width="14.42578125" bestFit="1" customWidth="1"/>
    <col min="16" max="16" width="12.140625" bestFit="1" customWidth="1"/>
    <col min="17" max="17" width="11.140625" customWidth="1"/>
  </cols>
  <sheetData>
    <row r="1" spans="1:17" ht="108" customHeight="1" x14ac:dyDescent="0.2">
      <c r="A1" s="78" t="s">
        <v>0</v>
      </c>
      <c r="B1" s="78" t="s">
        <v>0</v>
      </c>
      <c r="C1" s="79" t="s">
        <v>168</v>
      </c>
      <c r="D1" s="79" t="s">
        <v>169</v>
      </c>
      <c r="E1" s="79" t="s">
        <v>170</v>
      </c>
      <c r="F1" s="80" t="s">
        <v>171</v>
      </c>
      <c r="G1" s="80" t="s">
        <v>172</v>
      </c>
      <c r="H1" s="81" t="s">
        <v>173</v>
      </c>
      <c r="I1" s="79" t="s">
        <v>174</v>
      </c>
      <c r="J1" s="79" t="s">
        <v>175</v>
      </c>
      <c r="K1" s="79" t="s">
        <v>176</v>
      </c>
      <c r="L1" s="79" t="s">
        <v>177</v>
      </c>
      <c r="M1" s="79" t="s">
        <v>178</v>
      </c>
      <c r="N1" s="80" t="s">
        <v>179</v>
      </c>
      <c r="O1" s="81" t="s">
        <v>180</v>
      </c>
      <c r="P1" s="80" t="s">
        <v>181</v>
      </c>
      <c r="Q1" s="82" t="s">
        <v>182</v>
      </c>
    </row>
    <row r="2" spans="1:17" ht="13.5" customHeight="1" x14ac:dyDescent="0.2">
      <c r="A2" s="83"/>
      <c r="B2" s="83"/>
      <c r="C2" s="84">
        <v>1</v>
      </c>
      <c r="D2" s="84">
        <f>C2+1</f>
        <v>2</v>
      </c>
      <c r="E2" s="84">
        <f t="shared" ref="E2:Q2" si="0">D2+1</f>
        <v>3</v>
      </c>
      <c r="F2" s="84" t="s">
        <v>183</v>
      </c>
      <c r="G2" s="84" t="s">
        <v>184</v>
      </c>
      <c r="H2" s="84">
        <f>E2+1</f>
        <v>4</v>
      </c>
      <c r="I2" s="84">
        <f t="shared" si="0"/>
        <v>5</v>
      </c>
      <c r="J2" s="84">
        <f t="shared" si="0"/>
        <v>6</v>
      </c>
      <c r="K2" s="84">
        <f t="shared" si="0"/>
        <v>7</v>
      </c>
      <c r="L2" s="84">
        <f t="shared" si="0"/>
        <v>8</v>
      </c>
      <c r="M2" s="84">
        <f t="shared" si="0"/>
        <v>9</v>
      </c>
      <c r="N2" s="84">
        <f t="shared" si="0"/>
        <v>10</v>
      </c>
      <c r="O2" s="84">
        <f t="shared" si="0"/>
        <v>11</v>
      </c>
      <c r="P2" s="84">
        <f t="shared" si="0"/>
        <v>12</v>
      </c>
      <c r="Q2" s="84">
        <f t="shared" si="0"/>
        <v>13</v>
      </c>
    </row>
    <row r="3" spans="1:17" hidden="1" x14ac:dyDescent="0.2">
      <c r="A3" s="85"/>
      <c r="B3" s="86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</row>
    <row r="4" spans="1:17" hidden="1" x14ac:dyDescent="0.2">
      <c r="A4" s="85"/>
      <c r="B4" s="86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</row>
    <row r="5" spans="1:17" hidden="1" x14ac:dyDescent="0.2">
      <c r="A5" s="85"/>
      <c r="B5" s="86"/>
      <c r="C5" s="87"/>
      <c r="D5" s="87"/>
      <c r="E5" s="87"/>
      <c r="F5" s="88"/>
      <c r="G5" s="88"/>
      <c r="H5" s="89"/>
      <c r="I5" s="87"/>
      <c r="J5" s="90"/>
      <c r="K5" s="87"/>
      <c r="L5" s="87"/>
      <c r="M5" s="87"/>
      <c r="N5" s="91"/>
      <c r="O5" s="89"/>
      <c r="P5" s="87"/>
      <c r="Q5" s="87"/>
    </row>
    <row r="6" spans="1:17" hidden="1" x14ac:dyDescent="0.2">
      <c r="A6" s="85"/>
      <c r="B6" s="86"/>
      <c r="C6" s="87"/>
      <c r="D6" s="87"/>
      <c r="E6" s="87"/>
      <c r="F6" s="88"/>
      <c r="G6" s="88"/>
      <c r="H6" s="89"/>
      <c r="I6" s="87"/>
      <c r="J6" s="90"/>
      <c r="K6" s="87"/>
      <c r="L6" s="87"/>
      <c r="M6" s="87"/>
      <c r="N6" s="91"/>
      <c r="O6" s="89"/>
      <c r="P6" s="87"/>
      <c r="Q6" s="87"/>
    </row>
    <row r="7" spans="1:17" ht="14.45" customHeight="1" x14ac:dyDescent="0.2">
      <c r="A7" s="92">
        <v>1</v>
      </c>
      <c r="B7" s="93" t="s">
        <v>16</v>
      </c>
      <c r="C7" s="94">
        <v>12577419</v>
      </c>
      <c r="D7" s="94">
        <v>15212599</v>
      </c>
      <c r="E7" s="94">
        <v>335000</v>
      </c>
      <c r="F7" s="94"/>
      <c r="G7" s="94">
        <v>-11407</v>
      </c>
      <c r="H7" s="94">
        <f t="shared" ref="H7:H70" si="1">SUM(C7:G7)</f>
        <v>28113611</v>
      </c>
      <c r="I7" s="94">
        <v>0</v>
      </c>
      <c r="J7" s="95">
        <v>0</v>
      </c>
      <c r="K7" s="94">
        <v>109120</v>
      </c>
      <c r="L7" s="94">
        <v>242000</v>
      </c>
      <c r="M7" s="94">
        <v>0</v>
      </c>
      <c r="N7" s="94">
        <f>SUM(I7:M7)</f>
        <v>351120</v>
      </c>
      <c r="O7" s="94">
        <f>H7-N7</f>
        <v>27762491</v>
      </c>
      <c r="P7" s="96">
        <f>'2.1.21 SIS'!AK7</f>
        <v>9297</v>
      </c>
      <c r="Q7" s="94">
        <f>ROUND(O7/P7,0)</f>
        <v>2986</v>
      </c>
    </row>
    <row r="8" spans="1:17" ht="14.45" customHeight="1" x14ac:dyDescent="0.2">
      <c r="A8" s="92">
        <v>2</v>
      </c>
      <c r="B8" s="93" t="s">
        <v>18</v>
      </c>
      <c r="C8" s="97">
        <v>3721500</v>
      </c>
      <c r="D8" s="97">
        <v>8000000</v>
      </c>
      <c r="E8" s="97">
        <v>1440</v>
      </c>
      <c r="F8" s="97"/>
      <c r="G8" s="97">
        <v>-1690</v>
      </c>
      <c r="H8" s="97">
        <f t="shared" si="1"/>
        <v>11721250</v>
      </c>
      <c r="I8" s="97">
        <v>0</v>
      </c>
      <c r="J8" s="98">
        <v>0</v>
      </c>
      <c r="K8" s="97">
        <v>114800</v>
      </c>
      <c r="L8" s="97">
        <v>0</v>
      </c>
      <c r="M8" s="97">
        <v>8200</v>
      </c>
      <c r="N8" s="97">
        <f t="shared" ref="N8:N71" si="2">SUM(I8:M8)</f>
        <v>123000</v>
      </c>
      <c r="O8" s="97">
        <f t="shared" ref="O8:O71" si="3">H8-N8</f>
        <v>11598250</v>
      </c>
      <c r="P8" s="99">
        <f>'2.1.21 SIS'!AK8</f>
        <v>3884</v>
      </c>
      <c r="Q8" s="97">
        <f t="shared" ref="Q8:Q71" si="4">ROUND(O8/P8,0)</f>
        <v>2986</v>
      </c>
    </row>
    <row r="9" spans="1:17" ht="14.45" customHeight="1" x14ac:dyDescent="0.2">
      <c r="A9" s="92">
        <v>3</v>
      </c>
      <c r="B9" s="93" t="s">
        <v>20</v>
      </c>
      <c r="C9" s="97">
        <v>72650000</v>
      </c>
      <c r="D9" s="97">
        <v>72909665</v>
      </c>
      <c r="E9" s="97">
        <v>0</v>
      </c>
      <c r="F9" s="97"/>
      <c r="G9" s="97">
        <v>-2246</v>
      </c>
      <c r="H9" s="97">
        <f t="shared" si="1"/>
        <v>145557419</v>
      </c>
      <c r="I9" s="97">
        <v>62000</v>
      </c>
      <c r="J9" s="98">
        <v>0</v>
      </c>
      <c r="K9" s="97">
        <v>3116389</v>
      </c>
      <c r="L9" s="97">
        <v>721074</v>
      </c>
      <c r="M9" s="97">
        <v>20000</v>
      </c>
      <c r="N9" s="97">
        <f t="shared" si="2"/>
        <v>3919463</v>
      </c>
      <c r="O9" s="97">
        <f t="shared" si="3"/>
        <v>141637956</v>
      </c>
      <c r="P9" s="99">
        <f>'2.1.21 SIS'!AK9</f>
        <v>23004</v>
      </c>
      <c r="Q9" s="97">
        <f t="shared" si="4"/>
        <v>6157</v>
      </c>
    </row>
    <row r="10" spans="1:17" ht="14.45" customHeight="1" x14ac:dyDescent="0.2">
      <c r="A10" s="92">
        <v>4</v>
      </c>
      <c r="B10" s="93" t="s">
        <v>22</v>
      </c>
      <c r="C10" s="97">
        <v>8060970</v>
      </c>
      <c r="D10" s="97">
        <v>5718114</v>
      </c>
      <c r="E10" s="97">
        <v>0</v>
      </c>
      <c r="F10" s="97"/>
      <c r="G10" s="97">
        <v>0</v>
      </c>
      <c r="H10" s="97">
        <f t="shared" si="1"/>
        <v>13779084</v>
      </c>
      <c r="I10" s="97">
        <v>0</v>
      </c>
      <c r="J10" s="98">
        <v>0</v>
      </c>
      <c r="K10" s="97">
        <v>275000</v>
      </c>
      <c r="L10" s="97">
        <v>0</v>
      </c>
      <c r="M10" s="97">
        <v>10000</v>
      </c>
      <c r="N10" s="97">
        <f t="shared" si="2"/>
        <v>285000</v>
      </c>
      <c r="O10" s="97">
        <f t="shared" si="3"/>
        <v>13494084</v>
      </c>
      <c r="P10" s="99">
        <f>'2.1.21 SIS'!AK10</f>
        <v>2961</v>
      </c>
      <c r="Q10" s="97">
        <f t="shared" si="4"/>
        <v>4557</v>
      </c>
    </row>
    <row r="11" spans="1:17" ht="14.45" customHeight="1" x14ac:dyDescent="0.2">
      <c r="A11" s="100">
        <v>5</v>
      </c>
      <c r="B11" s="101" t="s">
        <v>24</v>
      </c>
      <c r="C11" s="102">
        <v>3623461</v>
      </c>
      <c r="D11" s="102">
        <v>9174489</v>
      </c>
      <c r="E11" s="102">
        <v>92597</v>
      </c>
      <c r="F11" s="102"/>
      <c r="G11" s="102">
        <v>-4684</v>
      </c>
      <c r="H11" s="102">
        <f t="shared" si="1"/>
        <v>12885863</v>
      </c>
      <c r="I11" s="102">
        <v>0</v>
      </c>
      <c r="J11" s="103">
        <v>0</v>
      </c>
      <c r="K11" s="102">
        <v>122119</v>
      </c>
      <c r="L11" s="102">
        <v>0</v>
      </c>
      <c r="M11" s="102">
        <v>0</v>
      </c>
      <c r="N11" s="102">
        <f t="shared" si="2"/>
        <v>122119</v>
      </c>
      <c r="O11" s="102">
        <f t="shared" si="3"/>
        <v>12763744</v>
      </c>
      <c r="P11" s="104">
        <f>'2.1.21 SIS'!AK11</f>
        <v>5223</v>
      </c>
      <c r="Q11" s="102">
        <f t="shared" si="4"/>
        <v>2444</v>
      </c>
    </row>
    <row r="12" spans="1:17" ht="14.45" customHeight="1" x14ac:dyDescent="0.2">
      <c r="A12" s="92">
        <v>6</v>
      </c>
      <c r="B12" s="93" t="s">
        <v>26</v>
      </c>
      <c r="C12" s="94">
        <v>10278922</v>
      </c>
      <c r="D12" s="94">
        <v>12378668</v>
      </c>
      <c r="E12" s="94">
        <v>13</v>
      </c>
      <c r="F12" s="94"/>
      <c r="G12" s="94">
        <v>-6691</v>
      </c>
      <c r="H12" s="94">
        <f t="shared" si="1"/>
        <v>22650912</v>
      </c>
      <c r="I12" s="94">
        <v>0</v>
      </c>
      <c r="J12" s="95">
        <v>0</v>
      </c>
      <c r="K12" s="94">
        <v>0</v>
      </c>
      <c r="L12" s="94">
        <v>231481</v>
      </c>
      <c r="M12" s="94">
        <v>21500</v>
      </c>
      <c r="N12" s="94">
        <f t="shared" si="2"/>
        <v>252981</v>
      </c>
      <c r="O12" s="94">
        <f t="shared" si="3"/>
        <v>22397931</v>
      </c>
      <c r="P12" s="96">
        <f>'2.1.21 SIS'!AK12</f>
        <v>5630</v>
      </c>
      <c r="Q12" s="94">
        <f t="shared" si="4"/>
        <v>3978</v>
      </c>
    </row>
    <row r="13" spans="1:17" ht="14.45" customHeight="1" x14ac:dyDescent="0.2">
      <c r="A13" s="92">
        <v>7</v>
      </c>
      <c r="B13" s="93" t="s">
        <v>28</v>
      </c>
      <c r="C13" s="97">
        <v>20834016</v>
      </c>
      <c r="D13" s="97">
        <v>4750000</v>
      </c>
      <c r="E13" s="97">
        <v>143500</v>
      </c>
      <c r="F13" s="97"/>
      <c r="G13" s="97">
        <v>0</v>
      </c>
      <c r="H13" s="97">
        <f t="shared" si="1"/>
        <v>25727516</v>
      </c>
      <c r="I13" s="97">
        <v>0</v>
      </c>
      <c r="J13" s="98">
        <v>0</v>
      </c>
      <c r="K13" s="97">
        <v>629468</v>
      </c>
      <c r="L13" s="97">
        <v>71242</v>
      </c>
      <c r="M13" s="97">
        <v>0</v>
      </c>
      <c r="N13" s="97">
        <f t="shared" si="2"/>
        <v>700710</v>
      </c>
      <c r="O13" s="97">
        <f t="shared" si="3"/>
        <v>25026806</v>
      </c>
      <c r="P13" s="99">
        <f>'2.1.21 SIS'!AK13</f>
        <v>1968</v>
      </c>
      <c r="Q13" s="97">
        <f t="shared" si="4"/>
        <v>12717</v>
      </c>
    </row>
    <row r="14" spans="1:17" ht="14.45" customHeight="1" x14ac:dyDescent="0.2">
      <c r="A14" s="92">
        <v>8</v>
      </c>
      <c r="B14" s="93" t="s">
        <v>30</v>
      </c>
      <c r="C14" s="97">
        <v>53493314</v>
      </c>
      <c r="D14" s="97">
        <v>50070733</v>
      </c>
      <c r="E14" s="97">
        <v>0</v>
      </c>
      <c r="F14" s="97"/>
      <c r="G14" s="97">
        <v>-3476</v>
      </c>
      <c r="H14" s="97">
        <f t="shared" si="1"/>
        <v>103560571</v>
      </c>
      <c r="I14" s="97">
        <v>0</v>
      </c>
      <c r="J14" s="98">
        <v>0</v>
      </c>
      <c r="K14" s="97">
        <v>1660000</v>
      </c>
      <c r="L14" s="97">
        <v>487043</v>
      </c>
      <c r="M14" s="97">
        <v>0</v>
      </c>
      <c r="N14" s="97">
        <f t="shared" si="2"/>
        <v>2147043</v>
      </c>
      <c r="O14" s="97">
        <f t="shared" si="3"/>
        <v>101413528</v>
      </c>
      <c r="P14" s="99">
        <f>'2.1.21 SIS'!AK14</f>
        <v>22060</v>
      </c>
      <c r="Q14" s="97">
        <f t="shared" si="4"/>
        <v>4597</v>
      </c>
    </row>
    <row r="15" spans="1:17" ht="14.45" customHeight="1" x14ac:dyDescent="0.2">
      <c r="A15" s="92">
        <v>9</v>
      </c>
      <c r="B15" s="93" t="s">
        <v>32</v>
      </c>
      <c r="C15" s="97">
        <v>110338358</v>
      </c>
      <c r="D15" s="97">
        <v>83000000</v>
      </c>
      <c r="E15" s="97">
        <v>0</v>
      </c>
      <c r="F15" s="97"/>
      <c r="G15" s="97">
        <v>-67754</v>
      </c>
      <c r="H15" s="97">
        <f t="shared" si="1"/>
        <v>193270604</v>
      </c>
      <c r="I15" s="97">
        <v>0</v>
      </c>
      <c r="J15" s="98">
        <v>39985</v>
      </c>
      <c r="K15" s="97">
        <v>3140320</v>
      </c>
      <c r="L15" s="97">
        <v>305000</v>
      </c>
      <c r="M15" s="97">
        <v>611</v>
      </c>
      <c r="N15" s="97">
        <f t="shared" si="2"/>
        <v>3485916</v>
      </c>
      <c r="O15" s="97">
        <f t="shared" si="3"/>
        <v>189784688</v>
      </c>
      <c r="P15" s="99">
        <f>'2.1.21 SIS'!AK15</f>
        <v>36609</v>
      </c>
      <c r="Q15" s="97">
        <f t="shared" si="4"/>
        <v>5184</v>
      </c>
    </row>
    <row r="16" spans="1:17" ht="14.45" customHeight="1" x14ac:dyDescent="0.2">
      <c r="A16" s="100">
        <v>10</v>
      </c>
      <c r="B16" s="101" t="s">
        <v>34</v>
      </c>
      <c r="C16" s="102">
        <v>42485000</v>
      </c>
      <c r="D16" s="102">
        <v>162544140</v>
      </c>
      <c r="E16" s="102">
        <v>80000</v>
      </c>
      <c r="F16" s="102"/>
      <c r="G16" s="102">
        <v>-64254</v>
      </c>
      <c r="H16" s="102">
        <f t="shared" si="1"/>
        <v>205044886</v>
      </c>
      <c r="I16" s="102">
        <v>0</v>
      </c>
      <c r="J16" s="103">
        <v>0</v>
      </c>
      <c r="K16" s="102">
        <v>1374622</v>
      </c>
      <c r="L16" s="102">
        <v>0</v>
      </c>
      <c r="M16" s="102">
        <v>0</v>
      </c>
      <c r="N16" s="102">
        <f t="shared" si="2"/>
        <v>1374622</v>
      </c>
      <c r="O16" s="102">
        <f t="shared" si="3"/>
        <v>203670264</v>
      </c>
      <c r="P16" s="104">
        <f>'2.1.21 SIS'!AK16</f>
        <v>28785</v>
      </c>
      <c r="Q16" s="102">
        <f t="shared" si="4"/>
        <v>7076</v>
      </c>
    </row>
    <row r="17" spans="1:17" ht="14.45" customHeight="1" x14ac:dyDescent="0.2">
      <c r="A17" s="92">
        <v>11</v>
      </c>
      <c r="B17" s="93" t="s">
        <v>36</v>
      </c>
      <c r="C17" s="94">
        <v>2200281</v>
      </c>
      <c r="D17" s="94">
        <v>2540000</v>
      </c>
      <c r="E17" s="94">
        <v>9420</v>
      </c>
      <c r="F17" s="94"/>
      <c r="G17" s="94">
        <v>0</v>
      </c>
      <c r="H17" s="94">
        <f t="shared" si="1"/>
        <v>4749701</v>
      </c>
      <c r="I17" s="94">
        <v>0</v>
      </c>
      <c r="J17" s="95">
        <v>0</v>
      </c>
      <c r="K17" s="94">
        <v>0</v>
      </c>
      <c r="L17" s="94">
        <v>42000</v>
      </c>
      <c r="M17" s="94">
        <v>0</v>
      </c>
      <c r="N17" s="94">
        <f t="shared" si="2"/>
        <v>42000</v>
      </c>
      <c r="O17" s="94">
        <f t="shared" si="3"/>
        <v>4707701</v>
      </c>
      <c r="P17" s="96">
        <f>'2.1.21 SIS'!AK17</f>
        <v>1496</v>
      </c>
      <c r="Q17" s="94">
        <f t="shared" si="4"/>
        <v>3147</v>
      </c>
    </row>
    <row r="18" spans="1:17" ht="14.45" customHeight="1" x14ac:dyDescent="0.2">
      <c r="A18" s="92">
        <v>12</v>
      </c>
      <c r="B18" s="93" t="s">
        <v>38</v>
      </c>
      <c r="C18" s="97">
        <v>14750000</v>
      </c>
      <c r="D18" s="97">
        <v>0</v>
      </c>
      <c r="E18" s="97">
        <v>500000</v>
      </c>
      <c r="F18" s="97"/>
      <c r="G18" s="97">
        <v>0</v>
      </c>
      <c r="H18" s="97">
        <f t="shared" si="1"/>
        <v>15250000</v>
      </c>
      <c r="I18" s="97">
        <v>0</v>
      </c>
      <c r="J18" s="98">
        <v>0</v>
      </c>
      <c r="K18" s="97">
        <v>600000</v>
      </c>
      <c r="L18" s="97">
        <v>0</v>
      </c>
      <c r="M18" s="97">
        <v>0</v>
      </c>
      <c r="N18" s="97">
        <f t="shared" si="2"/>
        <v>600000</v>
      </c>
      <c r="O18" s="97">
        <f t="shared" si="3"/>
        <v>14650000</v>
      </c>
      <c r="P18" s="99">
        <f>'2.1.21 SIS'!AK18</f>
        <v>1131</v>
      </c>
      <c r="Q18" s="97">
        <f t="shared" si="4"/>
        <v>12953</v>
      </c>
    </row>
    <row r="19" spans="1:17" ht="14.45" customHeight="1" x14ac:dyDescent="0.2">
      <c r="A19" s="92">
        <v>13</v>
      </c>
      <c r="B19" s="93" t="s">
        <v>40</v>
      </c>
      <c r="C19" s="97">
        <v>999328</v>
      </c>
      <c r="D19" s="97">
        <v>2782629</v>
      </c>
      <c r="E19" s="97">
        <v>157780</v>
      </c>
      <c r="F19" s="97"/>
      <c r="G19" s="97">
        <v>0</v>
      </c>
      <c r="H19" s="97">
        <f t="shared" si="1"/>
        <v>3939737</v>
      </c>
      <c r="I19" s="97">
        <v>0</v>
      </c>
      <c r="J19" s="98">
        <v>0</v>
      </c>
      <c r="K19" s="97">
        <v>36294</v>
      </c>
      <c r="L19" s="97">
        <v>48121</v>
      </c>
      <c r="M19" s="97">
        <v>10614</v>
      </c>
      <c r="N19" s="97">
        <f t="shared" si="2"/>
        <v>95029</v>
      </c>
      <c r="O19" s="97">
        <f t="shared" si="3"/>
        <v>3844708</v>
      </c>
      <c r="P19" s="99">
        <f>'2.1.21 SIS'!AK19</f>
        <v>1177</v>
      </c>
      <c r="Q19" s="97">
        <f t="shared" si="4"/>
        <v>3267</v>
      </c>
    </row>
    <row r="20" spans="1:17" ht="14.45" customHeight="1" x14ac:dyDescent="0.2">
      <c r="A20" s="92">
        <v>14</v>
      </c>
      <c r="B20" s="93" t="s">
        <v>42</v>
      </c>
      <c r="C20" s="97">
        <v>3769255</v>
      </c>
      <c r="D20" s="97">
        <v>2437362</v>
      </c>
      <c r="E20" s="97">
        <v>0</v>
      </c>
      <c r="F20" s="97"/>
      <c r="G20" s="97">
        <v>0</v>
      </c>
      <c r="H20" s="97">
        <f t="shared" si="1"/>
        <v>6206617</v>
      </c>
      <c r="I20" s="97">
        <v>0</v>
      </c>
      <c r="J20" s="98">
        <v>0</v>
      </c>
      <c r="K20" s="97">
        <v>0</v>
      </c>
      <c r="L20" s="97">
        <v>0</v>
      </c>
      <c r="M20" s="97">
        <v>27145</v>
      </c>
      <c r="N20" s="97">
        <f t="shared" si="2"/>
        <v>27145</v>
      </c>
      <c r="O20" s="97">
        <f t="shared" si="3"/>
        <v>6179472</v>
      </c>
      <c r="P20" s="99">
        <f>'2.1.21 SIS'!AK20</f>
        <v>1716</v>
      </c>
      <c r="Q20" s="97">
        <f t="shared" si="4"/>
        <v>3601</v>
      </c>
    </row>
    <row r="21" spans="1:17" ht="14.45" customHeight="1" x14ac:dyDescent="0.2">
      <c r="A21" s="100">
        <v>15</v>
      </c>
      <c r="B21" s="101" t="s">
        <v>44</v>
      </c>
      <c r="C21" s="102">
        <v>5790150</v>
      </c>
      <c r="D21" s="102">
        <v>5350000</v>
      </c>
      <c r="E21" s="102">
        <v>100000</v>
      </c>
      <c r="F21" s="102"/>
      <c r="G21" s="102">
        <v>-1596</v>
      </c>
      <c r="H21" s="102">
        <f t="shared" si="1"/>
        <v>11238554</v>
      </c>
      <c r="I21" s="102">
        <v>0</v>
      </c>
      <c r="J21" s="103">
        <v>0</v>
      </c>
      <c r="K21" s="102">
        <v>173200</v>
      </c>
      <c r="L21" s="102">
        <v>0</v>
      </c>
      <c r="M21" s="102">
        <v>30350</v>
      </c>
      <c r="N21" s="102">
        <f t="shared" si="2"/>
        <v>203550</v>
      </c>
      <c r="O21" s="102">
        <f t="shared" si="3"/>
        <v>11035004</v>
      </c>
      <c r="P21" s="104">
        <f>'2.1.21 SIS'!AK21</f>
        <v>3448</v>
      </c>
      <c r="Q21" s="102">
        <f t="shared" si="4"/>
        <v>3200</v>
      </c>
    </row>
    <row r="22" spans="1:17" ht="14.45" customHeight="1" x14ac:dyDescent="0.2">
      <c r="A22" s="92">
        <v>16</v>
      </c>
      <c r="B22" s="93" t="s">
        <v>46</v>
      </c>
      <c r="C22" s="94">
        <v>41314430</v>
      </c>
      <c r="D22" s="94">
        <v>20675767</v>
      </c>
      <c r="E22" s="94">
        <v>714359</v>
      </c>
      <c r="F22" s="94"/>
      <c r="G22" s="94">
        <v>-14461</v>
      </c>
      <c r="H22" s="94">
        <f t="shared" si="1"/>
        <v>62690095</v>
      </c>
      <c r="I22" s="94">
        <v>0</v>
      </c>
      <c r="J22" s="95">
        <v>0</v>
      </c>
      <c r="K22" s="94">
        <v>1673039</v>
      </c>
      <c r="L22" s="94">
        <v>253157</v>
      </c>
      <c r="M22" s="94">
        <v>0</v>
      </c>
      <c r="N22" s="94">
        <f t="shared" si="2"/>
        <v>1926196</v>
      </c>
      <c r="O22" s="94">
        <f t="shared" si="3"/>
        <v>60763899</v>
      </c>
      <c r="P22" s="96">
        <f>'2.1.21 SIS'!AK22</f>
        <v>4675</v>
      </c>
      <c r="Q22" s="94">
        <f t="shared" si="4"/>
        <v>12998</v>
      </c>
    </row>
    <row r="23" spans="1:17" ht="14.45" customHeight="1" x14ac:dyDescent="0.2">
      <c r="A23" s="92">
        <v>17</v>
      </c>
      <c r="B23" s="93" t="s">
        <v>48</v>
      </c>
      <c r="C23" s="97">
        <v>180350000</v>
      </c>
      <c r="D23" s="97">
        <v>138861270</v>
      </c>
      <c r="E23" s="97">
        <v>12000</v>
      </c>
      <c r="F23" s="97"/>
      <c r="G23" s="97">
        <v>-73939</v>
      </c>
      <c r="H23" s="97">
        <f t="shared" si="1"/>
        <v>319149331</v>
      </c>
      <c r="I23" s="97">
        <v>0</v>
      </c>
      <c r="J23" s="98">
        <v>0</v>
      </c>
      <c r="K23" s="97">
        <v>4919237</v>
      </c>
      <c r="L23" s="97">
        <v>1464147</v>
      </c>
      <c r="M23" s="97">
        <v>0</v>
      </c>
      <c r="N23" s="97">
        <f t="shared" si="2"/>
        <v>6383384</v>
      </c>
      <c r="O23" s="97">
        <f t="shared" si="3"/>
        <v>312765947</v>
      </c>
      <c r="P23" s="99">
        <f>'2.1.21 SIS'!AK23</f>
        <v>45153</v>
      </c>
      <c r="Q23" s="97">
        <f t="shared" si="4"/>
        <v>6927</v>
      </c>
    </row>
    <row r="24" spans="1:17" ht="14.45" customHeight="1" x14ac:dyDescent="0.2">
      <c r="A24" s="92">
        <v>18</v>
      </c>
      <c r="B24" s="93" t="s">
        <v>50</v>
      </c>
      <c r="C24" s="97">
        <v>773067</v>
      </c>
      <c r="D24" s="97">
        <v>1900000</v>
      </c>
      <c r="E24" s="97">
        <v>179501</v>
      </c>
      <c r="F24" s="97"/>
      <c r="G24" s="97">
        <v>0</v>
      </c>
      <c r="H24" s="97">
        <f t="shared" si="1"/>
        <v>2852568</v>
      </c>
      <c r="I24" s="97">
        <v>0</v>
      </c>
      <c r="J24" s="98">
        <v>0</v>
      </c>
      <c r="K24" s="97">
        <v>28000</v>
      </c>
      <c r="L24" s="97">
        <v>50000</v>
      </c>
      <c r="M24" s="97">
        <v>0</v>
      </c>
      <c r="N24" s="97">
        <f t="shared" si="2"/>
        <v>78000</v>
      </c>
      <c r="O24" s="97">
        <f t="shared" si="3"/>
        <v>2774568</v>
      </c>
      <c r="P24" s="99">
        <f>'2.1.21 SIS'!AK24</f>
        <v>803</v>
      </c>
      <c r="Q24" s="97">
        <f t="shared" si="4"/>
        <v>3455</v>
      </c>
    </row>
    <row r="25" spans="1:17" ht="14.45" customHeight="1" x14ac:dyDescent="0.2">
      <c r="A25" s="92">
        <v>19</v>
      </c>
      <c r="B25" s="93" t="s">
        <v>52</v>
      </c>
      <c r="C25" s="97">
        <v>3853122</v>
      </c>
      <c r="D25" s="97">
        <v>3639556</v>
      </c>
      <c r="E25" s="97">
        <v>0</v>
      </c>
      <c r="F25" s="97"/>
      <c r="G25" s="97">
        <v>0</v>
      </c>
      <c r="H25" s="97">
        <f t="shared" si="1"/>
        <v>7492678</v>
      </c>
      <c r="I25" s="97">
        <v>0</v>
      </c>
      <c r="J25" s="98">
        <v>0</v>
      </c>
      <c r="K25" s="97">
        <v>0</v>
      </c>
      <c r="L25" s="97">
        <v>0</v>
      </c>
      <c r="M25" s="97">
        <v>0</v>
      </c>
      <c r="N25" s="97">
        <f t="shared" si="2"/>
        <v>0</v>
      </c>
      <c r="O25" s="97">
        <f t="shared" si="3"/>
        <v>7492678</v>
      </c>
      <c r="P25" s="99">
        <f>'2.1.21 SIS'!AK25</f>
        <v>1689</v>
      </c>
      <c r="Q25" s="97">
        <f t="shared" si="4"/>
        <v>4436</v>
      </c>
    </row>
    <row r="26" spans="1:17" ht="14.45" customHeight="1" x14ac:dyDescent="0.2">
      <c r="A26" s="100">
        <v>20</v>
      </c>
      <c r="B26" s="101" t="s">
        <v>54</v>
      </c>
      <c r="C26" s="102">
        <v>8034145</v>
      </c>
      <c r="D26" s="102">
        <v>7925465</v>
      </c>
      <c r="E26" s="102">
        <v>14156</v>
      </c>
      <c r="F26" s="102"/>
      <c r="G26" s="102">
        <v>-3826</v>
      </c>
      <c r="H26" s="102">
        <f t="shared" si="1"/>
        <v>15969940</v>
      </c>
      <c r="I26" s="102">
        <v>0</v>
      </c>
      <c r="J26" s="103">
        <v>0</v>
      </c>
      <c r="K26" s="102">
        <v>243555</v>
      </c>
      <c r="L26" s="102">
        <v>167504</v>
      </c>
      <c r="M26" s="102">
        <v>0</v>
      </c>
      <c r="N26" s="102">
        <f t="shared" si="2"/>
        <v>411059</v>
      </c>
      <c r="O26" s="102">
        <f t="shared" si="3"/>
        <v>15558881</v>
      </c>
      <c r="P26" s="104">
        <f>'2.1.21 SIS'!AK26</f>
        <v>5518</v>
      </c>
      <c r="Q26" s="102">
        <f t="shared" si="4"/>
        <v>2820</v>
      </c>
    </row>
    <row r="27" spans="1:17" ht="14.45" customHeight="1" x14ac:dyDescent="0.2">
      <c r="A27" s="92">
        <v>21</v>
      </c>
      <c r="B27" s="93" t="s">
        <v>56</v>
      </c>
      <c r="C27" s="94">
        <v>1600400</v>
      </c>
      <c r="D27" s="94">
        <v>4505000</v>
      </c>
      <c r="E27" s="94">
        <v>17110</v>
      </c>
      <c r="F27" s="94"/>
      <c r="G27" s="94">
        <v>0</v>
      </c>
      <c r="H27" s="94">
        <f t="shared" si="1"/>
        <v>6122510</v>
      </c>
      <c r="I27" s="94">
        <v>0</v>
      </c>
      <c r="J27" s="95">
        <v>0</v>
      </c>
      <c r="K27" s="94">
        <v>90160</v>
      </c>
      <c r="L27" s="94">
        <v>37629</v>
      </c>
      <c r="M27" s="94">
        <v>26178</v>
      </c>
      <c r="N27" s="94">
        <f t="shared" si="2"/>
        <v>153967</v>
      </c>
      <c r="O27" s="94">
        <f t="shared" si="3"/>
        <v>5968543</v>
      </c>
      <c r="P27" s="96">
        <f>'2.1.21 SIS'!AK27</f>
        <v>2783</v>
      </c>
      <c r="Q27" s="94">
        <f t="shared" si="4"/>
        <v>2145</v>
      </c>
    </row>
    <row r="28" spans="1:17" ht="14.45" customHeight="1" x14ac:dyDescent="0.2">
      <c r="A28" s="92">
        <v>22</v>
      </c>
      <c r="B28" s="93" t="s">
        <v>58</v>
      </c>
      <c r="C28" s="97">
        <v>2378182</v>
      </c>
      <c r="D28" s="97">
        <v>1025000</v>
      </c>
      <c r="E28" s="97">
        <v>30000</v>
      </c>
      <c r="F28" s="97"/>
      <c r="G28" s="97">
        <v>0</v>
      </c>
      <c r="H28" s="97">
        <f t="shared" si="1"/>
        <v>3433182</v>
      </c>
      <c r="I28" s="97">
        <v>37655</v>
      </c>
      <c r="J28" s="98">
        <v>0</v>
      </c>
      <c r="K28" s="97">
        <v>32850</v>
      </c>
      <c r="L28" s="97">
        <v>29000</v>
      </c>
      <c r="M28" s="97">
        <v>0</v>
      </c>
      <c r="N28" s="97">
        <f t="shared" si="2"/>
        <v>99505</v>
      </c>
      <c r="O28" s="97">
        <f t="shared" si="3"/>
        <v>3333677</v>
      </c>
      <c r="P28" s="99">
        <f>'2.1.21 SIS'!AK28</f>
        <v>2827</v>
      </c>
      <c r="Q28" s="97">
        <f t="shared" si="4"/>
        <v>1179</v>
      </c>
    </row>
    <row r="29" spans="1:17" ht="14.45" customHeight="1" x14ac:dyDescent="0.2">
      <c r="A29" s="92">
        <v>23</v>
      </c>
      <c r="B29" s="93" t="s">
        <v>60</v>
      </c>
      <c r="C29" s="97">
        <v>6972183</v>
      </c>
      <c r="D29" s="97">
        <v>26421785</v>
      </c>
      <c r="E29" s="97">
        <v>123850</v>
      </c>
      <c r="F29" s="97"/>
      <c r="G29" s="97">
        <v>-16253</v>
      </c>
      <c r="H29" s="97">
        <f t="shared" si="1"/>
        <v>33501565</v>
      </c>
      <c r="I29" s="97">
        <v>0</v>
      </c>
      <c r="J29" s="98">
        <v>0</v>
      </c>
      <c r="K29" s="97">
        <v>228470</v>
      </c>
      <c r="L29" s="97">
        <v>65842</v>
      </c>
      <c r="M29" s="97">
        <v>0</v>
      </c>
      <c r="N29" s="97">
        <f t="shared" si="2"/>
        <v>294312</v>
      </c>
      <c r="O29" s="97">
        <f t="shared" si="3"/>
        <v>33207253</v>
      </c>
      <c r="P29" s="99">
        <f>'2.1.21 SIS'!AK29</f>
        <v>11698</v>
      </c>
      <c r="Q29" s="97">
        <f t="shared" si="4"/>
        <v>2839</v>
      </c>
    </row>
    <row r="30" spans="1:17" ht="14.45" customHeight="1" x14ac:dyDescent="0.2">
      <c r="A30" s="92">
        <v>24</v>
      </c>
      <c r="B30" s="93" t="s">
        <v>62</v>
      </c>
      <c r="C30" s="97">
        <v>40038468</v>
      </c>
      <c r="D30" s="97">
        <v>16706854</v>
      </c>
      <c r="E30" s="97">
        <v>0</v>
      </c>
      <c r="F30" s="97"/>
      <c r="G30" s="97">
        <v>-1464</v>
      </c>
      <c r="H30" s="97">
        <f t="shared" si="1"/>
        <v>56743858</v>
      </c>
      <c r="I30" s="97">
        <v>0</v>
      </c>
      <c r="J30" s="98">
        <v>0</v>
      </c>
      <c r="K30" s="97">
        <v>0</v>
      </c>
      <c r="L30" s="97">
        <v>0</v>
      </c>
      <c r="M30" s="97">
        <v>0</v>
      </c>
      <c r="N30" s="97">
        <f t="shared" si="2"/>
        <v>0</v>
      </c>
      <c r="O30" s="97">
        <f t="shared" si="3"/>
        <v>56743858</v>
      </c>
      <c r="P30" s="99">
        <f>'2.1.21 SIS'!AK30</f>
        <v>4182</v>
      </c>
      <c r="Q30" s="97">
        <f t="shared" si="4"/>
        <v>13569</v>
      </c>
    </row>
    <row r="31" spans="1:17" ht="14.45" customHeight="1" x14ac:dyDescent="0.2">
      <c r="A31" s="100">
        <v>25</v>
      </c>
      <c r="B31" s="101" t="s">
        <v>64</v>
      </c>
      <c r="C31" s="102">
        <v>5411000</v>
      </c>
      <c r="D31" s="102">
        <v>4450000</v>
      </c>
      <c r="E31" s="102">
        <v>0</v>
      </c>
      <c r="F31" s="102"/>
      <c r="G31" s="102">
        <v>-1663</v>
      </c>
      <c r="H31" s="102">
        <f t="shared" si="1"/>
        <v>9859337</v>
      </c>
      <c r="I31" s="102">
        <v>0</v>
      </c>
      <c r="J31" s="103">
        <v>0</v>
      </c>
      <c r="K31" s="102">
        <v>210000</v>
      </c>
      <c r="L31" s="102">
        <v>68000</v>
      </c>
      <c r="M31" s="102">
        <v>0</v>
      </c>
      <c r="N31" s="102">
        <f t="shared" si="2"/>
        <v>278000</v>
      </c>
      <c r="O31" s="102">
        <f t="shared" si="3"/>
        <v>9581337</v>
      </c>
      <c r="P31" s="104">
        <f>'2.1.21 SIS'!AK31</f>
        <v>2137</v>
      </c>
      <c r="Q31" s="102">
        <f t="shared" si="4"/>
        <v>4484</v>
      </c>
    </row>
    <row r="32" spans="1:17" ht="14.45" customHeight="1" x14ac:dyDescent="0.2">
      <c r="A32" s="92">
        <v>26</v>
      </c>
      <c r="B32" s="93" t="s">
        <v>66</v>
      </c>
      <c r="C32" s="94">
        <v>114449181</v>
      </c>
      <c r="D32" s="94">
        <v>202607002</v>
      </c>
      <c r="E32" s="94">
        <v>57835</v>
      </c>
      <c r="F32" s="94"/>
      <c r="G32" s="94">
        <v>-23085</v>
      </c>
      <c r="H32" s="94">
        <f t="shared" si="1"/>
        <v>317090933</v>
      </c>
      <c r="I32" s="94">
        <v>1287677</v>
      </c>
      <c r="J32" s="95">
        <v>52040</v>
      </c>
      <c r="K32" s="94">
        <v>3498142</v>
      </c>
      <c r="L32" s="94">
        <v>18815090</v>
      </c>
      <c r="M32" s="94">
        <v>0</v>
      </c>
      <c r="N32" s="94">
        <f t="shared" si="2"/>
        <v>23652949</v>
      </c>
      <c r="O32" s="94">
        <f t="shared" si="3"/>
        <v>293437984</v>
      </c>
      <c r="P32" s="96">
        <f>'2.1.21 SIS'!AK32</f>
        <v>49838</v>
      </c>
      <c r="Q32" s="94">
        <f t="shared" si="4"/>
        <v>5888</v>
      </c>
    </row>
    <row r="33" spans="1:17" ht="14.45" customHeight="1" x14ac:dyDescent="0.2">
      <c r="A33" s="92">
        <v>27</v>
      </c>
      <c r="B33" s="93" t="s">
        <v>68</v>
      </c>
      <c r="C33" s="97">
        <v>7436000</v>
      </c>
      <c r="D33" s="97">
        <v>13365000</v>
      </c>
      <c r="E33" s="97">
        <v>30550</v>
      </c>
      <c r="F33" s="97"/>
      <c r="G33" s="97">
        <v>-4980</v>
      </c>
      <c r="H33" s="97">
        <f t="shared" si="1"/>
        <v>20826570</v>
      </c>
      <c r="I33" s="97">
        <v>0</v>
      </c>
      <c r="J33" s="98">
        <v>0</v>
      </c>
      <c r="K33" s="97">
        <v>227300</v>
      </c>
      <c r="L33" s="97">
        <v>125000</v>
      </c>
      <c r="M33" s="97">
        <v>9100</v>
      </c>
      <c r="N33" s="97">
        <f t="shared" si="2"/>
        <v>361400</v>
      </c>
      <c r="O33" s="97">
        <f t="shared" si="3"/>
        <v>20465170</v>
      </c>
      <c r="P33" s="99">
        <f>'2.1.21 SIS'!AK33</f>
        <v>5391</v>
      </c>
      <c r="Q33" s="97">
        <f t="shared" si="4"/>
        <v>3796</v>
      </c>
    </row>
    <row r="34" spans="1:17" ht="14.45" customHeight="1" x14ac:dyDescent="0.2">
      <c r="A34" s="92">
        <v>28</v>
      </c>
      <c r="B34" s="93" t="s">
        <v>70</v>
      </c>
      <c r="C34" s="97">
        <v>79006089</v>
      </c>
      <c r="D34" s="97">
        <v>105870032</v>
      </c>
      <c r="E34" s="97">
        <v>360000</v>
      </c>
      <c r="F34" s="97"/>
      <c r="G34" s="97">
        <v>-38998</v>
      </c>
      <c r="H34" s="97">
        <f t="shared" si="1"/>
        <v>185197123</v>
      </c>
      <c r="I34" s="97">
        <v>0</v>
      </c>
      <c r="J34" s="98">
        <v>0</v>
      </c>
      <c r="K34" s="97">
        <v>924225</v>
      </c>
      <c r="L34" s="97">
        <v>1070222</v>
      </c>
      <c r="M34" s="97">
        <v>34693</v>
      </c>
      <c r="N34" s="97">
        <f t="shared" si="2"/>
        <v>2029140</v>
      </c>
      <c r="O34" s="97">
        <f t="shared" si="3"/>
        <v>183167983</v>
      </c>
      <c r="P34" s="99">
        <f>'2.1.21 SIS'!AK34</f>
        <v>33561</v>
      </c>
      <c r="Q34" s="97">
        <f t="shared" si="4"/>
        <v>5458</v>
      </c>
    </row>
    <row r="35" spans="1:17" ht="14.45" customHeight="1" x14ac:dyDescent="0.2">
      <c r="A35" s="92">
        <v>29</v>
      </c>
      <c r="B35" s="93" t="s">
        <v>72</v>
      </c>
      <c r="C35" s="97">
        <v>31445647</v>
      </c>
      <c r="D35" s="97">
        <v>31584714</v>
      </c>
      <c r="E35" s="97">
        <v>55000</v>
      </c>
      <c r="F35" s="97"/>
      <c r="G35" s="97">
        <v>-9117</v>
      </c>
      <c r="H35" s="97">
        <f t="shared" si="1"/>
        <v>63076244</v>
      </c>
      <c r="I35" s="97">
        <v>0</v>
      </c>
      <c r="J35" s="98">
        <v>0</v>
      </c>
      <c r="K35" s="97">
        <v>1332905</v>
      </c>
      <c r="L35" s="97">
        <v>0</v>
      </c>
      <c r="M35" s="97">
        <v>5595</v>
      </c>
      <c r="N35" s="97">
        <f t="shared" si="2"/>
        <v>1338500</v>
      </c>
      <c r="O35" s="97">
        <f t="shared" si="3"/>
        <v>61737744</v>
      </c>
      <c r="P35" s="99">
        <f>'2.1.21 SIS'!AK35</f>
        <v>14029</v>
      </c>
      <c r="Q35" s="97">
        <f t="shared" si="4"/>
        <v>4401</v>
      </c>
    </row>
    <row r="36" spans="1:17" ht="14.45" customHeight="1" x14ac:dyDescent="0.2">
      <c r="A36" s="100">
        <v>30</v>
      </c>
      <c r="B36" s="101" t="s">
        <v>74</v>
      </c>
      <c r="C36" s="102">
        <v>3651795</v>
      </c>
      <c r="D36" s="102">
        <v>5030391</v>
      </c>
      <c r="E36" s="102">
        <v>0</v>
      </c>
      <c r="F36" s="102"/>
      <c r="G36" s="102">
        <v>0</v>
      </c>
      <c r="H36" s="102">
        <f t="shared" si="1"/>
        <v>8682186</v>
      </c>
      <c r="I36" s="102">
        <v>0</v>
      </c>
      <c r="J36" s="103">
        <v>0</v>
      </c>
      <c r="K36" s="102">
        <v>119594</v>
      </c>
      <c r="L36" s="102">
        <v>62880</v>
      </c>
      <c r="M36" s="102">
        <v>0</v>
      </c>
      <c r="N36" s="102">
        <f t="shared" si="2"/>
        <v>182474</v>
      </c>
      <c r="O36" s="102">
        <f t="shared" si="3"/>
        <v>8499712</v>
      </c>
      <c r="P36" s="104">
        <f>'2.1.21 SIS'!AK36</f>
        <v>2438</v>
      </c>
      <c r="Q36" s="102">
        <f t="shared" si="4"/>
        <v>3486</v>
      </c>
    </row>
    <row r="37" spans="1:17" ht="14.45" customHeight="1" x14ac:dyDescent="0.2">
      <c r="A37" s="92">
        <v>31</v>
      </c>
      <c r="B37" s="93" t="s">
        <v>76</v>
      </c>
      <c r="C37" s="94">
        <v>16611075</v>
      </c>
      <c r="D37" s="94">
        <v>22712526</v>
      </c>
      <c r="E37" s="94">
        <v>0</v>
      </c>
      <c r="F37" s="94"/>
      <c r="G37" s="94">
        <v>-678</v>
      </c>
      <c r="H37" s="94">
        <f t="shared" si="1"/>
        <v>39322923</v>
      </c>
      <c r="I37" s="94">
        <v>0</v>
      </c>
      <c r="J37" s="95">
        <v>0</v>
      </c>
      <c r="K37" s="94">
        <v>501444</v>
      </c>
      <c r="L37" s="94">
        <v>60048</v>
      </c>
      <c r="M37" s="94">
        <v>28552</v>
      </c>
      <c r="N37" s="94">
        <f t="shared" si="2"/>
        <v>590044</v>
      </c>
      <c r="O37" s="94">
        <f t="shared" si="3"/>
        <v>38732879</v>
      </c>
      <c r="P37" s="96">
        <f>'2.1.21 SIS'!AK37</f>
        <v>6090</v>
      </c>
      <c r="Q37" s="94">
        <f t="shared" si="4"/>
        <v>6360</v>
      </c>
    </row>
    <row r="38" spans="1:17" ht="14.45" customHeight="1" x14ac:dyDescent="0.2">
      <c r="A38" s="92">
        <v>32</v>
      </c>
      <c r="B38" s="93" t="s">
        <v>78</v>
      </c>
      <c r="C38" s="97">
        <v>11385000</v>
      </c>
      <c r="D38" s="97">
        <v>61878703</v>
      </c>
      <c r="E38" s="97">
        <v>2000</v>
      </c>
      <c r="F38" s="97"/>
      <c r="G38" s="97">
        <v>0</v>
      </c>
      <c r="H38" s="97">
        <f t="shared" si="1"/>
        <v>73265703</v>
      </c>
      <c r="I38" s="97">
        <v>6000</v>
      </c>
      <c r="J38" s="98">
        <v>0</v>
      </c>
      <c r="K38" s="97">
        <v>421661</v>
      </c>
      <c r="L38" s="97">
        <v>56700</v>
      </c>
      <c r="M38" s="97">
        <v>10000</v>
      </c>
      <c r="N38" s="97">
        <f t="shared" si="2"/>
        <v>494361</v>
      </c>
      <c r="O38" s="97">
        <f t="shared" si="3"/>
        <v>72771342</v>
      </c>
      <c r="P38" s="99">
        <f>'2.1.21 SIS'!AK38</f>
        <v>25775</v>
      </c>
      <c r="Q38" s="97">
        <f t="shared" si="4"/>
        <v>2823</v>
      </c>
    </row>
    <row r="39" spans="1:17" ht="14.45" customHeight="1" x14ac:dyDescent="0.2">
      <c r="A39" s="92">
        <v>33</v>
      </c>
      <c r="B39" s="93" t="s">
        <v>80</v>
      </c>
      <c r="C39" s="97">
        <v>1184100</v>
      </c>
      <c r="D39" s="97">
        <v>2207578</v>
      </c>
      <c r="E39" s="97">
        <v>0</v>
      </c>
      <c r="F39" s="97"/>
      <c r="G39" s="97">
        <v>-5390</v>
      </c>
      <c r="H39" s="97">
        <f t="shared" si="1"/>
        <v>3386288</v>
      </c>
      <c r="I39" s="97">
        <v>0</v>
      </c>
      <c r="J39" s="98">
        <v>0</v>
      </c>
      <c r="K39" s="97">
        <v>33340</v>
      </c>
      <c r="L39" s="97">
        <v>0</v>
      </c>
      <c r="M39" s="97">
        <v>0</v>
      </c>
      <c r="N39" s="97">
        <f t="shared" si="2"/>
        <v>33340</v>
      </c>
      <c r="O39" s="97">
        <f t="shared" si="3"/>
        <v>3352948</v>
      </c>
      <c r="P39" s="99">
        <f>'2.1.21 SIS'!AK39</f>
        <v>1341</v>
      </c>
      <c r="Q39" s="97">
        <f t="shared" si="4"/>
        <v>2500</v>
      </c>
    </row>
    <row r="40" spans="1:17" ht="14.45" customHeight="1" x14ac:dyDescent="0.2">
      <c r="A40" s="92">
        <v>34</v>
      </c>
      <c r="B40" s="93" t="s">
        <v>82</v>
      </c>
      <c r="C40" s="97">
        <v>4439110</v>
      </c>
      <c r="D40" s="97">
        <v>7105000</v>
      </c>
      <c r="E40" s="97">
        <v>75511</v>
      </c>
      <c r="F40" s="97"/>
      <c r="G40" s="97">
        <v>-7728</v>
      </c>
      <c r="H40" s="97">
        <f t="shared" si="1"/>
        <v>11611893</v>
      </c>
      <c r="I40" s="97">
        <v>14881</v>
      </c>
      <c r="J40" s="98">
        <v>0</v>
      </c>
      <c r="K40" s="97">
        <v>121597</v>
      </c>
      <c r="L40" s="97">
        <v>139924</v>
      </c>
      <c r="M40" s="97">
        <v>0</v>
      </c>
      <c r="N40" s="97">
        <f t="shared" si="2"/>
        <v>276402</v>
      </c>
      <c r="O40" s="97">
        <f t="shared" si="3"/>
        <v>11335491</v>
      </c>
      <c r="P40" s="99">
        <f>'2.1.21 SIS'!AK40</f>
        <v>3342</v>
      </c>
      <c r="Q40" s="97">
        <f t="shared" si="4"/>
        <v>3392</v>
      </c>
    </row>
    <row r="41" spans="1:17" ht="14.45" customHeight="1" x14ac:dyDescent="0.2">
      <c r="A41" s="100">
        <v>35</v>
      </c>
      <c r="B41" s="101" t="s">
        <v>84</v>
      </c>
      <c r="C41" s="102">
        <v>7466189</v>
      </c>
      <c r="D41" s="102">
        <v>17904711</v>
      </c>
      <c r="E41" s="102">
        <v>5220</v>
      </c>
      <c r="F41" s="102"/>
      <c r="G41" s="102">
        <v>-2001</v>
      </c>
      <c r="H41" s="102">
        <f t="shared" si="1"/>
        <v>25374119</v>
      </c>
      <c r="I41" s="102">
        <v>0</v>
      </c>
      <c r="J41" s="103">
        <v>0</v>
      </c>
      <c r="K41" s="102">
        <v>400000</v>
      </c>
      <c r="L41" s="102">
        <v>102000</v>
      </c>
      <c r="M41" s="102">
        <v>0</v>
      </c>
      <c r="N41" s="102">
        <f t="shared" si="2"/>
        <v>502000</v>
      </c>
      <c r="O41" s="102">
        <f t="shared" si="3"/>
        <v>24872119</v>
      </c>
      <c r="P41" s="104">
        <f>'2.1.21 SIS'!AK41</f>
        <v>5410</v>
      </c>
      <c r="Q41" s="102">
        <f t="shared" si="4"/>
        <v>4597</v>
      </c>
    </row>
    <row r="42" spans="1:17" ht="14.45" customHeight="1" x14ac:dyDescent="0.2">
      <c r="A42" s="92">
        <v>36</v>
      </c>
      <c r="B42" s="93" t="s">
        <v>185</v>
      </c>
      <c r="C42" s="94">
        <v>167486032</v>
      </c>
      <c r="D42" s="94">
        <v>97439079</v>
      </c>
      <c r="E42" s="94">
        <v>17025</v>
      </c>
      <c r="F42" s="94">
        <v>-6007082</v>
      </c>
      <c r="G42" s="94">
        <v>-119718</v>
      </c>
      <c r="H42" s="94">
        <f t="shared" si="1"/>
        <v>258815336</v>
      </c>
      <c r="I42" s="94">
        <v>3725119</v>
      </c>
      <c r="J42" s="95">
        <v>3154171</v>
      </c>
      <c r="K42" s="94">
        <v>1969554</v>
      </c>
      <c r="L42" s="94">
        <v>1429046</v>
      </c>
      <c r="M42" s="94">
        <v>26132</v>
      </c>
      <c r="N42" s="94">
        <f t="shared" si="2"/>
        <v>10304022</v>
      </c>
      <c r="O42" s="94">
        <f t="shared" si="3"/>
        <v>248511314</v>
      </c>
      <c r="P42" s="96">
        <f>'2.1.21 SIS'!AK42</f>
        <v>45700</v>
      </c>
      <c r="Q42" s="94">
        <f t="shared" si="4"/>
        <v>5438</v>
      </c>
    </row>
    <row r="43" spans="1:17" ht="14.45" customHeight="1" x14ac:dyDescent="0.2">
      <c r="A43" s="92">
        <v>37</v>
      </c>
      <c r="B43" s="93" t="s">
        <v>88</v>
      </c>
      <c r="C43" s="97">
        <v>23738700</v>
      </c>
      <c r="D43" s="97">
        <v>39665000</v>
      </c>
      <c r="E43" s="97">
        <v>0</v>
      </c>
      <c r="F43" s="97"/>
      <c r="G43" s="97">
        <v>-15761</v>
      </c>
      <c r="H43" s="97">
        <f t="shared" si="1"/>
        <v>63387939</v>
      </c>
      <c r="I43" s="97">
        <v>17000</v>
      </c>
      <c r="J43" s="98">
        <v>0</v>
      </c>
      <c r="K43" s="97">
        <v>678000</v>
      </c>
      <c r="L43" s="97">
        <v>293000</v>
      </c>
      <c r="M43" s="97">
        <v>0</v>
      </c>
      <c r="N43" s="97">
        <f t="shared" si="2"/>
        <v>988000</v>
      </c>
      <c r="O43" s="97">
        <f t="shared" si="3"/>
        <v>62399939</v>
      </c>
      <c r="P43" s="99">
        <f>'2.1.21 SIS'!AK43</f>
        <v>18130</v>
      </c>
      <c r="Q43" s="97">
        <f t="shared" si="4"/>
        <v>3442</v>
      </c>
    </row>
    <row r="44" spans="1:17" ht="14.45" customHeight="1" x14ac:dyDescent="0.2">
      <c r="A44" s="92">
        <v>38</v>
      </c>
      <c r="B44" s="93" t="s">
        <v>90</v>
      </c>
      <c r="C44" s="97">
        <v>24722290</v>
      </c>
      <c r="D44" s="97">
        <v>15761372</v>
      </c>
      <c r="E44" s="97">
        <v>14500</v>
      </c>
      <c r="F44" s="97"/>
      <c r="G44" s="97">
        <v>0</v>
      </c>
      <c r="H44" s="97">
        <f t="shared" si="1"/>
        <v>40498162</v>
      </c>
      <c r="I44" s="97">
        <v>14507</v>
      </c>
      <c r="J44" s="98">
        <v>8870</v>
      </c>
      <c r="K44" s="97">
        <v>779115</v>
      </c>
      <c r="L44" s="97">
        <v>377525</v>
      </c>
      <c r="M44" s="97">
        <v>20464</v>
      </c>
      <c r="N44" s="97">
        <f t="shared" si="2"/>
        <v>1200481</v>
      </c>
      <c r="O44" s="97">
        <f t="shared" si="3"/>
        <v>39297681</v>
      </c>
      <c r="P44" s="99">
        <f>'2.1.21 SIS'!AK44</f>
        <v>3806</v>
      </c>
      <c r="Q44" s="97">
        <f t="shared" si="4"/>
        <v>10325</v>
      </c>
    </row>
    <row r="45" spans="1:17" ht="14.45" customHeight="1" x14ac:dyDescent="0.2">
      <c r="A45" s="92">
        <v>39</v>
      </c>
      <c r="B45" s="93" t="s">
        <v>92</v>
      </c>
      <c r="C45" s="97">
        <v>14060879</v>
      </c>
      <c r="D45" s="97">
        <v>7998162</v>
      </c>
      <c r="E45" s="97">
        <v>16000</v>
      </c>
      <c r="F45" s="97"/>
      <c r="G45" s="97">
        <v>-8500</v>
      </c>
      <c r="H45" s="97">
        <f t="shared" si="1"/>
        <v>22066541</v>
      </c>
      <c r="I45" s="97">
        <v>0</v>
      </c>
      <c r="J45" s="98">
        <v>0</v>
      </c>
      <c r="K45" s="97">
        <v>545413</v>
      </c>
      <c r="L45" s="97">
        <v>199954</v>
      </c>
      <c r="M45" s="97">
        <v>36347</v>
      </c>
      <c r="N45" s="97">
        <f t="shared" si="2"/>
        <v>781714</v>
      </c>
      <c r="O45" s="97">
        <f t="shared" si="3"/>
        <v>21284827</v>
      </c>
      <c r="P45" s="99">
        <f>'2.1.21 SIS'!AK45</f>
        <v>2564</v>
      </c>
      <c r="Q45" s="97">
        <f t="shared" si="4"/>
        <v>8301</v>
      </c>
    </row>
    <row r="46" spans="1:17" ht="14.45" customHeight="1" x14ac:dyDescent="0.2">
      <c r="A46" s="100">
        <v>40</v>
      </c>
      <c r="B46" s="101" t="s">
        <v>94</v>
      </c>
      <c r="C46" s="102">
        <v>34033358</v>
      </c>
      <c r="D46" s="102">
        <v>63197752</v>
      </c>
      <c r="E46" s="102">
        <v>0</v>
      </c>
      <c r="F46" s="102"/>
      <c r="G46" s="102">
        <v>-7855</v>
      </c>
      <c r="H46" s="102">
        <f t="shared" si="1"/>
        <v>97223255</v>
      </c>
      <c r="I46" s="102">
        <v>0</v>
      </c>
      <c r="J46" s="103">
        <v>0</v>
      </c>
      <c r="K46" s="102">
        <v>1026613</v>
      </c>
      <c r="L46" s="102">
        <v>0</v>
      </c>
      <c r="M46" s="102">
        <v>0</v>
      </c>
      <c r="N46" s="102">
        <f t="shared" si="2"/>
        <v>1026613</v>
      </c>
      <c r="O46" s="102">
        <f t="shared" si="3"/>
        <v>96196642</v>
      </c>
      <c r="P46" s="104">
        <f>'2.1.21 SIS'!AK46</f>
        <v>21351</v>
      </c>
      <c r="Q46" s="102">
        <f t="shared" si="4"/>
        <v>4505</v>
      </c>
    </row>
    <row r="47" spans="1:17" ht="14.45" customHeight="1" x14ac:dyDescent="0.2">
      <c r="A47" s="92">
        <v>41</v>
      </c>
      <c r="B47" s="93" t="s">
        <v>96</v>
      </c>
      <c r="C47" s="94">
        <v>10910500</v>
      </c>
      <c r="D47" s="94">
        <v>4310000</v>
      </c>
      <c r="E47" s="94">
        <v>140000</v>
      </c>
      <c r="F47" s="94"/>
      <c r="G47" s="94">
        <v>0</v>
      </c>
      <c r="H47" s="94">
        <f t="shared" si="1"/>
        <v>15360500</v>
      </c>
      <c r="I47" s="94">
        <v>0</v>
      </c>
      <c r="J47" s="95">
        <v>0</v>
      </c>
      <c r="K47" s="94">
        <v>375057</v>
      </c>
      <c r="L47" s="94">
        <v>38800</v>
      </c>
      <c r="M47" s="94">
        <v>0</v>
      </c>
      <c r="N47" s="94">
        <f t="shared" si="2"/>
        <v>413857</v>
      </c>
      <c r="O47" s="94">
        <f t="shared" si="3"/>
        <v>14946643</v>
      </c>
      <c r="P47" s="96">
        <f>'2.1.21 SIS'!AK47</f>
        <v>1247</v>
      </c>
      <c r="Q47" s="94">
        <f t="shared" si="4"/>
        <v>11986</v>
      </c>
    </row>
    <row r="48" spans="1:17" ht="14.45" customHeight="1" x14ac:dyDescent="0.2">
      <c r="A48" s="92">
        <v>42</v>
      </c>
      <c r="B48" s="93" t="s">
        <v>98</v>
      </c>
      <c r="C48" s="97">
        <v>4203505</v>
      </c>
      <c r="D48" s="97">
        <v>6809162</v>
      </c>
      <c r="E48" s="97">
        <v>41340</v>
      </c>
      <c r="F48" s="97"/>
      <c r="G48" s="97">
        <v>-6975</v>
      </c>
      <c r="H48" s="97">
        <f t="shared" si="1"/>
        <v>11047032</v>
      </c>
      <c r="I48" s="97">
        <v>0</v>
      </c>
      <c r="J48" s="98">
        <v>0</v>
      </c>
      <c r="K48" s="97">
        <v>0</v>
      </c>
      <c r="L48" s="97">
        <v>79438</v>
      </c>
      <c r="M48" s="97">
        <v>0</v>
      </c>
      <c r="N48" s="97">
        <f t="shared" si="2"/>
        <v>79438</v>
      </c>
      <c r="O48" s="97">
        <f t="shared" si="3"/>
        <v>10967594</v>
      </c>
      <c r="P48" s="99">
        <f>'2.1.21 SIS'!AK48</f>
        <v>2695</v>
      </c>
      <c r="Q48" s="97">
        <f t="shared" si="4"/>
        <v>4070</v>
      </c>
    </row>
    <row r="49" spans="1:17" ht="14.45" customHeight="1" x14ac:dyDescent="0.2">
      <c r="A49" s="92">
        <v>43</v>
      </c>
      <c r="B49" s="93" t="s">
        <v>100</v>
      </c>
      <c r="C49" s="97">
        <v>5070790</v>
      </c>
      <c r="D49" s="97">
        <v>9803757</v>
      </c>
      <c r="E49" s="97">
        <v>2000</v>
      </c>
      <c r="F49" s="97"/>
      <c r="G49" s="97">
        <v>0</v>
      </c>
      <c r="H49" s="97">
        <f t="shared" si="1"/>
        <v>14876547</v>
      </c>
      <c r="I49" s="97">
        <v>0</v>
      </c>
      <c r="J49" s="98">
        <v>0</v>
      </c>
      <c r="K49" s="97">
        <v>198355</v>
      </c>
      <c r="L49" s="97">
        <v>228550</v>
      </c>
      <c r="M49" s="97">
        <v>173</v>
      </c>
      <c r="N49" s="97">
        <f t="shared" si="2"/>
        <v>427078</v>
      </c>
      <c r="O49" s="97">
        <f t="shared" si="3"/>
        <v>14449469</v>
      </c>
      <c r="P49" s="99">
        <f>'2.1.21 SIS'!AK49</f>
        <v>3938</v>
      </c>
      <c r="Q49" s="97">
        <f t="shared" si="4"/>
        <v>3669</v>
      </c>
    </row>
    <row r="50" spans="1:17" ht="14.45" customHeight="1" x14ac:dyDescent="0.2">
      <c r="A50" s="92">
        <v>44</v>
      </c>
      <c r="B50" s="93" t="s">
        <v>102</v>
      </c>
      <c r="C50" s="97">
        <v>17697392</v>
      </c>
      <c r="D50" s="97">
        <v>15500000</v>
      </c>
      <c r="E50" s="97">
        <v>0</v>
      </c>
      <c r="F50" s="97"/>
      <c r="G50" s="97">
        <v>-8541</v>
      </c>
      <c r="H50" s="97">
        <f t="shared" si="1"/>
        <v>33188851</v>
      </c>
      <c r="I50" s="97">
        <v>12542</v>
      </c>
      <c r="J50" s="98">
        <v>0</v>
      </c>
      <c r="K50" s="97">
        <v>535394</v>
      </c>
      <c r="L50" s="97">
        <v>930000</v>
      </c>
      <c r="M50" s="97">
        <v>0</v>
      </c>
      <c r="N50" s="97">
        <f t="shared" si="2"/>
        <v>1477936</v>
      </c>
      <c r="O50" s="97">
        <f t="shared" si="3"/>
        <v>31710915</v>
      </c>
      <c r="P50" s="99">
        <f>'2.1.21 SIS'!AK50</f>
        <v>7593</v>
      </c>
      <c r="Q50" s="97">
        <f t="shared" si="4"/>
        <v>4176</v>
      </c>
    </row>
    <row r="51" spans="1:17" ht="14.45" customHeight="1" x14ac:dyDescent="0.2">
      <c r="A51" s="100">
        <v>45</v>
      </c>
      <c r="B51" s="101" t="s">
        <v>104</v>
      </c>
      <c r="C51" s="102">
        <v>78500000</v>
      </c>
      <c r="D51" s="102">
        <v>45000000</v>
      </c>
      <c r="E51" s="102">
        <v>0</v>
      </c>
      <c r="F51" s="102"/>
      <c r="G51" s="102">
        <v>0</v>
      </c>
      <c r="H51" s="102">
        <f t="shared" si="1"/>
        <v>123500000</v>
      </c>
      <c r="I51" s="102">
        <v>0</v>
      </c>
      <c r="J51" s="103">
        <v>0</v>
      </c>
      <c r="K51" s="102">
        <v>600000</v>
      </c>
      <c r="L51" s="102">
        <v>0</v>
      </c>
      <c r="M51" s="102">
        <v>0</v>
      </c>
      <c r="N51" s="102">
        <f t="shared" si="2"/>
        <v>600000</v>
      </c>
      <c r="O51" s="102">
        <f t="shared" si="3"/>
        <v>122900000</v>
      </c>
      <c r="P51" s="104">
        <f>'2.1.21 SIS'!AK51</f>
        <v>9349</v>
      </c>
      <c r="Q51" s="102">
        <f t="shared" si="4"/>
        <v>13146</v>
      </c>
    </row>
    <row r="52" spans="1:17" ht="14.45" customHeight="1" x14ac:dyDescent="0.2">
      <c r="A52" s="92">
        <v>46</v>
      </c>
      <c r="B52" s="93" t="s">
        <v>106</v>
      </c>
      <c r="C52" s="94">
        <v>1042800</v>
      </c>
      <c r="D52" s="94">
        <v>1386050</v>
      </c>
      <c r="E52" s="94">
        <v>0</v>
      </c>
      <c r="F52" s="94"/>
      <c r="G52" s="94">
        <v>0</v>
      </c>
      <c r="H52" s="94">
        <f t="shared" si="1"/>
        <v>2428850</v>
      </c>
      <c r="I52" s="94">
        <v>0</v>
      </c>
      <c r="J52" s="95">
        <v>0</v>
      </c>
      <c r="K52" s="94">
        <v>7000</v>
      </c>
      <c r="L52" s="94">
        <v>42000</v>
      </c>
      <c r="M52" s="94">
        <v>0</v>
      </c>
      <c r="N52" s="94">
        <f t="shared" si="2"/>
        <v>49000</v>
      </c>
      <c r="O52" s="94">
        <f t="shared" si="3"/>
        <v>2379850</v>
      </c>
      <c r="P52" s="96">
        <f>'2.1.21 SIS'!AK52</f>
        <v>1168</v>
      </c>
      <c r="Q52" s="94">
        <f t="shared" si="4"/>
        <v>2038</v>
      </c>
    </row>
    <row r="53" spans="1:17" ht="14.45" customHeight="1" x14ac:dyDescent="0.2">
      <c r="A53" s="92">
        <v>47</v>
      </c>
      <c r="B53" s="93" t="s">
        <v>108</v>
      </c>
      <c r="C53" s="97">
        <v>25007000</v>
      </c>
      <c r="D53" s="97">
        <v>20400000</v>
      </c>
      <c r="E53" s="97">
        <v>0</v>
      </c>
      <c r="F53" s="97"/>
      <c r="G53" s="97">
        <v>0</v>
      </c>
      <c r="H53" s="97">
        <f t="shared" si="1"/>
        <v>45407000</v>
      </c>
      <c r="I53" s="97">
        <v>0</v>
      </c>
      <c r="J53" s="98">
        <v>0</v>
      </c>
      <c r="K53" s="97">
        <v>0</v>
      </c>
      <c r="L53" s="97">
        <v>0</v>
      </c>
      <c r="M53" s="97">
        <v>0</v>
      </c>
      <c r="N53" s="97">
        <f t="shared" si="2"/>
        <v>0</v>
      </c>
      <c r="O53" s="97">
        <f t="shared" si="3"/>
        <v>45407000</v>
      </c>
      <c r="P53" s="99">
        <f>'2.1.21 SIS'!AK53</f>
        <v>3361</v>
      </c>
      <c r="Q53" s="97">
        <f t="shared" si="4"/>
        <v>13510</v>
      </c>
    </row>
    <row r="54" spans="1:17" ht="14.45" customHeight="1" x14ac:dyDescent="0.2">
      <c r="A54" s="92">
        <v>48</v>
      </c>
      <c r="B54" s="93" t="s">
        <v>110</v>
      </c>
      <c r="C54" s="97">
        <v>13556588</v>
      </c>
      <c r="D54" s="97">
        <v>20539499</v>
      </c>
      <c r="E54" s="97">
        <v>0</v>
      </c>
      <c r="F54" s="97"/>
      <c r="G54" s="97">
        <v>-2721</v>
      </c>
      <c r="H54" s="97">
        <f t="shared" si="1"/>
        <v>34093366</v>
      </c>
      <c r="I54" s="97">
        <v>0</v>
      </c>
      <c r="J54" s="98">
        <v>0</v>
      </c>
      <c r="K54" s="97">
        <v>0</v>
      </c>
      <c r="L54" s="97">
        <v>521392</v>
      </c>
      <c r="M54" s="97">
        <v>0</v>
      </c>
      <c r="N54" s="97">
        <f t="shared" si="2"/>
        <v>521392</v>
      </c>
      <c r="O54" s="97">
        <f t="shared" si="3"/>
        <v>33571974</v>
      </c>
      <c r="P54" s="99">
        <f>'2.1.21 SIS'!AK54</f>
        <v>5535</v>
      </c>
      <c r="Q54" s="97">
        <f t="shared" si="4"/>
        <v>6065</v>
      </c>
    </row>
    <row r="55" spans="1:17" ht="14.45" customHeight="1" x14ac:dyDescent="0.2">
      <c r="A55" s="92">
        <v>49</v>
      </c>
      <c r="B55" s="93" t="s">
        <v>112</v>
      </c>
      <c r="C55" s="97">
        <v>14770224</v>
      </c>
      <c r="D55" s="97">
        <v>27486266</v>
      </c>
      <c r="E55" s="97">
        <v>43671</v>
      </c>
      <c r="F55" s="97"/>
      <c r="G55" s="97">
        <v>-12196</v>
      </c>
      <c r="H55" s="97">
        <f t="shared" si="1"/>
        <v>42287965</v>
      </c>
      <c r="I55" s="97">
        <v>0</v>
      </c>
      <c r="J55" s="98">
        <v>0</v>
      </c>
      <c r="K55" s="97">
        <v>446576</v>
      </c>
      <c r="L55" s="97">
        <v>0</v>
      </c>
      <c r="M55" s="97">
        <v>0</v>
      </c>
      <c r="N55" s="97">
        <f t="shared" si="2"/>
        <v>446576</v>
      </c>
      <c r="O55" s="97">
        <f t="shared" si="3"/>
        <v>41841389</v>
      </c>
      <c r="P55" s="99">
        <f>'2.1.21 SIS'!AK55</f>
        <v>12755</v>
      </c>
      <c r="Q55" s="97">
        <f t="shared" si="4"/>
        <v>3280</v>
      </c>
    </row>
    <row r="56" spans="1:17" ht="14.45" customHeight="1" x14ac:dyDescent="0.2">
      <c r="A56" s="100">
        <v>50</v>
      </c>
      <c r="B56" s="101" t="s">
        <v>114</v>
      </c>
      <c r="C56" s="102">
        <v>5271767</v>
      </c>
      <c r="D56" s="102">
        <v>15827721</v>
      </c>
      <c r="E56" s="102">
        <v>75000</v>
      </c>
      <c r="F56" s="102"/>
      <c r="G56" s="102">
        <v>-1979</v>
      </c>
      <c r="H56" s="102">
        <f t="shared" si="1"/>
        <v>21172509</v>
      </c>
      <c r="I56" s="102">
        <v>18947</v>
      </c>
      <c r="J56" s="103">
        <v>0</v>
      </c>
      <c r="K56" s="102">
        <v>155781</v>
      </c>
      <c r="L56" s="102">
        <v>0</v>
      </c>
      <c r="M56" s="102">
        <v>0</v>
      </c>
      <c r="N56" s="102">
        <f t="shared" si="2"/>
        <v>174728</v>
      </c>
      <c r="O56" s="102">
        <f t="shared" si="3"/>
        <v>20997781</v>
      </c>
      <c r="P56" s="104">
        <f>'2.1.21 SIS'!AK56</f>
        <v>7316</v>
      </c>
      <c r="Q56" s="102">
        <f t="shared" si="4"/>
        <v>2870</v>
      </c>
    </row>
    <row r="57" spans="1:17" ht="14.45" customHeight="1" x14ac:dyDescent="0.2">
      <c r="A57" s="92">
        <v>51</v>
      </c>
      <c r="B57" s="93" t="s">
        <v>116</v>
      </c>
      <c r="C57" s="94">
        <v>18412125</v>
      </c>
      <c r="D57" s="94">
        <v>16020000</v>
      </c>
      <c r="E57" s="94">
        <v>100000</v>
      </c>
      <c r="F57" s="94"/>
      <c r="G57" s="94">
        <v>-3289</v>
      </c>
      <c r="H57" s="94">
        <f t="shared" si="1"/>
        <v>34528836</v>
      </c>
      <c r="I57" s="94">
        <v>0</v>
      </c>
      <c r="J57" s="95">
        <v>0</v>
      </c>
      <c r="K57" s="94">
        <v>619748</v>
      </c>
      <c r="L57" s="94">
        <v>0</v>
      </c>
      <c r="M57" s="94">
        <v>0</v>
      </c>
      <c r="N57" s="94">
        <f t="shared" si="2"/>
        <v>619748</v>
      </c>
      <c r="O57" s="94">
        <f t="shared" si="3"/>
        <v>33909088</v>
      </c>
      <c r="P57" s="96">
        <f>'2.1.21 SIS'!AK57</f>
        <v>7738</v>
      </c>
      <c r="Q57" s="94">
        <f t="shared" si="4"/>
        <v>4382</v>
      </c>
    </row>
    <row r="58" spans="1:17" ht="14.45" customHeight="1" x14ac:dyDescent="0.2">
      <c r="A58" s="92">
        <v>52</v>
      </c>
      <c r="B58" s="93" t="s">
        <v>118</v>
      </c>
      <c r="C58" s="97">
        <v>116671025</v>
      </c>
      <c r="D58" s="97">
        <v>118091175</v>
      </c>
      <c r="E58" s="97">
        <v>0</v>
      </c>
      <c r="F58" s="97"/>
      <c r="G58" s="97">
        <v>-16428</v>
      </c>
      <c r="H58" s="97">
        <f t="shared" si="1"/>
        <v>234745772</v>
      </c>
      <c r="I58" s="97">
        <v>0</v>
      </c>
      <c r="J58" s="98">
        <v>0</v>
      </c>
      <c r="K58" s="97">
        <v>3596547</v>
      </c>
      <c r="L58" s="97">
        <v>1356675</v>
      </c>
      <c r="M58" s="97">
        <v>0</v>
      </c>
      <c r="N58" s="97">
        <f t="shared" si="2"/>
        <v>4953222</v>
      </c>
      <c r="O58" s="97">
        <f t="shared" si="3"/>
        <v>229792550</v>
      </c>
      <c r="P58" s="99">
        <f>'2.1.21 SIS'!AK58</f>
        <v>37085</v>
      </c>
      <c r="Q58" s="97">
        <f t="shared" si="4"/>
        <v>6196</v>
      </c>
    </row>
    <row r="59" spans="1:17" ht="14.45" customHeight="1" x14ac:dyDescent="0.2">
      <c r="A59" s="92">
        <v>53</v>
      </c>
      <c r="B59" s="93" t="s">
        <v>120</v>
      </c>
      <c r="C59" s="97">
        <v>7723509</v>
      </c>
      <c r="D59" s="97">
        <v>48000000</v>
      </c>
      <c r="E59" s="97">
        <v>142000</v>
      </c>
      <c r="F59" s="97"/>
      <c r="G59" s="97">
        <v>-7280</v>
      </c>
      <c r="H59" s="97">
        <f t="shared" si="1"/>
        <v>55858229</v>
      </c>
      <c r="I59" s="97">
        <v>0</v>
      </c>
      <c r="J59" s="98">
        <v>0</v>
      </c>
      <c r="K59" s="97">
        <v>272127</v>
      </c>
      <c r="L59" s="97">
        <v>312000</v>
      </c>
      <c r="M59" s="97">
        <v>50000</v>
      </c>
      <c r="N59" s="97">
        <f t="shared" si="2"/>
        <v>634127</v>
      </c>
      <c r="O59" s="97">
        <f t="shared" si="3"/>
        <v>55224102</v>
      </c>
      <c r="P59" s="99">
        <f>'2.1.21 SIS'!AK59</f>
        <v>19088</v>
      </c>
      <c r="Q59" s="97">
        <f t="shared" si="4"/>
        <v>2893</v>
      </c>
    </row>
    <row r="60" spans="1:17" ht="14.45" customHeight="1" x14ac:dyDescent="0.2">
      <c r="A60" s="92">
        <v>54</v>
      </c>
      <c r="B60" s="93" t="s">
        <v>122</v>
      </c>
      <c r="C60" s="97">
        <v>2138837</v>
      </c>
      <c r="D60" s="97">
        <v>757023</v>
      </c>
      <c r="E60" s="97">
        <v>24747</v>
      </c>
      <c r="F60" s="97"/>
      <c r="G60" s="97">
        <v>-5255</v>
      </c>
      <c r="H60" s="97">
        <f t="shared" si="1"/>
        <v>2915352</v>
      </c>
      <c r="I60" s="97">
        <v>0</v>
      </c>
      <c r="J60" s="98">
        <v>0</v>
      </c>
      <c r="K60" s="97">
        <v>69538</v>
      </c>
      <c r="L60" s="97">
        <v>20690</v>
      </c>
      <c r="M60" s="97">
        <v>2474</v>
      </c>
      <c r="N60" s="97">
        <f t="shared" si="2"/>
        <v>92702</v>
      </c>
      <c r="O60" s="97">
        <f t="shared" si="3"/>
        <v>2822650</v>
      </c>
      <c r="P60" s="99">
        <f>'2.1.21 SIS'!AK60</f>
        <v>403</v>
      </c>
      <c r="Q60" s="97">
        <f t="shared" si="4"/>
        <v>7004</v>
      </c>
    </row>
    <row r="61" spans="1:17" ht="14.45" customHeight="1" x14ac:dyDescent="0.2">
      <c r="A61" s="100">
        <v>55</v>
      </c>
      <c r="B61" s="101" t="s">
        <v>124</v>
      </c>
      <c r="C61" s="102">
        <v>10350844</v>
      </c>
      <c r="D61" s="102">
        <v>57076010</v>
      </c>
      <c r="E61" s="102">
        <v>152746</v>
      </c>
      <c r="F61" s="102"/>
      <c r="G61" s="102">
        <v>-21896</v>
      </c>
      <c r="H61" s="102">
        <f t="shared" si="1"/>
        <v>67557704</v>
      </c>
      <c r="I61" s="102">
        <v>0</v>
      </c>
      <c r="J61" s="103">
        <v>0</v>
      </c>
      <c r="K61" s="102">
        <v>303778</v>
      </c>
      <c r="L61" s="102">
        <v>304624</v>
      </c>
      <c r="M61" s="102">
        <v>85129</v>
      </c>
      <c r="N61" s="102">
        <f t="shared" si="2"/>
        <v>693531</v>
      </c>
      <c r="O61" s="102">
        <f t="shared" si="3"/>
        <v>66864173</v>
      </c>
      <c r="P61" s="104">
        <f>'2.1.21 SIS'!AK61</f>
        <v>16389</v>
      </c>
      <c r="Q61" s="102">
        <f t="shared" si="4"/>
        <v>4080</v>
      </c>
    </row>
    <row r="62" spans="1:17" ht="14.45" customHeight="1" x14ac:dyDescent="0.2">
      <c r="A62" s="92">
        <v>56</v>
      </c>
      <c r="B62" s="93" t="s">
        <v>126</v>
      </c>
      <c r="C62" s="94">
        <v>2871250</v>
      </c>
      <c r="D62" s="94">
        <v>7814500</v>
      </c>
      <c r="E62" s="94">
        <v>20000</v>
      </c>
      <c r="F62" s="94"/>
      <c r="G62" s="94">
        <v>-862</v>
      </c>
      <c r="H62" s="94">
        <f t="shared" si="1"/>
        <v>10704888</v>
      </c>
      <c r="I62" s="94">
        <v>0</v>
      </c>
      <c r="J62" s="95">
        <v>0</v>
      </c>
      <c r="K62" s="94">
        <v>86662</v>
      </c>
      <c r="L62" s="94">
        <v>87000</v>
      </c>
      <c r="M62" s="94">
        <v>0</v>
      </c>
      <c r="N62" s="94">
        <f t="shared" si="2"/>
        <v>173662</v>
      </c>
      <c r="O62" s="94">
        <f t="shared" si="3"/>
        <v>10531226</v>
      </c>
      <c r="P62" s="96">
        <f>'2.1.21 SIS'!AK62</f>
        <v>2926</v>
      </c>
      <c r="Q62" s="94">
        <f t="shared" si="4"/>
        <v>3599</v>
      </c>
    </row>
    <row r="63" spans="1:17" ht="14.45" customHeight="1" x14ac:dyDescent="0.2">
      <c r="A63" s="92">
        <v>57</v>
      </c>
      <c r="B63" s="93" t="s">
        <v>128</v>
      </c>
      <c r="C63" s="97">
        <v>13137592</v>
      </c>
      <c r="D63" s="97">
        <v>12850000</v>
      </c>
      <c r="E63" s="97">
        <v>1000000</v>
      </c>
      <c r="F63" s="97"/>
      <c r="G63" s="97">
        <v>-3066</v>
      </c>
      <c r="H63" s="97">
        <f t="shared" si="1"/>
        <v>26984526</v>
      </c>
      <c r="I63" s="97">
        <v>0</v>
      </c>
      <c r="J63" s="98">
        <v>0</v>
      </c>
      <c r="K63" s="97">
        <v>420000</v>
      </c>
      <c r="L63" s="97">
        <v>325000</v>
      </c>
      <c r="M63" s="97">
        <v>0</v>
      </c>
      <c r="N63" s="97">
        <f t="shared" si="2"/>
        <v>745000</v>
      </c>
      <c r="O63" s="97">
        <f t="shared" si="3"/>
        <v>26239526</v>
      </c>
      <c r="P63" s="99">
        <f>'2.1.21 SIS'!AK63</f>
        <v>9285</v>
      </c>
      <c r="Q63" s="97">
        <f t="shared" si="4"/>
        <v>2826</v>
      </c>
    </row>
    <row r="64" spans="1:17" ht="14.45" customHeight="1" x14ac:dyDescent="0.2">
      <c r="A64" s="92">
        <v>58</v>
      </c>
      <c r="B64" s="93" t="s">
        <v>130</v>
      </c>
      <c r="C64" s="97">
        <v>4254588</v>
      </c>
      <c r="D64" s="97">
        <v>12950000</v>
      </c>
      <c r="E64" s="97">
        <v>0</v>
      </c>
      <c r="F64" s="97"/>
      <c r="G64" s="97">
        <v>-2809</v>
      </c>
      <c r="H64" s="97">
        <f t="shared" si="1"/>
        <v>17201779</v>
      </c>
      <c r="I64" s="97">
        <v>0</v>
      </c>
      <c r="J64" s="98">
        <v>0</v>
      </c>
      <c r="K64" s="97">
        <v>139167</v>
      </c>
      <c r="L64" s="97">
        <v>256874</v>
      </c>
      <c r="M64" s="97">
        <v>0</v>
      </c>
      <c r="N64" s="97">
        <f t="shared" si="2"/>
        <v>396041</v>
      </c>
      <c r="O64" s="97">
        <f t="shared" si="3"/>
        <v>16805738</v>
      </c>
      <c r="P64" s="99">
        <f>'2.1.21 SIS'!AK64</f>
        <v>7709</v>
      </c>
      <c r="Q64" s="97">
        <f t="shared" si="4"/>
        <v>2180</v>
      </c>
    </row>
    <row r="65" spans="1:17" ht="14.45" customHeight="1" x14ac:dyDescent="0.2">
      <c r="A65" s="92">
        <v>59</v>
      </c>
      <c r="B65" s="93" t="s">
        <v>132</v>
      </c>
      <c r="C65" s="97">
        <v>2179874</v>
      </c>
      <c r="D65" s="97">
        <v>5721933</v>
      </c>
      <c r="E65" s="97">
        <v>0</v>
      </c>
      <c r="F65" s="97"/>
      <c r="G65" s="97">
        <v>-449</v>
      </c>
      <c r="H65" s="97">
        <f t="shared" si="1"/>
        <v>7901358</v>
      </c>
      <c r="I65" s="97">
        <v>0</v>
      </c>
      <c r="J65" s="98">
        <v>0</v>
      </c>
      <c r="K65" s="97">
        <v>70112</v>
      </c>
      <c r="L65" s="97">
        <v>71846</v>
      </c>
      <c r="M65" s="97">
        <v>0</v>
      </c>
      <c r="N65" s="97">
        <f t="shared" si="2"/>
        <v>141958</v>
      </c>
      <c r="O65" s="97">
        <f t="shared" si="3"/>
        <v>7759400</v>
      </c>
      <c r="P65" s="99">
        <f>'2.1.21 SIS'!AK65</f>
        <v>4820</v>
      </c>
      <c r="Q65" s="97">
        <f t="shared" si="4"/>
        <v>1610</v>
      </c>
    </row>
    <row r="66" spans="1:17" ht="14.45" customHeight="1" x14ac:dyDescent="0.2">
      <c r="A66" s="100">
        <v>60</v>
      </c>
      <c r="B66" s="101" t="s">
        <v>134</v>
      </c>
      <c r="C66" s="102">
        <v>5968605</v>
      </c>
      <c r="D66" s="102">
        <v>11816988</v>
      </c>
      <c r="E66" s="102">
        <v>0</v>
      </c>
      <c r="F66" s="102"/>
      <c r="G66" s="102">
        <v>-1507</v>
      </c>
      <c r="H66" s="102">
        <f t="shared" si="1"/>
        <v>17784086</v>
      </c>
      <c r="I66" s="102">
        <v>0</v>
      </c>
      <c r="J66" s="103">
        <v>0</v>
      </c>
      <c r="K66" s="102">
        <v>238417</v>
      </c>
      <c r="L66" s="102">
        <v>191467</v>
      </c>
      <c r="M66" s="102">
        <v>0</v>
      </c>
      <c r="N66" s="102">
        <f t="shared" si="2"/>
        <v>429884</v>
      </c>
      <c r="O66" s="102">
        <f t="shared" si="3"/>
        <v>17354202</v>
      </c>
      <c r="P66" s="104">
        <f>'2.1.21 SIS'!AK66</f>
        <v>5557</v>
      </c>
      <c r="Q66" s="102">
        <f t="shared" si="4"/>
        <v>3123</v>
      </c>
    </row>
    <row r="67" spans="1:17" ht="14.45" customHeight="1" x14ac:dyDescent="0.2">
      <c r="A67" s="92">
        <v>61</v>
      </c>
      <c r="B67" s="93" t="s">
        <v>136</v>
      </c>
      <c r="C67" s="94">
        <v>22079028</v>
      </c>
      <c r="D67" s="94">
        <v>15023211</v>
      </c>
      <c r="E67" s="94">
        <v>106454</v>
      </c>
      <c r="F67" s="94"/>
      <c r="G67" s="94">
        <v>-6380</v>
      </c>
      <c r="H67" s="94">
        <f t="shared" si="1"/>
        <v>37202313</v>
      </c>
      <c r="I67" s="94">
        <v>0</v>
      </c>
      <c r="J67" s="95">
        <v>2654</v>
      </c>
      <c r="K67" s="94">
        <v>727710</v>
      </c>
      <c r="L67" s="94">
        <v>188272</v>
      </c>
      <c r="M67" s="94">
        <v>0</v>
      </c>
      <c r="N67" s="94">
        <f t="shared" si="2"/>
        <v>918636</v>
      </c>
      <c r="O67" s="94">
        <f t="shared" si="3"/>
        <v>36283677</v>
      </c>
      <c r="P67" s="96">
        <f>'2.1.21 SIS'!AK67</f>
        <v>3889</v>
      </c>
      <c r="Q67" s="94">
        <f t="shared" si="4"/>
        <v>9330</v>
      </c>
    </row>
    <row r="68" spans="1:17" ht="14.45" customHeight="1" x14ac:dyDescent="0.2">
      <c r="A68" s="92">
        <v>62</v>
      </c>
      <c r="B68" s="93" t="s">
        <v>138</v>
      </c>
      <c r="C68" s="97">
        <v>1861000</v>
      </c>
      <c r="D68" s="97">
        <v>3108000</v>
      </c>
      <c r="E68" s="97">
        <v>14600</v>
      </c>
      <c r="F68" s="97"/>
      <c r="G68" s="97">
        <v>-2933</v>
      </c>
      <c r="H68" s="97">
        <f t="shared" si="1"/>
        <v>4980667</v>
      </c>
      <c r="I68" s="97">
        <v>0</v>
      </c>
      <c r="J68" s="98">
        <v>0</v>
      </c>
      <c r="K68" s="97">
        <v>71000</v>
      </c>
      <c r="L68" s="97">
        <v>0</v>
      </c>
      <c r="M68" s="97">
        <v>1100</v>
      </c>
      <c r="N68" s="97">
        <f t="shared" si="2"/>
        <v>72100</v>
      </c>
      <c r="O68" s="97">
        <f t="shared" si="3"/>
        <v>4908567</v>
      </c>
      <c r="P68" s="99">
        <f>'2.1.21 SIS'!AK68</f>
        <v>1837</v>
      </c>
      <c r="Q68" s="97">
        <f t="shared" si="4"/>
        <v>2672</v>
      </c>
    </row>
    <row r="69" spans="1:17" ht="14.45" customHeight="1" x14ac:dyDescent="0.2">
      <c r="A69" s="92">
        <v>63</v>
      </c>
      <c r="B69" s="93" t="s">
        <v>140</v>
      </c>
      <c r="C69" s="97">
        <v>13944000</v>
      </c>
      <c r="D69" s="97">
        <v>8050000</v>
      </c>
      <c r="E69" s="97">
        <v>0</v>
      </c>
      <c r="F69" s="97"/>
      <c r="G69" s="97">
        <v>-3130</v>
      </c>
      <c r="H69" s="97">
        <f t="shared" si="1"/>
        <v>21990870</v>
      </c>
      <c r="I69" s="97">
        <v>0</v>
      </c>
      <c r="J69" s="98">
        <v>0</v>
      </c>
      <c r="K69" s="97">
        <v>108000</v>
      </c>
      <c r="L69" s="97">
        <v>130000</v>
      </c>
      <c r="M69" s="97">
        <v>22000</v>
      </c>
      <c r="N69" s="97">
        <f t="shared" si="2"/>
        <v>260000</v>
      </c>
      <c r="O69" s="97">
        <f t="shared" si="3"/>
        <v>21730870</v>
      </c>
      <c r="P69" s="99">
        <f>'2.1.21 SIS'!AK69</f>
        <v>2069</v>
      </c>
      <c r="Q69" s="97">
        <f t="shared" si="4"/>
        <v>10503</v>
      </c>
    </row>
    <row r="70" spans="1:17" ht="14.45" customHeight="1" x14ac:dyDescent="0.2">
      <c r="A70" s="92">
        <v>64</v>
      </c>
      <c r="B70" s="93" t="s">
        <v>142</v>
      </c>
      <c r="C70" s="97">
        <v>1847958</v>
      </c>
      <c r="D70" s="97">
        <v>4218449</v>
      </c>
      <c r="E70" s="97">
        <v>0</v>
      </c>
      <c r="F70" s="97"/>
      <c r="G70" s="97">
        <v>0</v>
      </c>
      <c r="H70" s="97">
        <f t="shared" si="1"/>
        <v>6066407</v>
      </c>
      <c r="I70" s="97">
        <v>0</v>
      </c>
      <c r="J70" s="98">
        <v>0</v>
      </c>
      <c r="K70" s="97">
        <v>70280</v>
      </c>
      <c r="L70" s="97">
        <v>0</v>
      </c>
      <c r="M70" s="97">
        <v>0</v>
      </c>
      <c r="N70" s="97">
        <f t="shared" si="2"/>
        <v>70280</v>
      </c>
      <c r="O70" s="97">
        <f t="shared" si="3"/>
        <v>5996127</v>
      </c>
      <c r="P70" s="99">
        <f>'2.1.21 SIS'!AK70</f>
        <v>1894</v>
      </c>
      <c r="Q70" s="97">
        <f t="shared" si="4"/>
        <v>3166</v>
      </c>
    </row>
    <row r="71" spans="1:17" ht="14.45" customHeight="1" x14ac:dyDescent="0.2">
      <c r="A71" s="100">
        <v>65</v>
      </c>
      <c r="B71" s="101" t="s">
        <v>186</v>
      </c>
      <c r="C71" s="102">
        <v>11465000</v>
      </c>
      <c r="D71" s="102">
        <v>29500000</v>
      </c>
      <c r="E71" s="102">
        <v>0</v>
      </c>
      <c r="F71" s="102"/>
      <c r="G71" s="102">
        <v>-4642</v>
      </c>
      <c r="H71" s="102">
        <f t="shared" ref="H71:H75" si="5">SUM(C71:G71)</f>
        <v>40960358</v>
      </c>
      <c r="I71" s="102">
        <v>13000</v>
      </c>
      <c r="J71" s="103">
        <v>0</v>
      </c>
      <c r="K71" s="102">
        <v>325000</v>
      </c>
      <c r="L71" s="102">
        <v>232342</v>
      </c>
      <c r="M71" s="102">
        <v>1000</v>
      </c>
      <c r="N71" s="102">
        <f t="shared" si="2"/>
        <v>571342</v>
      </c>
      <c r="O71" s="102">
        <f t="shared" si="3"/>
        <v>40389016</v>
      </c>
      <c r="P71" s="104">
        <f>'2.1.21 SIS'!AK71</f>
        <v>7823</v>
      </c>
      <c r="Q71" s="102">
        <f t="shared" si="4"/>
        <v>5163</v>
      </c>
    </row>
    <row r="72" spans="1:17" ht="14.45" customHeight="1" x14ac:dyDescent="0.2">
      <c r="A72" s="92">
        <v>66</v>
      </c>
      <c r="B72" s="93" t="s">
        <v>187</v>
      </c>
      <c r="C72" s="97">
        <v>5724879</v>
      </c>
      <c r="D72" s="97">
        <v>3002148</v>
      </c>
      <c r="E72" s="97">
        <v>0</v>
      </c>
      <c r="F72" s="97"/>
      <c r="G72" s="97">
        <v>0</v>
      </c>
      <c r="H72" s="97">
        <f t="shared" si="5"/>
        <v>8727027</v>
      </c>
      <c r="I72" s="97">
        <v>0</v>
      </c>
      <c r="J72" s="98">
        <v>0</v>
      </c>
      <c r="K72" s="97">
        <v>0</v>
      </c>
      <c r="L72" s="97">
        <v>0</v>
      </c>
      <c r="M72" s="97">
        <v>0</v>
      </c>
      <c r="N72" s="97">
        <f t="shared" ref="N72:N75" si="6">SUM(I72:M72)</f>
        <v>0</v>
      </c>
      <c r="O72" s="97">
        <f t="shared" ref="O72:O75" si="7">H72-N72</f>
        <v>8727027</v>
      </c>
      <c r="P72" s="99">
        <f>'2.1.21 SIS'!AK72</f>
        <v>1886</v>
      </c>
      <c r="Q72" s="97">
        <f t="shared" ref="Q72:Q75" si="8">ROUND(O72/P72,0)</f>
        <v>4627</v>
      </c>
    </row>
    <row r="73" spans="1:17" ht="14.45" customHeight="1" x14ac:dyDescent="0.2">
      <c r="A73" s="92">
        <v>67</v>
      </c>
      <c r="B73" s="93" t="s">
        <v>148</v>
      </c>
      <c r="C73" s="97">
        <v>11984000</v>
      </c>
      <c r="D73" s="97">
        <v>11035000</v>
      </c>
      <c r="E73" s="97">
        <v>0</v>
      </c>
      <c r="F73" s="97"/>
      <c r="G73" s="97">
        <v>0</v>
      </c>
      <c r="H73" s="97">
        <f t="shared" si="5"/>
        <v>23019000</v>
      </c>
      <c r="I73" s="97">
        <v>0</v>
      </c>
      <c r="J73" s="98">
        <v>0</v>
      </c>
      <c r="K73" s="97">
        <v>320343</v>
      </c>
      <c r="L73" s="97">
        <v>110000</v>
      </c>
      <c r="M73" s="97">
        <v>0</v>
      </c>
      <c r="N73" s="97">
        <f t="shared" si="6"/>
        <v>430343</v>
      </c>
      <c r="O73" s="97">
        <f t="shared" si="7"/>
        <v>22588657</v>
      </c>
      <c r="P73" s="99">
        <f>'2.1.21 SIS'!AK73</f>
        <v>5371</v>
      </c>
      <c r="Q73" s="97">
        <f t="shared" si="8"/>
        <v>4206</v>
      </c>
    </row>
    <row r="74" spans="1:17" ht="14.45" customHeight="1" x14ac:dyDescent="0.2">
      <c r="A74" s="92">
        <v>68</v>
      </c>
      <c r="B74" s="93" t="s">
        <v>188</v>
      </c>
      <c r="C74" s="97">
        <v>2439500</v>
      </c>
      <c r="D74" s="97">
        <v>3462500</v>
      </c>
      <c r="E74" s="97">
        <v>0</v>
      </c>
      <c r="F74" s="97"/>
      <c r="G74" s="97">
        <v>-1144</v>
      </c>
      <c r="H74" s="97">
        <f t="shared" si="5"/>
        <v>5900856</v>
      </c>
      <c r="I74" s="97">
        <v>1200</v>
      </c>
      <c r="J74" s="98">
        <v>0</v>
      </c>
      <c r="K74" s="97">
        <v>0</v>
      </c>
      <c r="L74" s="97">
        <v>34500</v>
      </c>
      <c r="M74" s="97">
        <v>4000</v>
      </c>
      <c r="N74" s="97">
        <f t="shared" si="6"/>
        <v>39700</v>
      </c>
      <c r="O74" s="97">
        <f t="shared" si="7"/>
        <v>5861156</v>
      </c>
      <c r="P74" s="99">
        <f>'2.1.21 SIS'!AK74</f>
        <v>1543</v>
      </c>
      <c r="Q74" s="97">
        <f t="shared" si="8"/>
        <v>3799</v>
      </c>
    </row>
    <row r="75" spans="1:17" ht="14.45" customHeight="1" x14ac:dyDescent="0.2">
      <c r="A75" s="105">
        <v>69</v>
      </c>
      <c r="B75" s="106" t="s">
        <v>152</v>
      </c>
      <c r="C75" s="102">
        <v>6467423</v>
      </c>
      <c r="D75" s="102">
        <v>7385985</v>
      </c>
      <c r="E75" s="102">
        <v>0</v>
      </c>
      <c r="F75" s="102"/>
      <c r="G75" s="102">
        <v>0</v>
      </c>
      <c r="H75" s="102">
        <f t="shared" si="5"/>
        <v>13853408</v>
      </c>
      <c r="I75" s="102">
        <v>0</v>
      </c>
      <c r="J75" s="103">
        <v>0</v>
      </c>
      <c r="K75" s="102">
        <v>149235</v>
      </c>
      <c r="L75" s="102">
        <v>62822</v>
      </c>
      <c r="M75" s="102">
        <v>9656</v>
      </c>
      <c r="N75" s="102">
        <f t="shared" si="6"/>
        <v>221713</v>
      </c>
      <c r="O75" s="102">
        <f t="shared" si="7"/>
        <v>13631695</v>
      </c>
      <c r="P75" s="104">
        <f>'2.1.21 SIS'!AK75</f>
        <v>4760</v>
      </c>
      <c r="Q75" s="102">
        <f t="shared" si="8"/>
        <v>2864</v>
      </c>
    </row>
    <row r="76" spans="1:17" ht="14.45" customHeight="1" x14ac:dyDescent="0.2">
      <c r="A76" s="107"/>
      <c r="B76" s="108" t="s">
        <v>189</v>
      </c>
      <c r="C76" s="109">
        <f>SUM(C7:C75)</f>
        <v>1634964019</v>
      </c>
      <c r="D76" s="109">
        <f t="shared" ref="D76:M76" si="9">SUM(D7:D75)</f>
        <v>1900251495</v>
      </c>
      <c r="E76" s="109">
        <f t="shared" si="9"/>
        <v>5006925</v>
      </c>
      <c r="F76" s="109">
        <f>SUM(F7:F75)</f>
        <v>-6007082</v>
      </c>
      <c r="G76" s="109">
        <f t="shared" si="9"/>
        <v>-632697</v>
      </c>
      <c r="H76" s="109">
        <f t="shared" si="9"/>
        <v>3533582660</v>
      </c>
      <c r="I76" s="109">
        <f>SUM(I7:I75)</f>
        <v>5210528</v>
      </c>
      <c r="J76" s="109">
        <f t="shared" si="9"/>
        <v>3257720</v>
      </c>
      <c r="K76" s="109">
        <f t="shared" si="9"/>
        <v>41261373</v>
      </c>
      <c r="L76" s="109">
        <f t="shared" si="9"/>
        <v>32538921</v>
      </c>
      <c r="M76" s="109">
        <f t="shared" si="9"/>
        <v>501013</v>
      </c>
      <c r="N76" s="109">
        <f>SUM(N7:N75)</f>
        <v>82769555</v>
      </c>
      <c r="O76" s="109">
        <f>SUM(O7:O75)</f>
        <v>3450813105</v>
      </c>
      <c r="P76" s="110">
        <f>SUM(P7:P75)</f>
        <v>665649</v>
      </c>
      <c r="Q76" s="109">
        <f>ROUND(O76/P76,0)</f>
        <v>5184</v>
      </c>
    </row>
    <row r="77" spans="1:17" s="115" customFormat="1" ht="15" customHeight="1" x14ac:dyDescent="0.2">
      <c r="A77" s="111"/>
      <c r="B77" s="112"/>
      <c r="C77" s="49" t="s">
        <v>190</v>
      </c>
      <c r="D77" s="113"/>
      <c r="E77" s="113"/>
      <c r="F77" s="113"/>
      <c r="G77" s="113"/>
      <c r="H77" s="113"/>
      <c r="I77" s="114"/>
      <c r="J77" s="113"/>
      <c r="K77" s="113"/>
      <c r="L77" s="113"/>
      <c r="M77" s="113"/>
      <c r="N77" s="113"/>
      <c r="O77" s="113"/>
      <c r="P77" s="113"/>
      <c r="Q77" s="113"/>
    </row>
    <row r="78" spans="1:17" s="115" customFormat="1" ht="15" customHeight="1" x14ac:dyDescent="0.2">
      <c r="A78" s="111"/>
      <c r="B78" s="112"/>
      <c r="C78" s="113" t="s">
        <v>191</v>
      </c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</row>
  </sheetData>
  <mergeCells count="6">
    <mergeCell ref="A1:B1"/>
    <mergeCell ref="A2:B2"/>
    <mergeCell ref="A3:B3"/>
    <mergeCell ref="A4:B4"/>
    <mergeCell ref="A5:B5"/>
    <mergeCell ref="A6:B6"/>
  </mergeCells>
  <printOptions horizontalCentered="1"/>
  <pageMargins left="0.4" right="0.4" top="1.1499999999999999" bottom="0.35" header="0.3" footer="0.25"/>
  <pageSetup paperSize="5" scale="75" orientation="portrait" r:id="rId1"/>
  <headerFooter alignWithMargins="0">
    <oddHeader>&amp;C&amp;20FY2021-22 Charter School Funding
(Exclude Debt Serv. and Cap. Outlay)
Inital Local Revenue Representation Per Pupil</oddHeader>
  </headerFooter>
  <colBreaks count="1" manualBreakCount="1">
    <brk id="8" max="7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view="pageBreakPreview" zoomScaleNormal="100" zoomScaleSheetLayoutView="100" workbookViewId="0">
      <pane xSplit="2" ySplit="2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defaultColWidth="9.140625" defaultRowHeight="12.75" x14ac:dyDescent="0.2"/>
  <cols>
    <col min="1" max="1" width="4.28515625" customWidth="1"/>
    <col min="2" max="2" width="18.140625" customWidth="1"/>
    <col min="3" max="3" width="14.5703125" customWidth="1"/>
    <col min="4" max="4" width="14.42578125" customWidth="1"/>
    <col min="5" max="5" width="12.42578125" customWidth="1"/>
    <col min="6" max="6" width="14.140625" customWidth="1"/>
    <col min="7" max="7" width="13.140625" customWidth="1"/>
    <col min="8" max="8" width="13.7109375" customWidth="1"/>
    <col min="9" max="9" width="15.42578125" customWidth="1"/>
    <col min="10" max="10" width="13.28515625" customWidth="1"/>
    <col min="11" max="11" width="12.85546875" customWidth="1"/>
    <col min="12" max="12" width="13.7109375" customWidth="1"/>
    <col min="13" max="13" width="17.5703125" customWidth="1"/>
    <col min="14" max="14" width="14" customWidth="1"/>
    <col min="15" max="15" width="12.42578125" customWidth="1"/>
  </cols>
  <sheetData>
    <row r="1" spans="1:15" ht="94.9" customHeight="1" x14ac:dyDescent="0.2">
      <c r="A1" s="116" t="s">
        <v>0</v>
      </c>
      <c r="B1" s="116" t="s">
        <v>0</v>
      </c>
      <c r="C1" s="117" t="s">
        <v>168</v>
      </c>
      <c r="D1" s="117" t="s">
        <v>169</v>
      </c>
      <c r="E1" s="117" t="s">
        <v>170</v>
      </c>
      <c r="F1" s="118" t="s">
        <v>192</v>
      </c>
      <c r="G1" s="117" t="s">
        <v>174</v>
      </c>
      <c r="H1" s="119" t="s">
        <v>193</v>
      </c>
      <c r="I1" s="119" t="s">
        <v>176</v>
      </c>
      <c r="J1" s="119" t="s">
        <v>177</v>
      </c>
      <c r="K1" s="119" t="s">
        <v>178</v>
      </c>
      <c r="L1" s="118" t="s">
        <v>192</v>
      </c>
      <c r="M1" s="81" t="s">
        <v>180</v>
      </c>
      <c r="N1" s="80" t="s">
        <v>181</v>
      </c>
      <c r="O1" s="82" t="s">
        <v>182</v>
      </c>
    </row>
    <row r="2" spans="1:15" ht="13.5" customHeight="1" x14ac:dyDescent="0.2">
      <c r="A2" s="120"/>
      <c r="B2" s="121"/>
      <c r="C2" s="84">
        <v>1</v>
      </c>
      <c r="D2" s="84">
        <f>1+C2</f>
        <v>2</v>
      </c>
      <c r="E2" s="84">
        <f t="shared" ref="E2:O2" si="0">1+D2</f>
        <v>3</v>
      </c>
      <c r="F2" s="84">
        <f t="shared" si="0"/>
        <v>4</v>
      </c>
      <c r="G2" s="84">
        <f t="shared" si="0"/>
        <v>5</v>
      </c>
      <c r="H2" s="84">
        <f t="shared" si="0"/>
        <v>6</v>
      </c>
      <c r="I2" s="84">
        <f t="shared" si="0"/>
        <v>7</v>
      </c>
      <c r="J2" s="84">
        <f t="shared" si="0"/>
        <v>8</v>
      </c>
      <c r="K2" s="84">
        <f t="shared" si="0"/>
        <v>9</v>
      </c>
      <c r="L2" s="84">
        <f t="shared" si="0"/>
        <v>10</v>
      </c>
      <c r="M2" s="84">
        <f t="shared" si="0"/>
        <v>11</v>
      </c>
      <c r="N2" s="84">
        <f t="shared" si="0"/>
        <v>12</v>
      </c>
      <c r="O2" s="84">
        <f t="shared" si="0"/>
        <v>13</v>
      </c>
    </row>
    <row r="3" spans="1:15" ht="11.25" hidden="1" customHeight="1" x14ac:dyDescent="0.2">
      <c r="A3" s="122"/>
      <c r="B3" s="123"/>
      <c r="C3" s="124"/>
      <c r="D3" s="124"/>
      <c r="E3" s="124"/>
      <c r="F3" s="125"/>
      <c r="G3" s="124"/>
      <c r="H3" s="124"/>
      <c r="I3" s="124"/>
      <c r="J3" s="126"/>
      <c r="K3" s="124"/>
      <c r="L3" s="127"/>
      <c r="M3" s="128"/>
      <c r="N3" s="124"/>
      <c r="O3" s="129"/>
    </row>
    <row r="4" spans="1:15" ht="11.25" hidden="1" customHeight="1" x14ac:dyDescent="0.2">
      <c r="A4" s="122"/>
      <c r="B4" s="123"/>
      <c r="C4" s="124"/>
      <c r="D4" s="124"/>
      <c r="E4" s="124"/>
      <c r="F4" s="125"/>
      <c r="G4" s="124"/>
      <c r="H4" s="124"/>
      <c r="I4" s="124"/>
      <c r="J4" s="126"/>
      <c r="K4" s="124"/>
      <c r="L4" s="127"/>
      <c r="M4" s="128"/>
      <c r="N4" s="124"/>
      <c r="O4" s="129"/>
    </row>
    <row r="5" spans="1:15" ht="11.25" hidden="1" customHeight="1" x14ac:dyDescent="0.2">
      <c r="A5" s="122"/>
      <c r="B5" s="123"/>
      <c r="C5" s="124"/>
      <c r="D5" s="124"/>
      <c r="E5" s="124"/>
      <c r="F5" s="125"/>
      <c r="G5" s="124"/>
      <c r="H5" s="124"/>
      <c r="I5" s="124"/>
      <c r="J5" s="126"/>
      <c r="K5" s="124"/>
      <c r="L5" s="127"/>
      <c r="M5" s="128"/>
      <c r="N5" s="124"/>
      <c r="O5" s="129"/>
    </row>
    <row r="6" spans="1:15" ht="11.25" hidden="1" customHeight="1" x14ac:dyDescent="0.2">
      <c r="A6" s="122"/>
      <c r="B6" s="123"/>
      <c r="C6" s="124"/>
      <c r="D6" s="124"/>
      <c r="E6" s="124"/>
      <c r="F6" s="125"/>
      <c r="G6" s="124"/>
      <c r="H6" s="124"/>
      <c r="I6" s="124"/>
      <c r="J6" s="126"/>
      <c r="K6" s="124"/>
      <c r="L6" s="127"/>
      <c r="M6" s="128"/>
      <c r="N6" s="124"/>
      <c r="O6" s="129"/>
    </row>
    <row r="7" spans="1:15" ht="15" customHeight="1" x14ac:dyDescent="0.2">
      <c r="A7" s="92">
        <v>1</v>
      </c>
      <c r="B7" s="93" t="s">
        <v>16</v>
      </c>
      <c r="C7" s="94">
        <v>0</v>
      </c>
      <c r="D7" s="94">
        <v>0</v>
      </c>
      <c r="E7" s="94">
        <v>0</v>
      </c>
      <c r="F7" s="94">
        <f t="shared" ref="F7:F70" si="1">SUM(C7:E7)</f>
        <v>0</v>
      </c>
      <c r="G7" s="94">
        <v>0</v>
      </c>
      <c r="H7" s="94">
        <v>0</v>
      </c>
      <c r="I7" s="94">
        <v>0</v>
      </c>
      <c r="J7" s="95">
        <v>0</v>
      </c>
      <c r="K7" s="94">
        <v>0</v>
      </c>
      <c r="L7" s="94">
        <f>SUM(G7:K7)</f>
        <v>0</v>
      </c>
      <c r="M7" s="94">
        <f>F7-L7</f>
        <v>0</v>
      </c>
      <c r="N7" s="130">
        <f>'Detail Calculation exclude debt'!P7</f>
        <v>9297</v>
      </c>
      <c r="O7" s="94">
        <f>ROUND(M7/N7,0)</f>
        <v>0</v>
      </c>
    </row>
    <row r="8" spans="1:15" ht="15" customHeight="1" x14ac:dyDescent="0.2">
      <c r="A8" s="92">
        <v>2</v>
      </c>
      <c r="B8" s="93" t="s">
        <v>18</v>
      </c>
      <c r="C8" s="97">
        <v>2202500</v>
      </c>
      <c r="D8" s="97">
        <v>0</v>
      </c>
      <c r="E8" s="97">
        <v>0</v>
      </c>
      <c r="F8" s="97">
        <f t="shared" si="1"/>
        <v>2202500</v>
      </c>
      <c r="G8" s="97">
        <v>0</v>
      </c>
      <c r="H8" s="97">
        <v>0</v>
      </c>
      <c r="I8" s="97">
        <v>73300</v>
      </c>
      <c r="J8" s="98">
        <v>0</v>
      </c>
      <c r="K8" s="97">
        <v>0</v>
      </c>
      <c r="L8" s="97">
        <f t="shared" ref="L8:L71" si="2">SUM(G8:K8)</f>
        <v>73300</v>
      </c>
      <c r="M8" s="97">
        <f t="shared" ref="M8:M71" si="3">F8-L8</f>
        <v>2129200</v>
      </c>
      <c r="N8" s="131">
        <f>'Detail Calculation exclude debt'!P8</f>
        <v>3884</v>
      </c>
      <c r="O8" s="97">
        <f t="shared" ref="O8:O71" si="4">ROUND(M8/N8,0)</f>
        <v>548</v>
      </c>
    </row>
    <row r="9" spans="1:15" ht="15" customHeight="1" x14ac:dyDescent="0.2">
      <c r="A9" s="92">
        <v>3</v>
      </c>
      <c r="B9" s="93" t="s">
        <v>20</v>
      </c>
      <c r="C9" s="97">
        <v>22502952</v>
      </c>
      <c r="D9" s="97">
        <v>0</v>
      </c>
      <c r="E9" s="97">
        <v>0</v>
      </c>
      <c r="F9" s="97">
        <f t="shared" si="1"/>
        <v>22502952</v>
      </c>
      <c r="G9" s="97">
        <v>0</v>
      </c>
      <c r="H9" s="97">
        <v>0</v>
      </c>
      <c r="I9" s="97">
        <v>0</v>
      </c>
      <c r="J9" s="98">
        <v>0</v>
      </c>
      <c r="K9" s="97">
        <v>0</v>
      </c>
      <c r="L9" s="97">
        <f t="shared" si="2"/>
        <v>0</v>
      </c>
      <c r="M9" s="97">
        <f t="shared" si="3"/>
        <v>22502952</v>
      </c>
      <c r="N9" s="131">
        <f>'Detail Calculation exclude debt'!P9</f>
        <v>23004</v>
      </c>
      <c r="O9" s="97">
        <f t="shared" si="4"/>
        <v>978</v>
      </c>
    </row>
    <row r="10" spans="1:15" ht="15" customHeight="1" x14ac:dyDescent="0.2">
      <c r="A10" s="92">
        <v>4</v>
      </c>
      <c r="B10" s="93" t="s">
        <v>22</v>
      </c>
      <c r="C10" s="97">
        <v>0</v>
      </c>
      <c r="D10" s="97">
        <v>0</v>
      </c>
      <c r="E10" s="97">
        <v>0</v>
      </c>
      <c r="F10" s="97">
        <f t="shared" si="1"/>
        <v>0</v>
      </c>
      <c r="G10" s="97">
        <v>0</v>
      </c>
      <c r="H10" s="97">
        <v>0</v>
      </c>
      <c r="I10" s="97">
        <v>0</v>
      </c>
      <c r="J10" s="98">
        <v>0</v>
      </c>
      <c r="K10" s="97">
        <v>0</v>
      </c>
      <c r="L10" s="97">
        <f t="shared" si="2"/>
        <v>0</v>
      </c>
      <c r="M10" s="97">
        <f t="shared" si="3"/>
        <v>0</v>
      </c>
      <c r="N10" s="131">
        <f>'Detail Calculation exclude debt'!P10</f>
        <v>2961</v>
      </c>
      <c r="O10" s="97">
        <f t="shared" si="4"/>
        <v>0</v>
      </c>
    </row>
    <row r="11" spans="1:15" ht="15" customHeight="1" x14ac:dyDescent="0.2">
      <c r="A11" s="100">
        <v>5</v>
      </c>
      <c r="B11" s="101" t="s">
        <v>24</v>
      </c>
      <c r="C11" s="102">
        <v>0</v>
      </c>
      <c r="D11" s="102">
        <v>0</v>
      </c>
      <c r="E11" s="102">
        <v>0</v>
      </c>
      <c r="F11" s="102">
        <f t="shared" si="1"/>
        <v>0</v>
      </c>
      <c r="G11" s="102">
        <v>0</v>
      </c>
      <c r="H11" s="102">
        <v>0</v>
      </c>
      <c r="I11" s="102">
        <v>0</v>
      </c>
      <c r="J11" s="103">
        <v>0</v>
      </c>
      <c r="K11" s="102">
        <v>0</v>
      </c>
      <c r="L11" s="102">
        <f t="shared" si="2"/>
        <v>0</v>
      </c>
      <c r="M11" s="102">
        <f t="shared" si="3"/>
        <v>0</v>
      </c>
      <c r="N11" s="132">
        <f>'Detail Calculation exclude debt'!P11</f>
        <v>5223</v>
      </c>
      <c r="O11" s="102">
        <f t="shared" si="4"/>
        <v>0</v>
      </c>
    </row>
    <row r="12" spans="1:15" ht="15" customHeight="1" x14ac:dyDescent="0.2">
      <c r="A12" s="92">
        <v>6</v>
      </c>
      <c r="B12" s="93" t="s">
        <v>26</v>
      </c>
      <c r="C12" s="94">
        <v>4839710</v>
      </c>
      <c r="D12" s="94">
        <v>0</v>
      </c>
      <c r="E12" s="94">
        <v>0</v>
      </c>
      <c r="F12" s="94">
        <f t="shared" si="1"/>
        <v>4839710</v>
      </c>
      <c r="G12" s="94">
        <v>0</v>
      </c>
      <c r="H12" s="94">
        <v>0</v>
      </c>
      <c r="I12" s="94">
        <v>0</v>
      </c>
      <c r="J12" s="95">
        <v>0</v>
      </c>
      <c r="K12" s="94">
        <v>0</v>
      </c>
      <c r="L12" s="94">
        <f t="shared" si="2"/>
        <v>0</v>
      </c>
      <c r="M12" s="94">
        <f t="shared" si="3"/>
        <v>4839710</v>
      </c>
      <c r="N12" s="130">
        <f>'Detail Calculation exclude debt'!P12</f>
        <v>5630</v>
      </c>
      <c r="O12" s="94">
        <f t="shared" si="4"/>
        <v>860</v>
      </c>
    </row>
    <row r="13" spans="1:15" ht="15" customHeight="1" x14ac:dyDescent="0.2">
      <c r="A13" s="92">
        <v>7</v>
      </c>
      <c r="B13" s="93" t="s">
        <v>28</v>
      </c>
      <c r="C13" s="97">
        <v>2342198</v>
      </c>
      <c r="D13" s="97">
        <v>0</v>
      </c>
      <c r="E13" s="97">
        <v>0</v>
      </c>
      <c r="F13" s="97">
        <f t="shared" si="1"/>
        <v>2342198</v>
      </c>
      <c r="G13" s="97">
        <v>0</v>
      </c>
      <c r="H13" s="97">
        <v>0</v>
      </c>
      <c r="I13" s="97">
        <v>71587</v>
      </c>
      <c r="J13" s="98">
        <v>0</v>
      </c>
      <c r="K13" s="97">
        <v>0</v>
      </c>
      <c r="L13" s="97">
        <f t="shared" si="2"/>
        <v>71587</v>
      </c>
      <c r="M13" s="97">
        <f t="shared" si="3"/>
        <v>2270611</v>
      </c>
      <c r="N13" s="131">
        <f>'Detail Calculation exclude debt'!P13</f>
        <v>1968</v>
      </c>
      <c r="O13" s="97">
        <f t="shared" si="4"/>
        <v>1154</v>
      </c>
    </row>
    <row r="14" spans="1:15" ht="15" customHeight="1" x14ac:dyDescent="0.2">
      <c r="A14" s="92">
        <v>8</v>
      </c>
      <c r="B14" s="93" t="s">
        <v>30</v>
      </c>
      <c r="C14" s="97">
        <v>13513085</v>
      </c>
      <c r="D14" s="97">
        <v>0</v>
      </c>
      <c r="E14" s="97">
        <v>0</v>
      </c>
      <c r="F14" s="97">
        <f t="shared" si="1"/>
        <v>13513085</v>
      </c>
      <c r="G14" s="97">
        <v>0</v>
      </c>
      <c r="H14" s="97">
        <v>0</v>
      </c>
      <c r="I14" s="97">
        <v>440000</v>
      </c>
      <c r="J14" s="98">
        <v>0</v>
      </c>
      <c r="K14" s="97">
        <v>0</v>
      </c>
      <c r="L14" s="97">
        <f t="shared" si="2"/>
        <v>440000</v>
      </c>
      <c r="M14" s="97">
        <f t="shared" si="3"/>
        <v>13073085</v>
      </c>
      <c r="N14" s="131">
        <f>'Detail Calculation exclude debt'!P14</f>
        <v>22060</v>
      </c>
      <c r="O14" s="97">
        <f t="shared" si="4"/>
        <v>593</v>
      </c>
    </row>
    <row r="15" spans="1:15" ht="15" customHeight="1" x14ac:dyDescent="0.2">
      <c r="A15" s="92">
        <v>9</v>
      </c>
      <c r="B15" s="93" t="s">
        <v>32</v>
      </c>
      <c r="C15" s="97">
        <v>31788680</v>
      </c>
      <c r="D15" s="97">
        <v>0</v>
      </c>
      <c r="E15" s="97">
        <v>0</v>
      </c>
      <c r="F15" s="97">
        <f t="shared" si="1"/>
        <v>31788680</v>
      </c>
      <c r="G15" s="97">
        <v>0</v>
      </c>
      <c r="H15" s="97">
        <v>13058</v>
      </c>
      <c r="I15" s="97">
        <v>926919</v>
      </c>
      <c r="J15" s="98">
        <v>0</v>
      </c>
      <c r="K15" s="97">
        <v>0</v>
      </c>
      <c r="L15" s="97">
        <f t="shared" si="2"/>
        <v>939977</v>
      </c>
      <c r="M15" s="97">
        <f t="shared" si="3"/>
        <v>30848703</v>
      </c>
      <c r="N15" s="131">
        <f>'Detail Calculation exclude debt'!P15</f>
        <v>36609</v>
      </c>
      <c r="O15" s="97">
        <f t="shared" si="4"/>
        <v>843</v>
      </c>
    </row>
    <row r="16" spans="1:15" ht="15" customHeight="1" x14ac:dyDescent="0.2">
      <c r="A16" s="100">
        <v>10</v>
      </c>
      <c r="B16" s="101" t="s">
        <v>34</v>
      </c>
      <c r="C16" s="102">
        <v>24068322</v>
      </c>
      <c r="D16" s="102">
        <v>1390308</v>
      </c>
      <c r="E16" s="102">
        <v>0</v>
      </c>
      <c r="F16" s="102">
        <f t="shared" si="1"/>
        <v>25458630</v>
      </c>
      <c r="G16" s="102">
        <v>0</v>
      </c>
      <c r="H16" s="102">
        <v>0</v>
      </c>
      <c r="I16" s="102">
        <v>829752</v>
      </c>
      <c r="J16" s="103">
        <v>0</v>
      </c>
      <c r="K16" s="102">
        <v>0</v>
      </c>
      <c r="L16" s="102">
        <f t="shared" si="2"/>
        <v>829752</v>
      </c>
      <c r="M16" s="102">
        <f t="shared" si="3"/>
        <v>24628878</v>
      </c>
      <c r="N16" s="132">
        <f>'Detail Calculation exclude debt'!P16</f>
        <v>28785</v>
      </c>
      <c r="O16" s="102">
        <f t="shared" si="4"/>
        <v>856</v>
      </c>
    </row>
    <row r="17" spans="1:15" ht="15" customHeight="1" x14ac:dyDescent="0.2">
      <c r="A17" s="92">
        <v>11</v>
      </c>
      <c r="B17" s="93" t="s">
        <v>36</v>
      </c>
      <c r="C17" s="94">
        <v>853710</v>
      </c>
      <c r="D17" s="94">
        <v>0</v>
      </c>
      <c r="E17" s="94">
        <v>0</v>
      </c>
      <c r="F17" s="94">
        <f t="shared" si="1"/>
        <v>853710</v>
      </c>
      <c r="G17" s="94">
        <v>0</v>
      </c>
      <c r="H17" s="94">
        <v>0</v>
      </c>
      <c r="I17" s="94">
        <v>0</v>
      </c>
      <c r="J17" s="95">
        <v>0</v>
      </c>
      <c r="K17" s="94">
        <v>0</v>
      </c>
      <c r="L17" s="94">
        <f t="shared" si="2"/>
        <v>0</v>
      </c>
      <c r="M17" s="94">
        <f t="shared" si="3"/>
        <v>853710</v>
      </c>
      <c r="N17" s="130">
        <f>'Detail Calculation exclude debt'!P17</f>
        <v>1496</v>
      </c>
      <c r="O17" s="94">
        <f t="shared" si="4"/>
        <v>571</v>
      </c>
    </row>
    <row r="18" spans="1:15" ht="15" customHeight="1" x14ac:dyDescent="0.2">
      <c r="A18" s="92">
        <v>12</v>
      </c>
      <c r="B18" s="93" t="s">
        <v>38</v>
      </c>
      <c r="C18" s="97">
        <v>1350000</v>
      </c>
      <c r="D18" s="97">
        <v>0</v>
      </c>
      <c r="E18" s="97">
        <v>0</v>
      </c>
      <c r="F18" s="97">
        <f t="shared" si="1"/>
        <v>1350000</v>
      </c>
      <c r="G18" s="97">
        <v>0</v>
      </c>
      <c r="H18" s="97">
        <v>0</v>
      </c>
      <c r="I18" s="97">
        <v>50000</v>
      </c>
      <c r="J18" s="98">
        <v>0</v>
      </c>
      <c r="K18" s="97">
        <v>0</v>
      </c>
      <c r="L18" s="97">
        <f t="shared" si="2"/>
        <v>50000</v>
      </c>
      <c r="M18" s="97">
        <f t="shared" si="3"/>
        <v>1300000</v>
      </c>
      <c r="N18" s="131">
        <f>'Detail Calculation exclude debt'!P18</f>
        <v>1131</v>
      </c>
      <c r="O18" s="97">
        <f t="shared" si="4"/>
        <v>1149</v>
      </c>
    </row>
    <row r="19" spans="1:15" ht="15" customHeight="1" x14ac:dyDescent="0.2">
      <c r="A19" s="92">
        <v>13</v>
      </c>
      <c r="B19" s="93" t="s">
        <v>40</v>
      </c>
      <c r="C19" s="97">
        <v>51027</v>
      </c>
      <c r="D19" s="97">
        <v>0</v>
      </c>
      <c r="E19" s="97">
        <v>0</v>
      </c>
      <c r="F19" s="97">
        <f t="shared" si="1"/>
        <v>51027</v>
      </c>
      <c r="G19" s="97">
        <v>0</v>
      </c>
      <c r="H19" s="97">
        <v>0</v>
      </c>
      <c r="I19" s="97">
        <v>1873</v>
      </c>
      <c r="J19" s="98">
        <v>0</v>
      </c>
      <c r="K19" s="97">
        <v>0</v>
      </c>
      <c r="L19" s="97">
        <f t="shared" si="2"/>
        <v>1873</v>
      </c>
      <c r="M19" s="97">
        <f t="shared" si="3"/>
        <v>49154</v>
      </c>
      <c r="N19" s="131">
        <f>'Detail Calculation exclude debt'!P19</f>
        <v>1177</v>
      </c>
      <c r="O19" s="97">
        <f t="shared" si="4"/>
        <v>42</v>
      </c>
    </row>
    <row r="20" spans="1:15" ht="15" customHeight="1" x14ac:dyDescent="0.2">
      <c r="A20" s="92">
        <v>14</v>
      </c>
      <c r="B20" s="93" t="s">
        <v>42</v>
      </c>
      <c r="C20" s="97">
        <v>439618</v>
      </c>
      <c r="D20" s="97">
        <v>0</v>
      </c>
      <c r="E20" s="97">
        <v>0</v>
      </c>
      <c r="F20" s="97">
        <f t="shared" si="1"/>
        <v>439618</v>
      </c>
      <c r="G20" s="97">
        <v>0</v>
      </c>
      <c r="H20" s="97">
        <v>0</v>
      </c>
      <c r="I20" s="97">
        <v>0</v>
      </c>
      <c r="J20" s="98">
        <v>0</v>
      </c>
      <c r="K20" s="97">
        <v>0</v>
      </c>
      <c r="L20" s="97">
        <f t="shared" si="2"/>
        <v>0</v>
      </c>
      <c r="M20" s="97">
        <f t="shared" si="3"/>
        <v>439618</v>
      </c>
      <c r="N20" s="131">
        <f>'Detail Calculation exclude debt'!P20</f>
        <v>1716</v>
      </c>
      <c r="O20" s="97">
        <f t="shared" si="4"/>
        <v>256</v>
      </c>
    </row>
    <row r="21" spans="1:15" ht="15" customHeight="1" x14ac:dyDescent="0.2">
      <c r="A21" s="100">
        <v>15</v>
      </c>
      <c r="B21" s="101" t="s">
        <v>44</v>
      </c>
      <c r="C21" s="102">
        <v>0</v>
      </c>
      <c r="D21" s="102">
        <v>0</v>
      </c>
      <c r="E21" s="102">
        <v>0</v>
      </c>
      <c r="F21" s="102">
        <f t="shared" si="1"/>
        <v>0</v>
      </c>
      <c r="G21" s="102">
        <v>0</v>
      </c>
      <c r="H21" s="102">
        <v>0</v>
      </c>
      <c r="I21" s="102">
        <v>0</v>
      </c>
      <c r="J21" s="103">
        <v>0</v>
      </c>
      <c r="K21" s="102">
        <v>0</v>
      </c>
      <c r="L21" s="102">
        <f t="shared" si="2"/>
        <v>0</v>
      </c>
      <c r="M21" s="102">
        <f t="shared" si="3"/>
        <v>0</v>
      </c>
      <c r="N21" s="132">
        <f>'Detail Calculation exclude debt'!P21</f>
        <v>3448</v>
      </c>
      <c r="O21" s="102">
        <f t="shared" si="4"/>
        <v>0</v>
      </c>
    </row>
    <row r="22" spans="1:15" ht="15" customHeight="1" x14ac:dyDescent="0.2">
      <c r="A22" s="92">
        <v>16</v>
      </c>
      <c r="B22" s="93" t="s">
        <v>46</v>
      </c>
      <c r="C22" s="94">
        <v>2190829</v>
      </c>
      <c r="D22" s="94">
        <v>5168941</v>
      </c>
      <c r="E22" s="94">
        <v>0</v>
      </c>
      <c r="F22" s="94">
        <f t="shared" si="1"/>
        <v>7359770</v>
      </c>
      <c r="G22" s="94">
        <v>0</v>
      </c>
      <c r="H22" s="94">
        <v>0</v>
      </c>
      <c r="I22" s="94">
        <v>90529</v>
      </c>
      <c r="J22" s="95">
        <v>69167</v>
      </c>
      <c r="K22" s="94">
        <v>0</v>
      </c>
      <c r="L22" s="94">
        <f t="shared" si="2"/>
        <v>159696</v>
      </c>
      <c r="M22" s="94">
        <f t="shared" si="3"/>
        <v>7200074</v>
      </c>
      <c r="N22" s="130">
        <f>'Detail Calculation exclude debt'!P22</f>
        <v>4675</v>
      </c>
      <c r="O22" s="94">
        <f t="shared" si="4"/>
        <v>1540</v>
      </c>
    </row>
    <row r="23" spans="1:15" ht="15" customHeight="1" x14ac:dyDescent="0.2">
      <c r="A23" s="92">
        <v>17</v>
      </c>
      <c r="B23" s="93" t="s">
        <v>48</v>
      </c>
      <c r="C23" s="97">
        <v>0</v>
      </c>
      <c r="D23" s="97">
        <v>43450707</v>
      </c>
      <c r="E23" s="97">
        <v>0</v>
      </c>
      <c r="F23" s="97">
        <f t="shared" si="1"/>
        <v>43450707</v>
      </c>
      <c r="G23" s="97">
        <v>0</v>
      </c>
      <c r="H23" s="97">
        <v>0</v>
      </c>
      <c r="I23" s="97">
        <v>0</v>
      </c>
      <c r="J23" s="98">
        <v>449120</v>
      </c>
      <c r="K23" s="97">
        <v>0</v>
      </c>
      <c r="L23" s="97">
        <f t="shared" si="2"/>
        <v>449120</v>
      </c>
      <c r="M23" s="97">
        <f t="shared" si="3"/>
        <v>43001587</v>
      </c>
      <c r="N23" s="131">
        <f>'Detail Calculation exclude debt'!P23</f>
        <v>45153</v>
      </c>
      <c r="O23" s="97">
        <f t="shared" si="4"/>
        <v>952</v>
      </c>
    </row>
    <row r="24" spans="1:15" ht="15" customHeight="1" x14ac:dyDescent="0.2">
      <c r="A24" s="92">
        <v>18</v>
      </c>
      <c r="B24" s="93" t="s">
        <v>50</v>
      </c>
      <c r="C24" s="97">
        <v>0</v>
      </c>
      <c r="D24" s="97">
        <v>0</v>
      </c>
      <c r="E24" s="97">
        <v>0</v>
      </c>
      <c r="F24" s="97">
        <f t="shared" si="1"/>
        <v>0</v>
      </c>
      <c r="G24" s="97">
        <v>0</v>
      </c>
      <c r="H24" s="97">
        <v>0</v>
      </c>
      <c r="I24" s="97">
        <v>0</v>
      </c>
      <c r="J24" s="98">
        <v>0</v>
      </c>
      <c r="K24" s="97">
        <v>0</v>
      </c>
      <c r="L24" s="97">
        <f t="shared" si="2"/>
        <v>0</v>
      </c>
      <c r="M24" s="97">
        <f t="shared" si="3"/>
        <v>0</v>
      </c>
      <c r="N24" s="131">
        <f>'Detail Calculation exclude debt'!P24</f>
        <v>803</v>
      </c>
      <c r="O24" s="97">
        <f t="shared" si="4"/>
        <v>0</v>
      </c>
    </row>
    <row r="25" spans="1:15" ht="15" customHeight="1" x14ac:dyDescent="0.2">
      <c r="A25" s="92">
        <v>19</v>
      </c>
      <c r="B25" s="93" t="s">
        <v>52</v>
      </c>
      <c r="C25" s="97">
        <v>0</v>
      </c>
      <c r="D25" s="97">
        <v>0</v>
      </c>
      <c r="E25" s="97">
        <v>0</v>
      </c>
      <c r="F25" s="97">
        <f t="shared" si="1"/>
        <v>0</v>
      </c>
      <c r="G25" s="97">
        <v>0</v>
      </c>
      <c r="H25" s="97">
        <v>0</v>
      </c>
      <c r="I25" s="97">
        <v>0</v>
      </c>
      <c r="J25" s="98">
        <v>0</v>
      </c>
      <c r="K25" s="97">
        <v>0</v>
      </c>
      <c r="L25" s="97">
        <f t="shared" si="2"/>
        <v>0</v>
      </c>
      <c r="M25" s="97">
        <f t="shared" si="3"/>
        <v>0</v>
      </c>
      <c r="N25" s="131">
        <f>'Detail Calculation exclude debt'!P25</f>
        <v>1689</v>
      </c>
      <c r="O25" s="97">
        <f t="shared" si="4"/>
        <v>0</v>
      </c>
    </row>
    <row r="26" spans="1:15" ht="15" customHeight="1" x14ac:dyDescent="0.2">
      <c r="A26" s="100">
        <v>20</v>
      </c>
      <c r="B26" s="101" t="s">
        <v>54</v>
      </c>
      <c r="C26" s="102">
        <v>623460</v>
      </c>
      <c r="D26" s="102">
        <v>0</v>
      </c>
      <c r="E26" s="102">
        <v>0</v>
      </c>
      <c r="F26" s="102">
        <f t="shared" si="1"/>
        <v>623460</v>
      </c>
      <c r="G26" s="102">
        <v>0</v>
      </c>
      <c r="H26" s="102">
        <v>0</v>
      </c>
      <c r="I26" s="102">
        <v>20512</v>
      </c>
      <c r="J26" s="103">
        <v>0</v>
      </c>
      <c r="K26" s="102">
        <v>0</v>
      </c>
      <c r="L26" s="102">
        <f t="shared" si="2"/>
        <v>20512</v>
      </c>
      <c r="M26" s="102">
        <f t="shared" si="3"/>
        <v>602948</v>
      </c>
      <c r="N26" s="132">
        <f>'Detail Calculation exclude debt'!P26</f>
        <v>5518</v>
      </c>
      <c r="O26" s="102">
        <f t="shared" si="4"/>
        <v>109</v>
      </c>
    </row>
    <row r="27" spans="1:15" ht="15" customHeight="1" x14ac:dyDescent="0.2">
      <c r="A27" s="92">
        <v>21</v>
      </c>
      <c r="B27" s="93" t="s">
        <v>56</v>
      </c>
      <c r="C27" s="94">
        <v>1200000</v>
      </c>
      <c r="D27" s="94">
        <v>1554000</v>
      </c>
      <c r="E27" s="94">
        <v>0</v>
      </c>
      <c r="F27" s="94">
        <f t="shared" si="1"/>
        <v>2754000</v>
      </c>
      <c r="G27" s="94">
        <v>0</v>
      </c>
      <c r="H27" s="94">
        <v>0</v>
      </c>
      <c r="I27" s="94">
        <v>0</v>
      </c>
      <c r="J27" s="95">
        <v>12546</v>
      </c>
      <c r="K27" s="94">
        <v>0</v>
      </c>
      <c r="L27" s="94">
        <f t="shared" si="2"/>
        <v>12546</v>
      </c>
      <c r="M27" s="94">
        <f t="shared" si="3"/>
        <v>2741454</v>
      </c>
      <c r="N27" s="130">
        <f>'Detail Calculation exclude debt'!P27</f>
        <v>2783</v>
      </c>
      <c r="O27" s="94">
        <f t="shared" si="4"/>
        <v>985</v>
      </c>
    </row>
    <row r="28" spans="1:15" ht="15" customHeight="1" x14ac:dyDescent="0.2">
      <c r="A28" s="92">
        <v>22</v>
      </c>
      <c r="B28" s="93" t="s">
        <v>58</v>
      </c>
      <c r="C28" s="97">
        <v>1087000</v>
      </c>
      <c r="D28" s="97">
        <v>1025000</v>
      </c>
      <c r="E28" s="97">
        <v>0</v>
      </c>
      <c r="F28" s="97">
        <f t="shared" si="1"/>
        <v>2112000</v>
      </c>
      <c r="G28" s="97">
        <v>5800</v>
      </c>
      <c r="H28" s="97">
        <v>0</v>
      </c>
      <c r="I28" s="97">
        <v>32800</v>
      </c>
      <c r="J28" s="98">
        <v>29000</v>
      </c>
      <c r="K28" s="97">
        <v>0</v>
      </c>
      <c r="L28" s="97">
        <f t="shared" si="2"/>
        <v>67600</v>
      </c>
      <c r="M28" s="97">
        <f t="shared" si="3"/>
        <v>2044400</v>
      </c>
      <c r="N28" s="131">
        <f>'Detail Calculation exclude debt'!P28</f>
        <v>2827</v>
      </c>
      <c r="O28" s="97">
        <f t="shared" si="4"/>
        <v>723</v>
      </c>
    </row>
    <row r="29" spans="1:15" ht="15" customHeight="1" x14ac:dyDescent="0.2">
      <c r="A29" s="92">
        <v>23</v>
      </c>
      <c r="B29" s="93" t="s">
        <v>60</v>
      </c>
      <c r="C29" s="97">
        <v>15474153</v>
      </c>
      <c r="D29" s="97">
        <v>0</v>
      </c>
      <c r="E29" s="97">
        <v>0</v>
      </c>
      <c r="F29" s="97">
        <f t="shared" si="1"/>
        <v>15474153</v>
      </c>
      <c r="G29" s="97">
        <v>0</v>
      </c>
      <c r="H29" s="97">
        <v>0</v>
      </c>
      <c r="I29" s="97">
        <v>541400</v>
      </c>
      <c r="J29" s="98">
        <v>0</v>
      </c>
      <c r="K29" s="97">
        <v>0</v>
      </c>
      <c r="L29" s="97">
        <f t="shared" si="2"/>
        <v>541400</v>
      </c>
      <c r="M29" s="97">
        <f t="shared" si="3"/>
        <v>14932753</v>
      </c>
      <c r="N29" s="131">
        <f>'Detail Calculation exclude debt'!P29</f>
        <v>11698</v>
      </c>
      <c r="O29" s="97">
        <f t="shared" si="4"/>
        <v>1277</v>
      </c>
    </row>
    <row r="30" spans="1:15" ht="15" customHeight="1" x14ac:dyDescent="0.2">
      <c r="A30" s="92">
        <v>24</v>
      </c>
      <c r="B30" s="93" t="s">
        <v>62</v>
      </c>
      <c r="C30" s="97">
        <v>3165000</v>
      </c>
      <c r="D30" s="97">
        <v>0</v>
      </c>
      <c r="E30" s="97">
        <v>0</v>
      </c>
      <c r="F30" s="97">
        <f t="shared" si="1"/>
        <v>3165000</v>
      </c>
      <c r="G30" s="97">
        <v>0</v>
      </c>
      <c r="H30" s="97">
        <v>0</v>
      </c>
      <c r="I30" s="97">
        <v>0</v>
      </c>
      <c r="J30" s="98">
        <v>0</v>
      </c>
      <c r="K30" s="97">
        <v>0</v>
      </c>
      <c r="L30" s="97">
        <f t="shared" si="2"/>
        <v>0</v>
      </c>
      <c r="M30" s="97">
        <f t="shared" si="3"/>
        <v>3165000</v>
      </c>
      <c r="N30" s="131">
        <f>'Detail Calculation exclude debt'!P30</f>
        <v>4182</v>
      </c>
      <c r="O30" s="97">
        <f t="shared" si="4"/>
        <v>757</v>
      </c>
    </row>
    <row r="31" spans="1:15" ht="15" customHeight="1" x14ac:dyDescent="0.2">
      <c r="A31" s="100">
        <v>25</v>
      </c>
      <c r="B31" s="101" t="s">
        <v>64</v>
      </c>
      <c r="C31" s="102">
        <v>0</v>
      </c>
      <c r="D31" s="102">
        <v>0</v>
      </c>
      <c r="E31" s="102">
        <v>0</v>
      </c>
      <c r="F31" s="102">
        <f t="shared" si="1"/>
        <v>0</v>
      </c>
      <c r="G31" s="102">
        <v>0</v>
      </c>
      <c r="H31" s="102">
        <v>0</v>
      </c>
      <c r="I31" s="102">
        <v>0</v>
      </c>
      <c r="J31" s="103">
        <v>0</v>
      </c>
      <c r="K31" s="102">
        <v>0</v>
      </c>
      <c r="L31" s="102">
        <f t="shared" si="2"/>
        <v>0</v>
      </c>
      <c r="M31" s="102">
        <f t="shared" si="3"/>
        <v>0</v>
      </c>
      <c r="N31" s="132">
        <f>'Detail Calculation exclude debt'!P31</f>
        <v>2137</v>
      </c>
      <c r="O31" s="102">
        <f t="shared" si="4"/>
        <v>0</v>
      </c>
    </row>
    <row r="32" spans="1:15" ht="15" customHeight="1" x14ac:dyDescent="0.2">
      <c r="A32" s="92">
        <v>26</v>
      </c>
      <c r="B32" s="93" t="s">
        <v>66</v>
      </c>
      <c r="C32" s="94">
        <v>9170463</v>
      </c>
      <c r="D32" s="94">
        <v>17000000</v>
      </c>
      <c r="E32" s="94">
        <v>0</v>
      </c>
      <c r="F32" s="94">
        <f t="shared" si="1"/>
        <v>26170463</v>
      </c>
      <c r="G32" s="94">
        <v>37344</v>
      </c>
      <c r="H32" s="94">
        <v>0</v>
      </c>
      <c r="I32" s="94">
        <v>105760</v>
      </c>
      <c r="J32" s="95">
        <v>0</v>
      </c>
      <c r="K32" s="94">
        <v>0</v>
      </c>
      <c r="L32" s="94">
        <f t="shared" si="2"/>
        <v>143104</v>
      </c>
      <c r="M32" s="94">
        <f t="shared" si="3"/>
        <v>26027359</v>
      </c>
      <c r="N32" s="130">
        <f>'Detail Calculation exclude debt'!P32</f>
        <v>49838</v>
      </c>
      <c r="O32" s="94">
        <f t="shared" si="4"/>
        <v>522</v>
      </c>
    </row>
    <row r="33" spans="1:15" ht="15" customHeight="1" x14ac:dyDescent="0.2">
      <c r="A33" s="92">
        <v>27</v>
      </c>
      <c r="B33" s="93" t="s">
        <v>68</v>
      </c>
      <c r="C33" s="97">
        <v>2025000</v>
      </c>
      <c r="D33" s="97">
        <v>1713000</v>
      </c>
      <c r="E33" s="97">
        <v>0</v>
      </c>
      <c r="F33" s="97">
        <f t="shared" si="1"/>
        <v>3738000</v>
      </c>
      <c r="G33" s="97">
        <v>0</v>
      </c>
      <c r="H33" s="97">
        <v>0</v>
      </c>
      <c r="I33" s="97">
        <v>64500</v>
      </c>
      <c r="J33" s="98">
        <v>0</v>
      </c>
      <c r="K33" s="97">
        <v>0</v>
      </c>
      <c r="L33" s="97">
        <f t="shared" si="2"/>
        <v>64500</v>
      </c>
      <c r="M33" s="97">
        <f t="shared" si="3"/>
        <v>3673500</v>
      </c>
      <c r="N33" s="131">
        <f>'Detail Calculation exclude debt'!P33</f>
        <v>5391</v>
      </c>
      <c r="O33" s="97">
        <f t="shared" si="4"/>
        <v>681</v>
      </c>
    </row>
    <row r="34" spans="1:15" ht="15" customHeight="1" x14ac:dyDescent="0.2">
      <c r="A34" s="92">
        <v>28</v>
      </c>
      <c r="B34" s="93" t="s">
        <v>70</v>
      </c>
      <c r="C34" s="97">
        <v>0</v>
      </c>
      <c r="D34" s="97">
        <v>13732680</v>
      </c>
      <c r="E34" s="97">
        <v>0</v>
      </c>
      <c r="F34" s="97">
        <f t="shared" si="1"/>
        <v>13732680</v>
      </c>
      <c r="G34" s="97">
        <v>0</v>
      </c>
      <c r="H34" s="97">
        <v>0</v>
      </c>
      <c r="I34" s="97">
        <v>0</v>
      </c>
      <c r="J34" s="98">
        <v>0</v>
      </c>
      <c r="K34" s="97">
        <v>0</v>
      </c>
      <c r="L34" s="97">
        <f t="shared" si="2"/>
        <v>0</v>
      </c>
      <c r="M34" s="97">
        <f t="shared" si="3"/>
        <v>13732680</v>
      </c>
      <c r="N34" s="131">
        <f>'Detail Calculation exclude debt'!P34</f>
        <v>33561</v>
      </c>
      <c r="O34" s="97">
        <f t="shared" si="4"/>
        <v>409</v>
      </c>
    </row>
    <row r="35" spans="1:15" ht="15" customHeight="1" x14ac:dyDescent="0.2">
      <c r="A35" s="92">
        <v>29</v>
      </c>
      <c r="B35" s="93" t="s">
        <v>72</v>
      </c>
      <c r="C35" s="97">
        <v>10558027</v>
      </c>
      <c r="D35" s="97">
        <v>0</v>
      </c>
      <c r="E35" s="97">
        <v>0</v>
      </c>
      <c r="F35" s="97">
        <f t="shared" si="1"/>
        <v>10558027</v>
      </c>
      <c r="G35" s="97">
        <v>0</v>
      </c>
      <c r="H35" s="97">
        <v>0</v>
      </c>
      <c r="I35" s="97">
        <v>0</v>
      </c>
      <c r="J35" s="98">
        <v>0</v>
      </c>
      <c r="K35" s="97">
        <v>0</v>
      </c>
      <c r="L35" s="97">
        <f t="shared" si="2"/>
        <v>0</v>
      </c>
      <c r="M35" s="97">
        <f t="shared" si="3"/>
        <v>10558027</v>
      </c>
      <c r="N35" s="131">
        <f>'Detail Calculation exclude debt'!P35</f>
        <v>14029</v>
      </c>
      <c r="O35" s="97">
        <f t="shared" si="4"/>
        <v>753</v>
      </c>
    </row>
    <row r="36" spans="1:15" ht="15" customHeight="1" x14ac:dyDescent="0.2">
      <c r="A36" s="100">
        <v>30</v>
      </c>
      <c r="B36" s="101" t="s">
        <v>74</v>
      </c>
      <c r="C36" s="102">
        <v>433537</v>
      </c>
      <c r="D36" s="102">
        <v>2523612</v>
      </c>
      <c r="E36" s="102">
        <v>0</v>
      </c>
      <c r="F36" s="102">
        <f t="shared" si="1"/>
        <v>2957149</v>
      </c>
      <c r="G36" s="102">
        <v>0</v>
      </c>
      <c r="H36" s="102">
        <v>0</v>
      </c>
      <c r="I36" s="102">
        <v>14740</v>
      </c>
      <c r="J36" s="103">
        <v>26100</v>
      </c>
      <c r="K36" s="102">
        <v>0</v>
      </c>
      <c r="L36" s="102">
        <f t="shared" si="2"/>
        <v>40840</v>
      </c>
      <c r="M36" s="102">
        <f t="shared" si="3"/>
        <v>2916309</v>
      </c>
      <c r="N36" s="132">
        <f>'Detail Calculation exclude debt'!P36</f>
        <v>2438</v>
      </c>
      <c r="O36" s="102">
        <f t="shared" si="4"/>
        <v>1196</v>
      </c>
    </row>
    <row r="37" spans="1:15" ht="15" customHeight="1" x14ac:dyDescent="0.2">
      <c r="A37" s="92">
        <v>31</v>
      </c>
      <c r="B37" s="93" t="s">
        <v>76</v>
      </c>
      <c r="C37" s="94">
        <v>5197940</v>
      </c>
      <c r="D37" s="94">
        <v>0</v>
      </c>
      <c r="E37" s="94">
        <v>0</v>
      </c>
      <c r="F37" s="94">
        <f t="shared" si="1"/>
        <v>5197940</v>
      </c>
      <c r="G37" s="94">
        <v>0</v>
      </c>
      <c r="H37" s="94">
        <v>0</v>
      </c>
      <c r="I37" s="94">
        <v>160333</v>
      </c>
      <c r="J37" s="95">
        <v>0</v>
      </c>
      <c r="K37" s="94">
        <v>0</v>
      </c>
      <c r="L37" s="94">
        <f t="shared" si="2"/>
        <v>160333</v>
      </c>
      <c r="M37" s="94">
        <f t="shared" si="3"/>
        <v>5037607</v>
      </c>
      <c r="N37" s="130">
        <f>'Detail Calculation exclude debt'!P37</f>
        <v>6090</v>
      </c>
      <c r="O37" s="94">
        <f t="shared" si="4"/>
        <v>827</v>
      </c>
    </row>
    <row r="38" spans="1:15" ht="15" customHeight="1" x14ac:dyDescent="0.2">
      <c r="A38" s="92">
        <v>32</v>
      </c>
      <c r="B38" s="93" t="s">
        <v>78</v>
      </c>
      <c r="C38" s="97">
        <v>8365050</v>
      </c>
      <c r="D38" s="97">
        <v>0</v>
      </c>
      <c r="E38" s="97">
        <v>0</v>
      </c>
      <c r="F38" s="97">
        <f t="shared" si="1"/>
        <v>8365050</v>
      </c>
      <c r="G38" s="97">
        <v>4400</v>
      </c>
      <c r="H38" s="97">
        <v>0</v>
      </c>
      <c r="I38" s="97">
        <v>343652</v>
      </c>
      <c r="J38" s="98">
        <v>0</v>
      </c>
      <c r="K38" s="97">
        <v>0</v>
      </c>
      <c r="L38" s="97">
        <f t="shared" si="2"/>
        <v>348052</v>
      </c>
      <c r="M38" s="97">
        <f t="shared" si="3"/>
        <v>8016998</v>
      </c>
      <c r="N38" s="131">
        <f>'Detail Calculation exclude debt'!P38</f>
        <v>25775</v>
      </c>
      <c r="O38" s="97">
        <f t="shared" si="4"/>
        <v>311</v>
      </c>
    </row>
    <row r="39" spans="1:15" ht="15" customHeight="1" x14ac:dyDescent="0.2">
      <c r="A39" s="92">
        <v>33</v>
      </c>
      <c r="B39" s="93" t="s">
        <v>80</v>
      </c>
      <c r="C39" s="97">
        <v>1426376</v>
      </c>
      <c r="D39" s="97">
        <v>1506000</v>
      </c>
      <c r="E39" s="97">
        <v>0</v>
      </c>
      <c r="F39" s="97">
        <f t="shared" si="1"/>
        <v>2932376</v>
      </c>
      <c r="G39" s="97">
        <v>0</v>
      </c>
      <c r="H39" s="97">
        <v>0</v>
      </c>
      <c r="I39" s="97">
        <v>0</v>
      </c>
      <c r="J39" s="98">
        <v>0</v>
      </c>
      <c r="K39" s="97">
        <v>0</v>
      </c>
      <c r="L39" s="97">
        <f t="shared" si="2"/>
        <v>0</v>
      </c>
      <c r="M39" s="97">
        <f t="shared" si="3"/>
        <v>2932376</v>
      </c>
      <c r="N39" s="131">
        <f>'Detail Calculation exclude debt'!P39</f>
        <v>1341</v>
      </c>
      <c r="O39" s="97">
        <f t="shared" si="4"/>
        <v>2187</v>
      </c>
    </row>
    <row r="40" spans="1:15" ht="15" customHeight="1" x14ac:dyDescent="0.2">
      <c r="A40" s="92">
        <v>34</v>
      </c>
      <c r="B40" s="93" t="s">
        <v>82</v>
      </c>
      <c r="C40" s="97">
        <v>2190724</v>
      </c>
      <c r="D40" s="97">
        <v>0</v>
      </c>
      <c r="E40" s="97">
        <v>0</v>
      </c>
      <c r="F40" s="97">
        <f t="shared" si="1"/>
        <v>2190724</v>
      </c>
      <c r="G40" s="97">
        <v>7394</v>
      </c>
      <c r="H40" s="97">
        <v>0</v>
      </c>
      <c r="I40" s="97">
        <v>62289</v>
      </c>
      <c r="J40" s="98">
        <v>0</v>
      </c>
      <c r="K40" s="97">
        <v>0</v>
      </c>
      <c r="L40" s="97">
        <f t="shared" si="2"/>
        <v>69683</v>
      </c>
      <c r="M40" s="97">
        <f t="shared" si="3"/>
        <v>2121041</v>
      </c>
      <c r="N40" s="131">
        <f>'Detail Calculation exclude debt'!P40</f>
        <v>3342</v>
      </c>
      <c r="O40" s="97">
        <f t="shared" si="4"/>
        <v>635</v>
      </c>
    </row>
    <row r="41" spans="1:15" ht="15" customHeight="1" x14ac:dyDescent="0.2">
      <c r="A41" s="100">
        <v>35</v>
      </c>
      <c r="B41" s="101" t="s">
        <v>84</v>
      </c>
      <c r="C41" s="102">
        <v>2765158</v>
      </c>
      <c r="D41" s="102">
        <v>0</v>
      </c>
      <c r="E41" s="102">
        <v>0</v>
      </c>
      <c r="F41" s="102">
        <f t="shared" si="1"/>
        <v>2765158</v>
      </c>
      <c r="G41" s="102">
        <v>0</v>
      </c>
      <c r="H41" s="102">
        <v>0</v>
      </c>
      <c r="I41" s="102">
        <v>0</v>
      </c>
      <c r="J41" s="103">
        <v>0</v>
      </c>
      <c r="K41" s="102">
        <v>0</v>
      </c>
      <c r="L41" s="102">
        <f t="shared" si="2"/>
        <v>0</v>
      </c>
      <c r="M41" s="102">
        <f t="shared" si="3"/>
        <v>2765158</v>
      </c>
      <c r="N41" s="132">
        <f>'Detail Calculation exclude debt'!P41</f>
        <v>5410</v>
      </c>
      <c r="O41" s="102">
        <f t="shared" si="4"/>
        <v>511</v>
      </c>
    </row>
    <row r="42" spans="1:15" ht="15" customHeight="1" x14ac:dyDescent="0.2">
      <c r="A42" s="92">
        <v>36</v>
      </c>
      <c r="B42" s="93" t="s">
        <v>185</v>
      </c>
      <c r="C42" s="94">
        <v>17902185</v>
      </c>
      <c r="D42" s="94">
        <v>11411889</v>
      </c>
      <c r="E42" s="94">
        <v>0</v>
      </c>
      <c r="F42" s="94">
        <f t="shared" si="1"/>
        <v>29314074</v>
      </c>
      <c r="G42" s="94">
        <v>10574</v>
      </c>
      <c r="H42" s="94">
        <v>286416</v>
      </c>
      <c r="I42" s="94">
        <v>0</v>
      </c>
      <c r="J42" s="95">
        <v>89824</v>
      </c>
      <c r="K42" s="94">
        <v>0</v>
      </c>
      <c r="L42" s="94">
        <f t="shared" si="2"/>
        <v>386814</v>
      </c>
      <c r="M42" s="94">
        <f t="shared" si="3"/>
        <v>28927260</v>
      </c>
      <c r="N42" s="130">
        <f>'Detail Calculation exclude debt'!P42</f>
        <v>45700</v>
      </c>
      <c r="O42" s="94">
        <f t="shared" si="4"/>
        <v>633</v>
      </c>
    </row>
    <row r="43" spans="1:15" ht="15" customHeight="1" x14ac:dyDescent="0.2">
      <c r="A43" s="92">
        <v>37</v>
      </c>
      <c r="B43" s="93" t="s">
        <v>88</v>
      </c>
      <c r="C43" s="97">
        <v>10262027</v>
      </c>
      <c r="D43" s="97">
        <v>9643000</v>
      </c>
      <c r="E43" s="97">
        <v>0</v>
      </c>
      <c r="F43" s="97">
        <f t="shared" si="1"/>
        <v>19905027</v>
      </c>
      <c r="G43" s="97">
        <v>650</v>
      </c>
      <c r="H43" s="97">
        <v>0</v>
      </c>
      <c r="I43" s="97">
        <v>312000</v>
      </c>
      <c r="J43" s="98">
        <v>0</v>
      </c>
      <c r="K43" s="97">
        <v>37000</v>
      </c>
      <c r="L43" s="97">
        <f t="shared" si="2"/>
        <v>349650</v>
      </c>
      <c r="M43" s="97">
        <f t="shared" si="3"/>
        <v>19555377</v>
      </c>
      <c r="N43" s="131">
        <f>'Detail Calculation exclude debt'!P43</f>
        <v>18130</v>
      </c>
      <c r="O43" s="97">
        <f t="shared" si="4"/>
        <v>1079</v>
      </c>
    </row>
    <row r="44" spans="1:15" ht="15" customHeight="1" x14ac:dyDescent="0.2">
      <c r="A44" s="92">
        <v>38</v>
      </c>
      <c r="B44" s="93" t="s">
        <v>90</v>
      </c>
      <c r="C44" s="97">
        <v>0</v>
      </c>
      <c r="D44" s="97">
        <v>0</v>
      </c>
      <c r="E44" s="97">
        <v>0</v>
      </c>
      <c r="F44" s="97">
        <f t="shared" si="1"/>
        <v>0</v>
      </c>
      <c r="G44" s="97">
        <v>0</v>
      </c>
      <c r="H44" s="97">
        <v>0</v>
      </c>
      <c r="I44" s="97">
        <v>0</v>
      </c>
      <c r="J44" s="98">
        <v>0</v>
      </c>
      <c r="K44" s="97">
        <v>0</v>
      </c>
      <c r="L44" s="97">
        <f t="shared" si="2"/>
        <v>0</v>
      </c>
      <c r="M44" s="97">
        <f t="shared" si="3"/>
        <v>0</v>
      </c>
      <c r="N44" s="131">
        <f>'Detail Calculation exclude debt'!P44</f>
        <v>3806</v>
      </c>
      <c r="O44" s="97">
        <f t="shared" si="4"/>
        <v>0</v>
      </c>
    </row>
    <row r="45" spans="1:15" ht="15" customHeight="1" x14ac:dyDescent="0.2">
      <c r="A45" s="92">
        <v>39</v>
      </c>
      <c r="B45" s="93" t="s">
        <v>92</v>
      </c>
      <c r="C45" s="97">
        <v>0</v>
      </c>
      <c r="D45" s="97">
        <v>0</v>
      </c>
      <c r="E45" s="97">
        <v>0</v>
      </c>
      <c r="F45" s="97">
        <f t="shared" si="1"/>
        <v>0</v>
      </c>
      <c r="G45" s="97">
        <v>0</v>
      </c>
      <c r="H45" s="97">
        <v>0</v>
      </c>
      <c r="I45" s="97">
        <v>0</v>
      </c>
      <c r="J45" s="98">
        <v>0</v>
      </c>
      <c r="K45" s="97">
        <v>0</v>
      </c>
      <c r="L45" s="97">
        <f t="shared" si="2"/>
        <v>0</v>
      </c>
      <c r="M45" s="97">
        <f t="shared" si="3"/>
        <v>0</v>
      </c>
      <c r="N45" s="131">
        <f>'Detail Calculation exclude debt'!P45</f>
        <v>2564</v>
      </c>
      <c r="O45" s="97">
        <f t="shared" si="4"/>
        <v>0</v>
      </c>
    </row>
    <row r="46" spans="1:15" ht="15" customHeight="1" x14ac:dyDescent="0.2">
      <c r="A46" s="100">
        <v>40</v>
      </c>
      <c r="B46" s="101" t="s">
        <v>94</v>
      </c>
      <c r="C46" s="102">
        <v>6238618</v>
      </c>
      <c r="D46" s="102">
        <v>0</v>
      </c>
      <c r="E46" s="102">
        <v>0</v>
      </c>
      <c r="F46" s="102">
        <f t="shared" si="1"/>
        <v>6238618</v>
      </c>
      <c r="G46" s="102">
        <v>0</v>
      </c>
      <c r="H46" s="102">
        <v>0</v>
      </c>
      <c r="I46" s="102">
        <v>195586</v>
      </c>
      <c r="J46" s="103">
        <v>0</v>
      </c>
      <c r="K46" s="102">
        <v>0</v>
      </c>
      <c r="L46" s="102">
        <f t="shared" si="2"/>
        <v>195586</v>
      </c>
      <c r="M46" s="102">
        <f t="shared" si="3"/>
        <v>6043032</v>
      </c>
      <c r="N46" s="132">
        <f>'Detail Calculation exclude debt'!P46</f>
        <v>21351</v>
      </c>
      <c r="O46" s="102">
        <f t="shared" si="4"/>
        <v>283</v>
      </c>
    </row>
    <row r="47" spans="1:15" ht="15" customHeight="1" x14ac:dyDescent="0.2">
      <c r="A47" s="92">
        <v>41</v>
      </c>
      <c r="B47" s="93" t="s">
        <v>96</v>
      </c>
      <c r="C47" s="94">
        <v>2289000</v>
      </c>
      <c r="D47" s="94">
        <v>0</v>
      </c>
      <c r="E47" s="94">
        <v>0</v>
      </c>
      <c r="F47" s="94">
        <f t="shared" si="1"/>
        <v>2289000</v>
      </c>
      <c r="G47" s="94">
        <v>0</v>
      </c>
      <c r="H47" s="94">
        <v>0</v>
      </c>
      <c r="I47" s="94">
        <v>80459</v>
      </c>
      <c r="J47" s="95">
        <v>0</v>
      </c>
      <c r="K47" s="94">
        <v>0</v>
      </c>
      <c r="L47" s="94">
        <f t="shared" si="2"/>
        <v>80459</v>
      </c>
      <c r="M47" s="94">
        <f t="shared" si="3"/>
        <v>2208541</v>
      </c>
      <c r="N47" s="130">
        <f>'Detail Calculation exclude debt'!P47</f>
        <v>1247</v>
      </c>
      <c r="O47" s="94">
        <f t="shared" si="4"/>
        <v>1771</v>
      </c>
    </row>
    <row r="48" spans="1:15" ht="15" customHeight="1" x14ac:dyDescent="0.2">
      <c r="A48" s="92">
        <v>42</v>
      </c>
      <c r="B48" s="93" t="s">
        <v>98</v>
      </c>
      <c r="C48" s="97">
        <v>2894470</v>
      </c>
      <c r="D48" s="97">
        <v>0</v>
      </c>
      <c r="E48" s="97">
        <v>0</v>
      </c>
      <c r="F48" s="97">
        <f t="shared" si="1"/>
        <v>2894470</v>
      </c>
      <c r="G48" s="97">
        <v>0</v>
      </c>
      <c r="H48" s="97">
        <v>0</v>
      </c>
      <c r="I48" s="97">
        <v>108500</v>
      </c>
      <c r="J48" s="98">
        <v>0</v>
      </c>
      <c r="K48" s="97">
        <v>3500</v>
      </c>
      <c r="L48" s="97">
        <f t="shared" si="2"/>
        <v>112000</v>
      </c>
      <c r="M48" s="97">
        <f t="shared" si="3"/>
        <v>2782470</v>
      </c>
      <c r="N48" s="131">
        <f>'Detail Calculation exclude debt'!P48</f>
        <v>2695</v>
      </c>
      <c r="O48" s="97">
        <f t="shared" si="4"/>
        <v>1032</v>
      </c>
    </row>
    <row r="49" spans="1:15" ht="15" customHeight="1" x14ac:dyDescent="0.2">
      <c r="A49" s="92">
        <v>43</v>
      </c>
      <c r="B49" s="93" t="s">
        <v>100</v>
      </c>
      <c r="C49" s="97">
        <v>2523076</v>
      </c>
      <c r="D49" s="97">
        <v>971243</v>
      </c>
      <c r="E49" s="97">
        <v>0</v>
      </c>
      <c r="F49" s="97">
        <f t="shared" si="1"/>
        <v>3494319</v>
      </c>
      <c r="G49" s="97">
        <v>0</v>
      </c>
      <c r="H49" s="97">
        <v>0</v>
      </c>
      <c r="I49" s="97">
        <v>75163</v>
      </c>
      <c r="J49" s="98">
        <v>0</v>
      </c>
      <c r="K49" s="97">
        <v>0</v>
      </c>
      <c r="L49" s="97">
        <f t="shared" si="2"/>
        <v>75163</v>
      </c>
      <c r="M49" s="97">
        <f t="shared" si="3"/>
        <v>3419156</v>
      </c>
      <c r="N49" s="131">
        <f>'Detail Calculation exclude debt'!P49</f>
        <v>3938</v>
      </c>
      <c r="O49" s="97">
        <f t="shared" si="4"/>
        <v>868</v>
      </c>
    </row>
    <row r="50" spans="1:15" ht="15" customHeight="1" x14ac:dyDescent="0.2">
      <c r="A50" s="92">
        <v>44</v>
      </c>
      <c r="B50" s="93" t="s">
        <v>102</v>
      </c>
      <c r="C50" s="97">
        <v>0</v>
      </c>
      <c r="D50" s="97">
        <v>0</v>
      </c>
      <c r="E50" s="97">
        <v>0</v>
      </c>
      <c r="F50" s="97">
        <f t="shared" si="1"/>
        <v>0</v>
      </c>
      <c r="G50" s="97">
        <v>0</v>
      </c>
      <c r="H50" s="97">
        <v>0</v>
      </c>
      <c r="I50" s="97">
        <v>0</v>
      </c>
      <c r="J50" s="98">
        <v>0</v>
      </c>
      <c r="K50" s="97">
        <v>0</v>
      </c>
      <c r="L50" s="97">
        <f t="shared" si="2"/>
        <v>0</v>
      </c>
      <c r="M50" s="97">
        <f t="shared" si="3"/>
        <v>0</v>
      </c>
      <c r="N50" s="131">
        <f>'Detail Calculation exclude debt'!P50</f>
        <v>7593</v>
      </c>
      <c r="O50" s="97">
        <f t="shared" si="4"/>
        <v>0</v>
      </c>
    </row>
    <row r="51" spans="1:15" ht="15" customHeight="1" x14ac:dyDescent="0.2">
      <c r="A51" s="100">
        <v>45</v>
      </c>
      <c r="B51" s="101" t="s">
        <v>104</v>
      </c>
      <c r="C51" s="102">
        <v>15200000</v>
      </c>
      <c r="D51" s="102">
        <v>1000000</v>
      </c>
      <c r="E51" s="102">
        <v>0</v>
      </c>
      <c r="F51" s="102">
        <f t="shared" si="1"/>
        <v>16200000</v>
      </c>
      <c r="G51" s="102">
        <v>0</v>
      </c>
      <c r="H51" s="102">
        <v>0</v>
      </c>
      <c r="I51" s="102">
        <v>530000</v>
      </c>
      <c r="J51" s="103">
        <v>0</v>
      </c>
      <c r="K51" s="102">
        <v>0</v>
      </c>
      <c r="L51" s="102">
        <f t="shared" si="2"/>
        <v>530000</v>
      </c>
      <c r="M51" s="102">
        <f t="shared" si="3"/>
        <v>15670000</v>
      </c>
      <c r="N51" s="132">
        <f>'Detail Calculation exclude debt'!P51</f>
        <v>9349</v>
      </c>
      <c r="O51" s="102">
        <f t="shared" si="4"/>
        <v>1676</v>
      </c>
    </row>
    <row r="52" spans="1:15" ht="15" customHeight="1" x14ac:dyDescent="0.2">
      <c r="A52" s="92">
        <v>46</v>
      </c>
      <c r="B52" s="93" t="s">
        <v>106</v>
      </c>
      <c r="C52" s="94">
        <v>500700</v>
      </c>
      <c r="D52" s="94">
        <v>465350</v>
      </c>
      <c r="E52" s="94">
        <v>0</v>
      </c>
      <c r="F52" s="94">
        <f t="shared" si="1"/>
        <v>966050</v>
      </c>
      <c r="G52" s="94">
        <v>0</v>
      </c>
      <c r="H52" s="94">
        <v>0</v>
      </c>
      <c r="I52" s="94">
        <v>68000</v>
      </c>
      <c r="J52" s="95">
        <v>14000</v>
      </c>
      <c r="K52" s="94">
        <v>0</v>
      </c>
      <c r="L52" s="94">
        <f t="shared" si="2"/>
        <v>82000</v>
      </c>
      <c r="M52" s="94">
        <f t="shared" si="3"/>
        <v>884050</v>
      </c>
      <c r="N52" s="130">
        <f>'Detail Calculation exclude debt'!P52</f>
        <v>1168</v>
      </c>
      <c r="O52" s="94">
        <f t="shared" si="4"/>
        <v>757</v>
      </c>
    </row>
    <row r="53" spans="1:15" ht="15" customHeight="1" x14ac:dyDescent="0.2">
      <c r="A53" s="92">
        <v>47</v>
      </c>
      <c r="B53" s="93" t="s">
        <v>108</v>
      </c>
      <c r="C53" s="97">
        <v>6735000</v>
      </c>
      <c r="D53" s="97">
        <v>0</v>
      </c>
      <c r="E53" s="97">
        <v>0</v>
      </c>
      <c r="F53" s="97">
        <f t="shared" si="1"/>
        <v>6735000</v>
      </c>
      <c r="G53" s="97">
        <v>0</v>
      </c>
      <c r="H53" s="97">
        <v>0</v>
      </c>
      <c r="I53" s="97">
        <v>0</v>
      </c>
      <c r="J53" s="98">
        <v>0</v>
      </c>
      <c r="K53" s="97">
        <v>0</v>
      </c>
      <c r="L53" s="97">
        <f t="shared" si="2"/>
        <v>0</v>
      </c>
      <c r="M53" s="97">
        <f t="shared" si="3"/>
        <v>6735000</v>
      </c>
      <c r="N53" s="131">
        <f>'Detail Calculation exclude debt'!P53</f>
        <v>3361</v>
      </c>
      <c r="O53" s="97">
        <f t="shared" si="4"/>
        <v>2004</v>
      </c>
    </row>
    <row r="54" spans="1:15" ht="15" customHeight="1" x14ac:dyDescent="0.2">
      <c r="A54" s="92">
        <v>48</v>
      </c>
      <c r="B54" s="93" t="s">
        <v>110</v>
      </c>
      <c r="C54" s="97">
        <v>8501852</v>
      </c>
      <c r="D54" s="97">
        <v>3160896</v>
      </c>
      <c r="E54" s="97">
        <v>0</v>
      </c>
      <c r="F54" s="97">
        <f t="shared" si="1"/>
        <v>11662748</v>
      </c>
      <c r="G54" s="97">
        <v>0</v>
      </c>
      <c r="H54" s="97">
        <v>0</v>
      </c>
      <c r="I54" s="97">
        <v>0</v>
      </c>
      <c r="J54" s="98">
        <v>80239</v>
      </c>
      <c r="K54" s="97">
        <v>0</v>
      </c>
      <c r="L54" s="97">
        <f t="shared" si="2"/>
        <v>80239</v>
      </c>
      <c r="M54" s="97">
        <f t="shared" si="3"/>
        <v>11582509</v>
      </c>
      <c r="N54" s="131">
        <f>'Detail Calculation exclude debt'!P54</f>
        <v>5535</v>
      </c>
      <c r="O54" s="97">
        <f t="shared" si="4"/>
        <v>2093</v>
      </c>
    </row>
    <row r="55" spans="1:15" ht="15" customHeight="1" x14ac:dyDescent="0.2">
      <c r="A55" s="92">
        <v>49</v>
      </c>
      <c r="B55" s="93" t="s">
        <v>112</v>
      </c>
      <c r="C55" s="97">
        <v>0</v>
      </c>
      <c r="D55" s="97">
        <v>0</v>
      </c>
      <c r="E55" s="97">
        <v>0</v>
      </c>
      <c r="F55" s="97">
        <f t="shared" si="1"/>
        <v>0</v>
      </c>
      <c r="G55" s="97">
        <v>0</v>
      </c>
      <c r="H55" s="97">
        <v>0</v>
      </c>
      <c r="I55" s="97">
        <v>0</v>
      </c>
      <c r="J55" s="98">
        <v>0</v>
      </c>
      <c r="K55" s="97">
        <v>0</v>
      </c>
      <c r="L55" s="97">
        <f t="shared" si="2"/>
        <v>0</v>
      </c>
      <c r="M55" s="97">
        <f t="shared" si="3"/>
        <v>0</v>
      </c>
      <c r="N55" s="131">
        <f>'Detail Calculation exclude debt'!P55</f>
        <v>12755</v>
      </c>
      <c r="O55" s="97">
        <f t="shared" si="4"/>
        <v>0</v>
      </c>
    </row>
    <row r="56" spans="1:15" ht="15" customHeight="1" x14ac:dyDescent="0.2">
      <c r="A56" s="100">
        <v>50</v>
      </c>
      <c r="B56" s="101" t="s">
        <v>114</v>
      </c>
      <c r="C56" s="102">
        <v>8757023</v>
      </c>
      <c r="D56" s="102">
        <v>0</v>
      </c>
      <c r="E56" s="102">
        <v>0</v>
      </c>
      <c r="F56" s="102">
        <f t="shared" si="1"/>
        <v>8757023</v>
      </c>
      <c r="G56" s="102">
        <v>0</v>
      </c>
      <c r="H56" s="102">
        <v>0</v>
      </c>
      <c r="I56" s="102">
        <v>0</v>
      </c>
      <c r="J56" s="103">
        <v>0</v>
      </c>
      <c r="K56" s="102">
        <v>0</v>
      </c>
      <c r="L56" s="102">
        <f t="shared" si="2"/>
        <v>0</v>
      </c>
      <c r="M56" s="102">
        <f t="shared" si="3"/>
        <v>8757023</v>
      </c>
      <c r="N56" s="132">
        <f>'Detail Calculation exclude debt'!P56</f>
        <v>7316</v>
      </c>
      <c r="O56" s="102">
        <f t="shared" si="4"/>
        <v>1197</v>
      </c>
    </row>
    <row r="57" spans="1:15" ht="15" customHeight="1" x14ac:dyDescent="0.2">
      <c r="A57" s="92">
        <v>51</v>
      </c>
      <c r="B57" s="93" t="s">
        <v>116</v>
      </c>
      <c r="C57" s="94">
        <v>3877126</v>
      </c>
      <c r="D57" s="94">
        <v>0</v>
      </c>
      <c r="E57" s="94">
        <v>0</v>
      </c>
      <c r="F57" s="94">
        <f t="shared" si="1"/>
        <v>3877126</v>
      </c>
      <c r="G57" s="94">
        <v>0</v>
      </c>
      <c r="H57" s="94">
        <v>0</v>
      </c>
      <c r="I57" s="94">
        <v>136204</v>
      </c>
      <c r="J57" s="95">
        <v>0</v>
      </c>
      <c r="K57" s="94">
        <v>0</v>
      </c>
      <c r="L57" s="94">
        <f t="shared" si="2"/>
        <v>136204</v>
      </c>
      <c r="M57" s="94">
        <f t="shared" si="3"/>
        <v>3740922</v>
      </c>
      <c r="N57" s="130">
        <f>'Detail Calculation exclude debt'!P57</f>
        <v>7738</v>
      </c>
      <c r="O57" s="94">
        <f t="shared" si="4"/>
        <v>483</v>
      </c>
    </row>
    <row r="58" spans="1:15" ht="15" customHeight="1" x14ac:dyDescent="0.2">
      <c r="A58" s="92">
        <v>52</v>
      </c>
      <c r="B58" s="93" t="s">
        <v>118</v>
      </c>
      <c r="C58" s="97">
        <v>32700478</v>
      </c>
      <c r="D58" s="97">
        <v>0</v>
      </c>
      <c r="E58" s="97">
        <v>0</v>
      </c>
      <c r="F58" s="97">
        <f t="shared" si="1"/>
        <v>32700478</v>
      </c>
      <c r="G58" s="97">
        <v>0</v>
      </c>
      <c r="H58" s="97">
        <v>0</v>
      </c>
      <c r="I58" s="97">
        <v>1039334</v>
      </c>
      <c r="J58" s="98">
        <v>0</v>
      </c>
      <c r="K58" s="97">
        <v>0</v>
      </c>
      <c r="L58" s="97">
        <f t="shared" si="2"/>
        <v>1039334</v>
      </c>
      <c r="M58" s="97">
        <f t="shared" si="3"/>
        <v>31661144</v>
      </c>
      <c r="N58" s="131">
        <f>'Detail Calculation exclude debt'!P58</f>
        <v>37085</v>
      </c>
      <c r="O58" s="97">
        <f t="shared" si="4"/>
        <v>854</v>
      </c>
    </row>
    <row r="59" spans="1:15" ht="15" customHeight="1" x14ac:dyDescent="0.2">
      <c r="A59" s="92">
        <v>53</v>
      </c>
      <c r="B59" s="93" t="s">
        <v>120</v>
      </c>
      <c r="C59" s="97">
        <v>450670</v>
      </c>
      <c r="D59" s="97">
        <v>2500000</v>
      </c>
      <c r="E59" s="97">
        <v>0</v>
      </c>
      <c r="F59" s="97">
        <f t="shared" si="1"/>
        <v>2950670</v>
      </c>
      <c r="G59" s="97">
        <v>0</v>
      </c>
      <c r="H59" s="97">
        <v>0</v>
      </c>
      <c r="I59" s="97">
        <v>17610</v>
      </c>
      <c r="J59" s="98">
        <v>17875</v>
      </c>
      <c r="K59" s="97">
        <v>0</v>
      </c>
      <c r="L59" s="97">
        <f t="shared" si="2"/>
        <v>35485</v>
      </c>
      <c r="M59" s="97">
        <f t="shared" si="3"/>
        <v>2915185</v>
      </c>
      <c r="N59" s="131">
        <f>'Detail Calculation exclude debt'!P59</f>
        <v>19088</v>
      </c>
      <c r="O59" s="97">
        <f t="shared" si="4"/>
        <v>153</v>
      </c>
    </row>
    <row r="60" spans="1:15" ht="15" customHeight="1" x14ac:dyDescent="0.2">
      <c r="A60" s="92">
        <v>54</v>
      </c>
      <c r="B60" s="93" t="s">
        <v>122</v>
      </c>
      <c r="C60" s="97">
        <v>0</v>
      </c>
      <c r="D60" s="97">
        <v>0</v>
      </c>
      <c r="E60" s="97">
        <v>0</v>
      </c>
      <c r="F60" s="97">
        <f t="shared" si="1"/>
        <v>0</v>
      </c>
      <c r="G60" s="97">
        <v>0</v>
      </c>
      <c r="H60" s="97">
        <v>0</v>
      </c>
      <c r="I60" s="97">
        <v>0</v>
      </c>
      <c r="J60" s="98">
        <v>0</v>
      </c>
      <c r="K60" s="97">
        <v>0</v>
      </c>
      <c r="L60" s="97">
        <f t="shared" si="2"/>
        <v>0</v>
      </c>
      <c r="M60" s="97">
        <f t="shared" si="3"/>
        <v>0</v>
      </c>
      <c r="N60" s="131">
        <f>'Detail Calculation exclude debt'!P60</f>
        <v>403</v>
      </c>
      <c r="O60" s="97">
        <f t="shared" si="4"/>
        <v>0</v>
      </c>
    </row>
    <row r="61" spans="1:15" ht="15" customHeight="1" x14ac:dyDescent="0.2">
      <c r="A61" s="100">
        <v>55</v>
      </c>
      <c r="B61" s="101" t="s">
        <v>124</v>
      </c>
      <c r="C61" s="102">
        <v>0</v>
      </c>
      <c r="D61" s="102">
        <v>0</v>
      </c>
      <c r="E61" s="102">
        <v>0</v>
      </c>
      <c r="F61" s="102">
        <f t="shared" si="1"/>
        <v>0</v>
      </c>
      <c r="G61" s="102">
        <v>0</v>
      </c>
      <c r="H61" s="102">
        <v>0</v>
      </c>
      <c r="I61" s="102">
        <v>0</v>
      </c>
      <c r="J61" s="103">
        <v>0</v>
      </c>
      <c r="K61" s="102">
        <v>0</v>
      </c>
      <c r="L61" s="102">
        <f t="shared" si="2"/>
        <v>0</v>
      </c>
      <c r="M61" s="102">
        <f t="shared" si="3"/>
        <v>0</v>
      </c>
      <c r="N61" s="132">
        <f>'Detail Calculation exclude debt'!P61</f>
        <v>16389</v>
      </c>
      <c r="O61" s="102">
        <f t="shared" si="4"/>
        <v>0</v>
      </c>
    </row>
    <row r="62" spans="1:15" ht="15" customHeight="1" x14ac:dyDescent="0.2">
      <c r="A62" s="92">
        <v>56</v>
      </c>
      <c r="B62" s="93" t="s">
        <v>126</v>
      </c>
      <c r="C62" s="94">
        <v>2800000</v>
      </c>
      <c r="D62" s="94">
        <v>0</v>
      </c>
      <c r="E62" s="94">
        <v>0</v>
      </c>
      <c r="F62" s="94">
        <f t="shared" si="1"/>
        <v>2800000</v>
      </c>
      <c r="G62" s="94">
        <v>0</v>
      </c>
      <c r="H62" s="94">
        <v>0</v>
      </c>
      <c r="I62" s="94">
        <v>88763</v>
      </c>
      <c r="J62" s="95">
        <v>0</v>
      </c>
      <c r="K62" s="94">
        <v>0</v>
      </c>
      <c r="L62" s="94">
        <f t="shared" si="2"/>
        <v>88763</v>
      </c>
      <c r="M62" s="94">
        <f t="shared" si="3"/>
        <v>2711237</v>
      </c>
      <c r="N62" s="130">
        <f>'Detail Calculation exclude debt'!P62</f>
        <v>2926</v>
      </c>
      <c r="O62" s="94">
        <f t="shared" si="4"/>
        <v>927</v>
      </c>
    </row>
    <row r="63" spans="1:15" ht="15" customHeight="1" x14ac:dyDescent="0.2">
      <c r="A63" s="92">
        <v>57</v>
      </c>
      <c r="B63" s="93" t="s">
        <v>128</v>
      </c>
      <c r="C63" s="97">
        <v>0</v>
      </c>
      <c r="D63" s="97">
        <v>0</v>
      </c>
      <c r="E63" s="97">
        <v>0</v>
      </c>
      <c r="F63" s="97">
        <f t="shared" si="1"/>
        <v>0</v>
      </c>
      <c r="G63" s="97">
        <v>0</v>
      </c>
      <c r="H63" s="97">
        <v>0</v>
      </c>
      <c r="I63" s="97">
        <v>0</v>
      </c>
      <c r="J63" s="98">
        <v>0</v>
      </c>
      <c r="K63" s="97">
        <v>0</v>
      </c>
      <c r="L63" s="97">
        <f t="shared" si="2"/>
        <v>0</v>
      </c>
      <c r="M63" s="97">
        <f t="shared" si="3"/>
        <v>0</v>
      </c>
      <c r="N63" s="131">
        <f>'Detail Calculation exclude debt'!P63</f>
        <v>9285</v>
      </c>
      <c r="O63" s="97">
        <f t="shared" si="4"/>
        <v>0</v>
      </c>
    </row>
    <row r="64" spans="1:15" ht="15" customHeight="1" x14ac:dyDescent="0.2">
      <c r="A64" s="92">
        <v>58</v>
      </c>
      <c r="B64" s="93" t="s">
        <v>130</v>
      </c>
      <c r="C64" s="97">
        <v>4212867</v>
      </c>
      <c r="D64" s="97">
        <v>0</v>
      </c>
      <c r="E64" s="97">
        <v>0</v>
      </c>
      <c r="F64" s="97">
        <f t="shared" si="1"/>
        <v>4212867</v>
      </c>
      <c r="G64" s="97">
        <v>0</v>
      </c>
      <c r="H64" s="97">
        <v>0</v>
      </c>
      <c r="I64" s="97">
        <v>142486</v>
      </c>
      <c r="J64" s="98">
        <v>0</v>
      </c>
      <c r="K64" s="97">
        <v>0</v>
      </c>
      <c r="L64" s="97">
        <f t="shared" si="2"/>
        <v>142486</v>
      </c>
      <c r="M64" s="97">
        <f t="shared" si="3"/>
        <v>4070381</v>
      </c>
      <c r="N64" s="131">
        <f>'Detail Calculation exclude debt'!P64</f>
        <v>7709</v>
      </c>
      <c r="O64" s="97">
        <f t="shared" si="4"/>
        <v>528</v>
      </c>
    </row>
    <row r="65" spans="1:15" ht="15" customHeight="1" x14ac:dyDescent="0.2">
      <c r="A65" s="92">
        <v>59</v>
      </c>
      <c r="B65" s="93" t="s">
        <v>132</v>
      </c>
      <c r="C65" s="97">
        <v>1124991</v>
      </c>
      <c r="D65" s="97">
        <v>0</v>
      </c>
      <c r="E65" s="97">
        <v>0</v>
      </c>
      <c r="F65" s="97">
        <f t="shared" si="1"/>
        <v>1124991</v>
      </c>
      <c r="G65" s="97">
        <v>0</v>
      </c>
      <c r="H65" s="97">
        <v>0</v>
      </c>
      <c r="I65" s="97">
        <v>38924</v>
      </c>
      <c r="J65" s="98">
        <v>0</v>
      </c>
      <c r="K65" s="97">
        <v>0</v>
      </c>
      <c r="L65" s="97">
        <f t="shared" si="2"/>
        <v>38924</v>
      </c>
      <c r="M65" s="97">
        <f t="shared" si="3"/>
        <v>1086067</v>
      </c>
      <c r="N65" s="131">
        <f>'Detail Calculation exclude debt'!P65</f>
        <v>4820</v>
      </c>
      <c r="O65" s="97">
        <f t="shared" si="4"/>
        <v>225</v>
      </c>
    </row>
    <row r="66" spans="1:15" ht="15" customHeight="1" x14ac:dyDescent="0.2">
      <c r="A66" s="100">
        <v>60</v>
      </c>
      <c r="B66" s="101" t="s">
        <v>134</v>
      </c>
      <c r="C66" s="102">
        <v>6945461</v>
      </c>
      <c r="D66" s="102">
        <v>0</v>
      </c>
      <c r="E66" s="102">
        <v>0</v>
      </c>
      <c r="F66" s="102">
        <f t="shared" si="1"/>
        <v>6945461</v>
      </c>
      <c r="G66" s="102">
        <v>0</v>
      </c>
      <c r="H66" s="102">
        <v>0</v>
      </c>
      <c r="I66" s="102">
        <v>258538</v>
      </c>
      <c r="J66" s="103">
        <v>0</v>
      </c>
      <c r="K66" s="102">
        <v>0</v>
      </c>
      <c r="L66" s="102">
        <f t="shared" si="2"/>
        <v>258538</v>
      </c>
      <c r="M66" s="102">
        <f t="shared" si="3"/>
        <v>6686923</v>
      </c>
      <c r="N66" s="132">
        <f>'Detail Calculation exclude debt'!P66</f>
        <v>5557</v>
      </c>
      <c r="O66" s="102">
        <f t="shared" si="4"/>
        <v>1203</v>
      </c>
    </row>
    <row r="67" spans="1:15" ht="15" customHeight="1" x14ac:dyDescent="0.2">
      <c r="A67" s="92">
        <v>61</v>
      </c>
      <c r="B67" s="93" t="s">
        <v>136</v>
      </c>
      <c r="C67" s="94">
        <v>7316960</v>
      </c>
      <c r="D67" s="94">
        <v>0</v>
      </c>
      <c r="E67" s="94">
        <v>0</v>
      </c>
      <c r="F67" s="94">
        <f t="shared" si="1"/>
        <v>7316960</v>
      </c>
      <c r="G67" s="94">
        <v>0</v>
      </c>
      <c r="H67" s="94">
        <v>902</v>
      </c>
      <c r="I67" s="94">
        <v>244378</v>
      </c>
      <c r="J67" s="95">
        <v>0</v>
      </c>
      <c r="K67" s="94">
        <v>0</v>
      </c>
      <c r="L67" s="94">
        <f t="shared" si="2"/>
        <v>245280</v>
      </c>
      <c r="M67" s="94">
        <f t="shared" si="3"/>
        <v>7071680</v>
      </c>
      <c r="N67" s="130">
        <f>'Detail Calculation exclude debt'!P67</f>
        <v>3889</v>
      </c>
      <c r="O67" s="94">
        <f t="shared" si="4"/>
        <v>1818</v>
      </c>
    </row>
    <row r="68" spans="1:15" ht="15" customHeight="1" x14ac:dyDescent="0.2">
      <c r="A68" s="92">
        <v>62</v>
      </c>
      <c r="B68" s="93" t="s">
        <v>138</v>
      </c>
      <c r="C68" s="97">
        <v>0</v>
      </c>
      <c r="D68" s="97">
        <v>0</v>
      </c>
      <c r="E68" s="97">
        <v>0</v>
      </c>
      <c r="F68" s="97">
        <f t="shared" si="1"/>
        <v>0</v>
      </c>
      <c r="G68" s="97">
        <v>0</v>
      </c>
      <c r="H68" s="97">
        <v>0</v>
      </c>
      <c r="I68" s="97">
        <v>0</v>
      </c>
      <c r="J68" s="98">
        <v>0</v>
      </c>
      <c r="K68" s="97">
        <v>0</v>
      </c>
      <c r="L68" s="97">
        <f t="shared" si="2"/>
        <v>0</v>
      </c>
      <c r="M68" s="97">
        <f t="shared" si="3"/>
        <v>0</v>
      </c>
      <c r="N68" s="131">
        <f>'Detail Calculation exclude debt'!P68</f>
        <v>1837</v>
      </c>
      <c r="O68" s="97">
        <f t="shared" si="4"/>
        <v>0</v>
      </c>
    </row>
    <row r="69" spans="1:15" ht="15" customHeight="1" x14ac:dyDescent="0.2">
      <c r="A69" s="92">
        <v>63</v>
      </c>
      <c r="B69" s="93" t="s">
        <v>140</v>
      </c>
      <c r="C69" s="97">
        <v>3523000</v>
      </c>
      <c r="D69" s="97">
        <v>0</v>
      </c>
      <c r="E69" s="97">
        <v>0</v>
      </c>
      <c r="F69" s="97">
        <f t="shared" si="1"/>
        <v>3523000</v>
      </c>
      <c r="G69" s="97">
        <v>0</v>
      </c>
      <c r="H69" s="97">
        <v>0</v>
      </c>
      <c r="I69" s="97">
        <v>118000</v>
      </c>
      <c r="J69" s="98">
        <v>0</v>
      </c>
      <c r="K69" s="97">
        <v>0</v>
      </c>
      <c r="L69" s="97">
        <f t="shared" si="2"/>
        <v>118000</v>
      </c>
      <c r="M69" s="97">
        <f t="shared" si="3"/>
        <v>3405000</v>
      </c>
      <c r="N69" s="131">
        <f>'Detail Calculation exclude debt'!P69</f>
        <v>2069</v>
      </c>
      <c r="O69" s="97">
        <f t="shared" si="4"/>
        <v>1646</v>
      </c>
    </row>
    <row r="70" spans="1:15" ht="15" customHeight="1" x14ac:dyDescent="0.2">
      <c r="A70" s="92">
        <v>64</v>
      </c>
      <c r="B70" s="93" t="s">
        <v>142</v>
      </c>
      <c r="C70" s="97">
        <v>503941</v>
      </c>
      <c r="D70" s="97">
        <v>0</v>
      </c>
      <c r="E70" s="97">
        <v>0</v>
      </c>
      <c r="F70" s="97">
        <f t="shared" si="1"/>
        <v>503941</v>
      </c>
      <c r="G70" s="97">
        <v>0</v>
      </c>
      <c r="H70" s="97">
        <v>0</v>
      </c>
      <c r="I70" s="97">
        <v>19841</v>
      </c>
      <c r="J70" s="98">
        <v>0</v>
      </c>
      <c r="K70" s="97">
        <v>0</v>
      </c>
      <c r="L70" s="97">
        <f t="shared" si="2"/>
        <v>19841</v>
      </c>
      <c r="M70" s="97">
        <f t="shared" si="3"/>
        <v>484100</v>
      </c>
      <c r="N70" s="131">
        <f>'Detail Calculation exclude debt'!P70</f>
        <v>1894</v>
      </c>
      <c r="O70" s="97">
        <f t="shared" si="4"/>
        <v>256</v>
      </c>
    </row>
    <row r="71" spans="1:15" ht="15" customHeight="1" x14ac:dyDescent="0.2">
      <c r="A71" s="100">
        <v>65</v>
      </c>
      <c r="B71" s="101" t="s">
        <v>186</v>
      </c>
      <c r="C71" s="102">
        <v>2800000</v>
      </c>
      <c r="D71" s="102">
        <v>0</v>
      </c>
      <c r="E71" s="102">
        <v>0</v>
      </c>
      <c r="F71" s="102">
        <f t="shared" ref="F71:F134" si="5">SUM(C71:E71)</f>
        <v>2800000</v>
      </c>
      <c r="G71" s="102">
        <v>0</v>
      </c>
      <c r="H71" s="102">
        <v>0</v>
      </c>
      <c r="I71" s="102">
        <v>0</v>
      </c>
      <c r="J71" s="103">
        <v>0</v>
      </c>
      <c r="K71" s="102">
        <v>0</v>
      </c>
      <c r="L71" s="102">
        <f t="shared" si="2"/>
        <v>0</v>
      </c>
      <c r="M71" s="102">
        <f t="shared" si="3"/>
        <v>2800000</v>
      </c>
      <c r="N71" s="132">
        <f>'Detail Calculation exclude debt'!P71</f>
        <v>7823</v>
      </c>
      <c r="O71" s="102">
        <f t="shared" si="4"/>
        <v>358</v>
      </c>
    </row>
    <row r="72" spans="1:15" ht="15" customHeight="1" x14ac:dyDescent="0.2">
      <c r="A72" s="92">
        <v>66</v>
      </c>
      <c r="B72" s="93" t="s">
        <v>187</v>
      </c>
      <c r="C72" s="97">
        <v>0</v>
      </c>
      <c r="D72" s="97">
        <v>0</v>
      </c>
      <c r="E72" s="97">
        <v>0</v>
      </c>
      <c r="F72" s="97">
        <f t="shared" si="5"/>
        <v>0</v>
      </c>
      <c r="G72" s="97">
        <v>0</v>
      </c>
      <c r="H72" s="97">
        <v>0</v>
      </c>
      <c r="I72" s="97">
        <v>0</v>
      </c>
      <c r="J72" s="98">
        <v>0</v>
      </c>
      <c r="K72" s="97">
        <v>0</v>
      </c>
      <c r="L72" s="97">
        <f>SUM(G72:K72)</f>
        <v>0</v>
      </c>
      <c r="M72" s="97">
        <f>F72-L72</f>
        <v>0</v>
      </c>
      <c r="N72" s="131">
        <f>'Detail Calculation exclude debt'!P72</f>
        <v>1886</v>
      </c>
      <c r="O72" s="97">
        <f>ROUND(M72/N72,0)</f>
        <v>0</v>
      </c>
    </row>
    <row r="73" spans="1:15" ht="15" customHeight="1" x14ac:dyDescent="0.2">
      <c r="A73" s="92">
        <v>67</v>
      </c>
      <c r="B73" s="93" t="s">
        <v>148</v>
      </c>
      <c r="C73" s="97">
        <v>6445188</v>
      </c>
      <c r="D73" s="97">
        <v>0</v>
      </c>
      <c r="E73" s="97">
        <v>0</v>
      </c>
      <c r="F73" s="97">
        <f t="shared" si="5"/>
        <v>6445188</v>
      </c>
      <c r="G73" s="97">
        <v>0</v>
      </c>
      <c r="H73" s="97">
        <v>0</v>
      </c>
      <c r="I73" s="97">
        <v>177968</v>
      </c>
      <c r="J73" s="98">
        <v>0</v>
      </c>
      <c r="K73" s="97">
        <v>0</v>
      </c>
      <c r="L73" s="97">
        <f>SUM(G73:K73)</f>
        <v>177968</v>
      </c>
      <c r="M73" s="97">
        <f>F73-L73</f>
        <v>6267220</v>
      </c>
      <c r="N73" s="131">
        <f>'Detail Calculation exclude debt'!P73</f>
        <v>5371</v>
      </c>
      <c r="O73" s="97">
        <f>ROUND(M73/N73,0)</f>
        <v>1167</v>
      </c>
    </row>
    <row r="74" spans="1:15" ht="15" customHeight="1" x14ac:dyDescent="0.2">
      <c r="A74" s="92">
        <v>68</v>
      </c>
      <c r="B74" s="93" t="s">
        <v>188</v>
      </c>
      <c r="C74" s="97">
        <v>0</v>
      </c>
      <c r="D74" s="97">
        <v>0</v>
      </c>
      <c r="E74" s="97">
        <v>0</v>
      </c>
      <c r="F74" s="97">
        <f t="shared" si="5"/>
        <v>0</v>
      </c>
      <c r="G74" s="97">
        <v>0</v>
      </c>
      <c r="H74" s="97">
        <v>0</v>
      </c>
      <c r="I74" s="97">
        <v>0</v>
      </c>
      <c r="J74" s="98">
        <v>0</v>
      </c>
      <c r="K74" s="97">
        <v>0</v>
      </c>
      <c r="L74" s="97">
        <f>SUM(G74:K74)</f>
        <v>0</v>
      </c>
      <c r="M74" s="97">
        <f>F74-L74</f>
        <v>0</v>
      </c>
      <c r="N74" s="131">
        <f>'Detail Calculation exclude debt'!P74</f>
        <v>1543</v>
      </c>
      <c r="O74" s="97">
        <f>ROUND(M74/N74,0)</f>
        <v>0</v>
      </c>
    </row>
    <row r="75" spans="1:15" ht="15" customHeight="1" x14ac:dyDescent="0.2">
      <c r="A75" s="92">
        <v>69</v>
      </c>
      <c r="B75" s="106" t="s">
        <v>152</v>
      </c>
      <c r="C75" s="102">
        <v>4509357</v>
      </c>
      <c r="D75" s="102">
        <v>2170308</v>
      </c>
      <c r="E75" s="102">
        <v>0</v>
      </c>
      <c r="F75" s="102">
        <f t="shared" si="5"/>
        <v>6679665</v>
      </c>
      <c r="G75" s="102">
        <v>0</v>
      </c>
      <c r="H75" s="102">
        <v>0</v>
      </c>
      <c r="I75" s="102">
        <v>203987</v>
      </c>
      <c r="J75" s="103">
        <v>15706</v>
      </c>
      <c r="K75" s="102">
        <v>0</v>
      </c>
      <c r="L75" s="102">
        <f>SUM(G75:K75)</f>
        <v>219693</v>
      </c>
      <c r="M75" s="102">
        <f>F75-L75</f>
        <v>6459972</v>
      </c>
      <c r="N75" s="132">
        <f>'Detail Calculation exclude debt'!P75</f>
        <v>4760</v>
      </c>
      <c r="O75" s="102">
        <f>ROUND(M75/N75,0)</f>
        <v>1357</v>
      </c>
    </row>
    <row r="76" spans="1:15" ht="15" customHeight="1" x14ac:dyDescent="0.2">
      <c r="A76" s="107"/>
      <c r="B76" s="108" t="s">
        <v>194</v>
      </c>
      <c r="C76" s="109">
        <f>SUM(C7:C75)</f>
        <v>328838509</v>
      </c>
      <c r="D76" s="109">
        <f t="shared" ref="D76:K76" si="6">SUM(D7:D75)</f>
        <v>120386934</v>
      </c>
      <c r="E76" s="109">
        <f t="shared" si="6"/>
        <v>0</v>
      </c>
      <c r="F76" s="109">
        <f t="shared" si="6"/>
        <v>449225443</v>
      </c>
      <c r="G76" s="109">
        <f>SUM(G7:G75)</f>
        <v>66162</v>
      </c>
      <c r="H76" s="109">
        <f t="shared" si="6"/>
        <v>300376</v>
      </c>
      <c r="I76" s="109">
        <f t="shared" si="6"/>
        <v>7685687</v>
      </c>
      <c r="J76" s="109">
        <f t="shared" si="6"/>
        <v>803577</v>
      </c>
      <c r="K76" s="109">
        <f t="shared" si="6"/>
        <v>40500</v>
      </c>
      <c r="L76" s="109">
        <f>SUM(L7:L75)</f>
        <v>8896302</v>
      </c>
      <c r="M76" s="109">
        <f>SUM(M7:M75)</f>
        <v>440329141</v>
      </c>
      <c r="N76" s="110">
        <f>SUM(N7:N75)</f>
        <v>665649</v>
      </c>
      <c r="O76" s="109">
        <f>ROUND(M76/N76,0)</f>
        <v>662</v>
      </c>
    </row>
    <row r="77" spans="1:15" ht="15.6" customHeight="1" x14ac:dyDescent="0.2">
      <c r="A77" s="111"/>
      <c r="B77" s="112"/>
      <c r="C77" s="49" t="str">
        <f>'Detail Calculation exclude debt'!C77</f>
        <v>Source: Projected FY2020-2021 Revenue and Expenditure Data</v>
      </c>
      <c r="D77" s="113"/>
      <c r="E77" s="113"/>
      <c r="F77" s="113"/>
      <c r="G77" s="113"/>
      <c r="H77" s="113"/>
      <c r="I77" s="114"/>
      <c r="J77" s="113"/>
      <c r="K77" s="113"/>
      <c r="L77" s="113"/>
      <c r="M77" s="113"/>
      <c r="N77" s="113"/>
      <c r="O77" s="113"/>
    </row>
  </sheetData>
  <mergeCells count="2">
    <mergeCell ref="A1:B1"/>
    <mergeCell ref="A2:B2"/>
  </mergeCells>
  <printOptions horizontalCentered="1"/>
  <pageMargins left="0.5" right="0.5" top="1.1499999999999999" bottom="0.5" header="0.3" footer="0.25"/>
  <pageSetup paperSize="5" scale="75" orientation="portrait" r:id="rId1"/>
  <headerFooter alignWithMargins="0">
    <oddHeader>&amp;C&amp;20FY2021-22 Charter School Funding
(Debt Serv. and Cap. Outlay)
Inital Local Revenue Representation Per Pupil</oddHeader>
  </headerFooter>
  <colBreaks count="1" manualBreakCount="1">
    <brk id="8" max="7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6"/>
  <sheetViews>
    <sheetView view="pageBreakPreview" zoomScaleNormal="100" zoomScaleSheetLayoutView="100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defaultRowHeight="12.75" x14ac:dyDescent="0.2"/>
  <cols>
    <col min="1" max="1" width="5.7109375" customWidth="1"/>
    <col min="2" max="2" width="21.85546875" customWidth="1"/>
    <col min="3" max="37" width="11.7109375" customWidth="1"/>
  </cols>
  <sheetData>
    <row r="1" spans="1:37" s="115" customFormat="1" ht="15.75" x14ac:dyDescent="0.2">
      <c r="A1" s="133" t="s">
        <v>195</v>
      </c>
      <c r="B1" s="133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</row>
    <row r="2" spans="1:37" s="115" customFormat="1" ht="15.75" x14ac:dyDescent="0.2">
      <c r="A2" s="135"/>
      <c r="B2" s="135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</row>
    <row r="3" spans="1:37" ht="63.75" x14ac:dyDescent="0.2">
      <c r="A3" s="136" t="s">
        <v>196</v>
      </c>
      <c r="B3" s="136" t="s">
        <v>197</v>
      </c>
      <c r="C3" s="137" t="s">
        <v>198</v>
      </c>
      <c r="D3" s="138" t="s">
        <v>199</v>
      </c>
      <c r="E3" s="139" t="s">
        <v>200</v>
      </c>
      <c r="F3" s="139" t="s">
        <v>201</v>
      </c>
      <c r="G3" s="139" t="s">
        <v>202</v>
      </c>
      <c r="H3" s="139" t="s">
        <v>203</v>
      </c>
      <c r="I3" s="139" t="s">
        <v>204</v>
      </c>
      <c r="J3" s="139" t="s">
        <v>205</v>
      </c>
      <c r="K3" s="139" t="s">
        <v>206</v>
      </c>
      <c r="L3" s="139" t="s">
        <v>207</v>
      </c>
      <c r="M3" s="139" t="s">
        <v>208</v>
      </c>
      <c r="N3" s="139" t="s">
        <v>209</v>
      </c>
      <c r="O3" s="139" t="s">
        <v>210</v>
      </c>
      <c r="P3" s="139" t="s">
        <v>211</v>
      </c>
      <c r="Q3" s="139" t="s">
        <v>212</v>
      </c>
      <c r="R3" s="139" t="s">
        <v>213</v>
      </c>
      <c r="S3" s="139" t="s">
        <v>214</v>
      </c>
      <c r="T3" s="139" t="s">
        <v>215</v>
      </c>
      <c r="U3" s="139" t="s">
        <v>216</v>
      </c>
      <c r="V3" s="139" t="s">
        <v>217</v>
      </c>
      <c r="W3" s="139" t="s">
        <v>218</v>
      </c>
      <c r="X3" s="139" t="s">
        <v>219</v>
      </c>
      <c r="Y3" s="139" t="s">
        <v>220</v>
      </c>
      <c r="Z3" s="139" t="s">
        <v>221</v>
      </c>
      <c r="AA3" s="139" t="s">
        <v>222</v>
      </c>
      <c r="AB3" s="139" t="s">
        <v>223</v>
      </c>
      <c r="AC3" s="139" t="s">
        <v>224</v>
      </c>
      <c r="AD3" s="139" t="s">
        <v>225</v>
      </c>
      <c r="AE3" s="139" t="s">
        <v>226</v>
      </c>
      <c r="AF3" s="139" t="s">
        <v>227</v>
      </c>
      <c r="AG3" s="139" t="s">
        <v>228</v>
      </c>
      <c r="AH3" s="139" t="s">
        <v>229</v>
      </c>
      <c r="AI3" s="139" t="s">
        <v>230</v>
      </c>
      <c r="AJ3" s="139" t="s">
        <v>231</v>
      </c>
      <c r="AK3" s="136" t="s">
        <v>232</v>
      </c>
    </row>
    <row r="4" spans="1:37" x14ac:dyDescent="0.2">
      <c r="A4" s="140"/>
      <c r="B4" s="140"/>
      <c r="C4" s="141"/>
      <c r="D4" s="142"/>
      <c r="E4" s="139">
        <v>343001</v>
      </c>
      <c r="F4" s="139">
        <v>341001</v>
      </c>
      <c r="G4" s="139">
        <v>344001</v>
      </c>
      <c r="H4" s="139">
        <v>348001</v>
      </c>
      <c r="I4" s="139">
        <v>347001</v>
      </c>
      <c r="J4" s="139">
        <v>346001</v>
      </c>
      <c r="K4" s="139" t="s">
        <v>233</v>
      </c>
      <c r="L4" s="139" t="s">
        <v>234</v>
      </c>
      <c r="M4" s="139" t="s">
        <v>235</v>
      </c>
      <c r="N4" s="139" t="s">
        <v>236</v>
      </c>
      <c r="O4" s="139" t="s">
        <v>237</v>
      </c>
      <c r="P4" s="139" t="s">
        <v>238</v>
      </c>
      <c r="Q4" s="139" t="s">
        <v>239</v>
      </c>
      <c r="R4" s="139" t="s">
        <v>240</v>
      </c>
      <c r="S4" s="139" t="s">
        <v>241</v>
      </c>
      <c r="T4" s="139" t="s">
        <v>242</v>
      </c>
      <c r="U4" s="139" t="s">
        <v>243</v>
      </c>
      <c r="V4" s="139" t="s">
        <v>244</v>
      </c>
      <c r="W4" s="139" t="s">
        <v>245</v>
      </c>
      <c r="X4" s="139" t="s">
        <v>246</v>
      </c>
      <c r="Y4" s="139" t="s">
        <v>247</v>
      </c>
      <c r="Z4" s="139" t="s">
        <v>248</v>
      </c>
      <c r="AA4" s="139" t="s">
        <v>249</v>
      </c>
      <c r="AB4" s="139" t="s">
        <v>250</v>
      </c>
      <c r="AC4" s="139" t="s">
        <v>251</v>
      </c>
      <c r="AD4" s="139" t="s">
        <v>252</v>
      </c>
      <c r="AE4" s="139" t="s">
        <v>253</v>
      </c>
      <c r="AF4" s="139" t="s">
        <v>254</v>
      </c>
      <c r="AG4" s="139" t="s">
        <v>255</v>
      </c>
      <c r="AH4" s="139" t="s">
        <v>256</v>
      </c>
      <c r="AI4" s="139" t="s">
        <v>257</v>
      </c>
      <c r="AJ4" s="139">
        <v>345001</v>
      </c>
      <c r="AK4" s="143"/>
    </row>
    <row r="5" spans="1:37" x14ac:dyDescent="0.2">
      <c r="A5" s="144"/>
      <c r="B5" s="144"/>
      <c r="C5" s="145">
        <v>1</v>
      </c>
      <c r="D5" s="144">
        <f>C5+1</f>
        <v>2</v>
      </c>
      <c r="E5" s="144">
        <f t="shared" ref="E5:AK5" si="0">D5+1</f>
        <v>3</v>
      </c>
      <c r="F5" s="144">
        <f t="shared" si="0"/>
        <v>4</v>
      </c>
      <c r="G5" s="144">
        <f t="shared" si="0"/>
        <v>5</v>
      </c>
      <c r="H5" s="144">
        <f t="shared" si="0"/>
        <v>6</v>
      </c>
      <c r="I5" s="144">
        <f t="shared" si="0"/>
        <v>7</v>
      </c>
      <c r="J5" s="144">
        <f t="shared" si="0"/>
        <v>8</v>
      </c>
      <c r="K5" s="144">
        <f t="shared" si="0"/>
        <v>9</v>
      </c>
      <c r="L5" s="144">
        <f t="shared" si="0"/>
        <v>10</v>
      </c>
      <c r="M5" s="144">
        <f t="shared" si="0"/>
        <v>11</v>
      </c>
      <c r="N5" s="144">
        <f t="shared" si="0"/>
        <v>12</v>
      </c>
      <c r="O5" s="144">
        <f t="shared" si="0"/>
        <v>13</v>
      </c>
      <c r="P5" s="144">
        <f t="shared" si="0"/>
        <v>14</v>
      </c>
      <c r="Q5" s="144">
        <f t="shared" si="0"/>
        <v>15</v>
      </c>
      <c r="R5" s="144">
        <f t="shared" si="0"/>
        <v>16</v>
      </c>
      <c r="S5" s="144">
        <f t="shared" si="0"/>
        <v>17</v>
      </c>
      <c r="T5" s="144">
        <f t="shared" si="0"/>
        <v>18</v>
      </c>
      <c r="U5" s="144">
        <f t="shared" si="0"/>
        <v>19</v>
      </c>
      <c r="V5" s="144">
        <f t="shared" si="0"/>
        <v>20</v>
      </c>
      <c r="W5" s="144">
        <f t="shared" si="0"/>
        <v>21</v>
      </c>
      <c r="X5" s="144">
        <f t="shared" si="0"/>
        <v>22</v>
      </c>
      <c r="Y5" s="144">
        <f t="shared" si="0"/>
        <v>23</v>
      </c>
      <c r="Z5" s="144">
        <f t="shared" si="0"/>
        <v>24</v>
      </c>
      <c r="AA5" s="144">
        <f t="shared" si="0"/>
        <v>25</v>
      </c>
      <c r="AB5" s="144">
        <f t="shared" si="0"/>
        <v>26</v>
      </c>
      <c r="AC5" s="144">
        <f t="shared" si="0"/>
        <v>27</v>
      </c>
      <c r="AD5" s="144">
        <f t="shared" si="0"/>
        <v>28</v>
      </c>
      <c r="AE5" s="144">
        <f t="shared" si="0"/>
        <v>29</v>
      </c>
      <c r="AF5" s="144">
        <f t="shared" si="0"/>
        <v>30</v>
      </c>
      <c r="AG5" s="144">
        <f t="shared" si="0"/>
        <v>31</v>
      </c>
      <c r="AH5" s="144">
        <f t="shared" si="0"/>
        <v>32</v>
      </c>
      <c r="AI5" s="144">
        <f t="shared" si="0"/>
        <v>33</v>
      </c>
      <c r="AJ5" s="144">
        <f t="shared" si="0"/>
        <v>34</v>
      </c>
      <c r="AK5" s="144">
        <f t="shared" si="0"/>
        <v>35</v>
      </c>
    </row>
    <row r="6" spans="1:37" hidden="1" x14ac:dyDescent="0.2">
      <c r="A6" s="144"/>
      <c r="B6" s="144"/>
      <c r="C6" s="145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</row>
    <row r="7" spans="1:37" ht="15.75" customHeight="1" x14ac:dyDescent="0.2">
      <c r="A7" s="146">
        <v>1</v>
      </c>
      <c r="B7" s="147" t="s">
        <v>16</v>
      </c>
      <c r="C7" s="148">
        <v>9201</v>
      </c>
      <c r="D7" s="148">
        <v>0</v>
      </c>
      <c r="E7" s="148">
        <v>0</v>
      </c>
      <c r="F7" s="148">
        <v>0</v>
      </c>
      <c r="G7" s="148">
        <v>0</v>
      </c>
      <c r="H7" s="148">
        <v>0</v>
      </c>
      <c r="I7" s="148">
        <v>0</v>
      </c>
      <c r="J7" s="148">
        <v>0</v>
      </c>
      <c r="K7" s="148">
        <v>0</v>
      </c>
      <c r="L7" s="148">
        <v>0</v>
      </c>
      <c r="M7" s="148">
        <v>0</v>
      </c>
      <c r="N7" s="148">
        <v>0</v>
      </c>
      <c r="O7" s="148">
        <v>0</v>
      </c>
      <c r="P7" s="148">
        <v>0</v>
      </c>
      <c r="Q7" s="148">
        <v>0</v>
      </c>
      <c r="R7" s="148">
        <v>0</v>
      </c>
      <c r="S7" s="148">
        <v>0</v>
      </c>
      <c r="T7" s="148">
        <v>0</v>
      </c>
      <c r="U7" s="148">
        <v>0</v>
      </c>
      <c r="V7" s="148">
        <v>6</v>
      </c>
      <c r="W7" s="148">
        <v>24</v>
      </c>
      <c r="X7" s="148">
        <v>6</v>
      </c>
      <c r="Y7" s="148">
        <v>0</v>
      </c>
      <c r="Z7" s="148">
        <v>0</v>
      </c>
      <c r="AA7" s="148">
        <v>0</v>
      </c>
      <c r="AB7" s="148">
        <v>2</v>
      </c>
      <c r="AC7" s="148">
        <v>0</v>
      </c>
      <c r="AD7" s="148">
        <v>0</v>
      </c>
      <c r="AE7" s="148">
        <v>0</v>
      </c>
      <c r="AF7" s="148">
        <v>0</v>
      </c>
      <c r="AG7" s="148">
        <v>0</v>
      </c>
      <c r="AH7" s="148">
        <v>0</v>
      </c>
      <c r="AI7" s="148">
        <v>27</v>
      </c>
      <c r="AJ7" s="148">
        <v>31</v>
      </c>
      <c r="AK7" s="149">
        <f>SUM(C7:AJ7)</f>
        <v>9297</v>
      </c>
    </row>
    <row r="8" spans="1:37" ht="15.75" customHeight="1" x14ac:dyDescent="0.2">
      <c r="A8" s="146">
        <v>2</v>
      </c>
      <c r="B8" s="147" t="s">
        <v>18</v>
      </c>
      <c r="C8" s="150">
        <v>3843</v>
      </c>
      <c r="D8" s="150">
        <v>0</v>
      </c>
      <c r="E8" s="150">
        <v>0</v>
      </c>
      <c r="F8" s="150">
        <v>0</v>
      </c>
      <c r="G8" s="150">
        <v>0</v>
      </c>
      <c r="H8" s="150">
        <v>0</v>
      </c>
      <c r="I8" s="150">
        <v>0</v>
      </c>
      <c r="J8" s="150">
        <v>1</v>
      </c>
      <c r="K8" s="150">
        <v>0</v>
      </c>
      <c r="L8" s="150">
        <v>0</v>
      </c>
      <c r="M8" s="150">
        <v>0</v>
      </c>
      <c r="N8" s="150">
        <v>0</v>
      </c>
      <c r="O8" s="150">
        <v>0</v>
      </c>
      <c r="P8" s="150">
        <v>0</v>
      </c>
      <c r="Q8" s="150">
        <v>0</v>
      </c>
      <c r="R8" s="150">
        <v>0</v>
      </c>
      <c r="S8" s="150">
        <v>0</v>
      </c>
      <c r="T8" s="150">
        <v>1</v>
      </c>
      <c r="U8" s="150">
        <v>0</v>
      </c>
      <c r="V8" s="150">
        <v>0</v>
      </c>
      <c r="W8" s="150">
        <v>0</v>
      </c>
      <c r="X8" s="150">
        <v>0</v>
      </c>
      <c r="Y8" s="150">
        <v>0</v>
      </c>
      <c r="Z8" s="150">
        <v>0</v>
      </c>
      <c r="AA8" s="150">
        <v>0</v>
      </c>
      <c r="AB8" s="150">
        <v>0</v>
      </c>
      <c r="AC8" s="150">
        <v>0</v>
      </c>
      <c r="AD8" s="150">
        <v>0</v>
      </c>
      <c r="AE8" s="150">
        <v>0</v>
      </c>
      <c r="AF8" s="150">
        <v>0</v>
      </c>
      <c r="AG8" s="150">
        <v>0</v>
      </c>
      <c r="AH8" s="150">
        <v>0</v>
      </c>
      <c r="AI8" s="150">
        <v>9</v>
      </c>
      <c r="AJ8" s="150">
        <v>30</v>
      </c>
      <c r="AK8" s="151">
        <f>SUM(C8:AJ8)</f>
        <v>3884</v>
      </c>
    </row>
    <row r="9" spans="1:37" ht="15.75" customHeight="1" x14ac:dyDescent="0.2">
      <c r="A9" s="146">
        <v>3</v>
      </c>
      <c r="B9" s="147" t="s">
        <v>20</v>
      </c>
      <c r="C9" s="150">
        <v>22819</v>
      </c>
      <c r="D9" s="150">
        <v>0</v>
      </c>
      <c r="E9" s="150">
        <v>3</v>
      </c>
      <c r="F9" s="150">
        <v>0</v>
      </c>
      <c r="G9" s="150">
        <v>0</v>
      </c>
      <c r="H9" s="150">
        <v>0</v>
      </c>
      <c r="I9" s="150">
        <v>0</v>
      </c>
      <c r="J9" s="150">
        <v>0</v>
      </c>
      <c r="K9" s="150">
        <v>0</v>
      </c>
      <c r="L9" s="150">
        <v>0</v>
      </c>
      <c r="M9" s="150">
        <v>19</v>
      </c>
      <c r="N9" s="150">
        <v>0</v>
      </c>
      <c r="O9" s="150">
        <v>0</v>
      </c>
      <c r="P9" s="150">
        <v>0</v>
      </c>
      <c r="Q9" s="150">
        <v>0</v>
      </c>
      <c r="R9" s="150">
        <v>0</v>
      </c>
      <c r="S9" s="150">
        <v>20</v>
      </c>
      <c r="T9" s="150">
        <v>0</v>
      </c>
      <c r="U9" s="150">
        <v>0</v>
      </c>
      <c r="V9" s="150">
        <v>1</v>
      </c>
      <c r="W9" s="150">
        <v>0</v>
      </c>
      <c r="X9" s="150">
        <v>0</v>
      </c>
      <c r="Y9" s="150">
        <v>2</v>
      </c>
      <c r="Z9" s="150">
        <v>0</v>
      </c>
      <c r="AA9" s="150">
        <v>0</v>
      </c>
      <c r="AB9" s="150">
        <v>0</v>
      </c>
      <c r="AC9" s="150">
        <v>0</v>
      </c>
      <c r="AD9" s="150">
        <v>0</v>
      </c>
      <c r="AE9" s="150">
        <v>0</v>
      </c>
      <c r="AF9" s="150">
        <v>0</v>
      </c>
      <c r="AG9" s="150">
        <v>0</v>
      </c>
      <c r="AH9" s="150">
        <v>0</v>
      </c>
      <c r="AI9" s="150">
        <v>30</v>
      </c>
      <c r="AJ9" s="150">
        <v>110</v>
      </c>
      <c r="AK9" s="151">
        <f>SUM(C9:AJ9)</f>
        <v>23004</v>
      </c>
    </row>
    <row r="10" spans="1:37" ht="15.75" customHeight="1" x14ac:dyDescent="0.2">
      <c r="A10" s="146">
        <v>4</v>
      </c>
      <c r="B10" s="147" t="s">
        <v>22</v>
      </c>
      <c r="C10" s="150">
        <v>2924</v>
      </c>
      <c r="D10" s="150">
        <v>0</v>
      </c>
      <c r="E10" s="150">
        <v>0</v>
      </c>
      <c r="F10" s="150">
        <v>0</v>
      </c>
      <c r="G10" s="150">
        <v>0</v>
      </c>
      <c r="H10" s="150">
        <v>0</v>
      </c>
      <c r="I10" s="150">
        <v>0</v>
      </c>
      <c r="J10" s="150">
        <v>0</v>
      </c>
      <c r="K10" s="150">
        <v>0</v>
      </c>
      <c r="L10" s="150">
        <v>0</v>
      </c>
      <c r="M10" s="150">
        <v>0</v>
      </c>
      <c r="N10" s="150">
        <v>0</v>
      </c>
      <c r="O10" s="150">
        <v>0</v>
      </c>
      <c r="P10" s="150">
        <v>0</v>
      </c>
      <c r="Q10" s="150">
        <v>0</v>
      </c>
      <c r="R10" s="150">
        <v>0</v>
      </c>
      <c r="S10" s="150">
        <v>9</v>
      </c>
      <c r="T10" s="150">
        <v>0</v>
      </c>
      <c r="U10" s="150">
        <v>0</v>
      </c>
      <c r="V10" s="150">
        <v>3</v>
      </c>
      <c r="W10" s="150">
        <v>0</v>
      </c>
      <c r="X10" s="150">
        <v>0</v>
      </c>
      <c r="Y10" s="150">
        <v>0</v>
      </c>
      <c r="Z10" s="150">
        <v>0</v>
      </c>
      <c r="AA10" s="150">
        <v>0</v>
      </c>
      <c r="AB10" s="150">
        <v>0</v>
      </c>
      <c r="AC10" s="150">
        <v>0</v>
      </c>
      <c r="AD10" s="150">
        <v>0</v>
      </c>
      <c r="AE10" s="150">
        <v>0</v>
      </c>
      <c r="AF10" s="150">
        <v>0</v>
      </c>
      <c r="AG10" s="150">
        <v>0</v>
      </c>
      <c r="AH10" s="150">
        <v>0</v>
      </c>
      <c r="AI10" s="150">
        <v>9</v>
      </c>
      <c r="AJ10" s="150">
        <v>16</v>
      </c>
      <c r="AK10" s="151">
        <f>SUM(C10:AJ10)</f>
        <v>2961</v>
      </c>
    </row>
    <row r="11" spans="1:37" ht="15.75" customHeight="1" x14ac:dyDescent="0.2">
      <c r="A11" s="152">
        <v>5</v>
      </c>
      <c r="B11" s="153" t="s">
        <v>24</v>
      </c>
      <c r="C11" s="154">
        <v>4892</v>
      </c>
      <c r="D11" s="154">
        <v>0</v>
      </c>
      <c r="E11" s="154">
        <v>0</v>
      </c>
      <c r="F11" s="154">
        <v>0</v>
      </c>
      <c r="G11" s="154">
        <v>0</v>
      </c>
      <c r="H11" s="154">
        <v>0</v>
      </c>
      <c r="I11" s="154">
        <v>0</v>
      </c>
      <c r="J11" s="154">
        <v>0</v>
      </c>
      <c r="K11" s="154">
        <v>0</v>
      </c>
      <c r="L11" s="154">
        <v>0</v>
      </c>
      <c r="M11" s="154">
        <v>0</v>
      </c>
      <c r="N11" s="154">
        <v>0</v>
      </c>
      <c r="O11" s="154">
        <v>0</v>
      </c>
      <c r="P11" s="154">
        <v>0</v>
      </c>
      <c r="Q11" s="154">
        <v>0</v>
      </c>
      <c r="R11" s="154">
        <v>0</v>
      </c>
      <c r="S11" s="154">
        <v>0</v>
      </c>
      <c r="T11" s="154">
        <v>0</v>
      </c>
      <c r="U11" s="154">
        <v>0</v>
      </c>
      <c r="V11" s="154">
        <v>0</v>
      </c>
      <c r="W11" s="154">
        <v>0</v>
      </c>
      <c r="X11" s="154">
        <v>0</v>
      </c>
      <c r="Y11" s="154">
        <v>0</v>
      </c>
      <c r="Z11" s="154">
        <v>0</v>
      </c>
      <c r="AA11" s="154">
        <v>0</v>
      </c>
      <c r="AB11" s="154">
        <v>0</v>
      </c>
      <c r="AC11" s="154">
        <v>0</v>
      </c>
      <c r="AD11" s="154">
        <v>0</v>
      </c>
      <c r="AE11" s="154">
        <v>0</v>
      </c>
      <c r="AF11" s="154">
        <v>0</v>
      </c>
      <c r="AG11" s="154">
        <v>0</v>
      </c>
      <c r="AH11" s="154">
        <v>270</v>
      </c>
      <c r="AI11" s="154">
        <v>22</v>
      </c>
      <c r="AJ11" s="154">
        <v>39</v>
      </c>
      <c r="AK11" s="155">
        <f>SUM(C11:AJ11)</f>
        <v>5223</v>
      </c>
    </row>
    <row r="12" spans="1:37" ht="15.75" customHeight="1" x14ac:dyDescent="0.2">
      <c r="A12" s="156">
        <v>6</v>
      </c>
      <c r="B12" s="157" t="s">
        <v>26</v>
      </c>
      <c r="C12" s="148">
        <v>5600</v>
      </c>
      <c r="D12" s="148">
        <v>0</v>
      </c>
      <c r="E12" s="148">
        <v>0</v>
      </c>
      <c r="F12" s="148">
        <v>0</v>
      </c>
      <c r="G12" s="148">
        <v>0</v>
      </c>
      <c r="H12" s="148">
        <v>0</v>
      </c>
      <c r="I12" s="148">
        <v>0</v>
      </c>
      <c r="J12" s="148">
        <v>2</v>
      </c>
      <c r="K12" s="148">
        <v>0</v>
      </c>
      <c r="L12" s="148">
        <v>0</v>
      </c>
      <c r="M12" s="148">
        <v>0</v>
      </c>
      <c r="N12" s="148">
        <v>0</v>
      </c>
      <c r="O12" s="148">
        <v>0</v>
      </c>
      <c r="P12" s="148">
        <v>0</v>
      </c>
      <c r="Q12" s="148">
        <v>0</v>
      </c>
      <c r="R12" s="148">
        <v>0</v>
      </c>
      <c r="S12" s="148">
        <v>0</v>
      </c>
      <c r="T12" s="148">
        <v>0</v>
      </c>
      <c r="U12" s="148">
        <v>0</v>
      </c>
      <c r="V12" s="148">
        <v>0</v>
      </c>
      <c r="W12" s="148">
        <v>0</v>
      </c>
      <c r="X12" s="148">
        <v>0</v>
      </c>
      <c r="Y12" s="148">
        <v>0</v>
      </c>
      <c r="Z12" s="148">
        <v>0</v>
      </c>
      <c r="AA12" s="148">
        <v>0</v>
      </c>
      <c r="AB12" s="148">
        <v>0</v>
      </c>
      <c r="AC12" s="148">
        <v>0</v>
      </c>
      <c r="AD12" s="148">
        <v>0</v>
      </c>
      <c r="AE12" s="148">
        <v>0</v>
      </c>
      <c r="AF12" s="148">
        <v>0</v>
      </c>
      <c r="AG12" s="148">
        <v>0</v>
      </c>
      <c r="AH12" s="148">
        <v>0</v>
      </c>
      <c r="AI12" s="148">
        <v>16</v>
      </c>
      <c r="AJ12" s="148">
        <v>12</v>
      </c>
      <c r="AK12" s="149">
        <f>SUM(C12:AJ12)</f>
        <v>5630</v>
      </c>
    </row>
    <row r="13" spans="1:37" ht="15.75" customHeight="1" x14ac:dyDescent="0.2">
      <c r="A13" s="146">
        <v>7</v>
      </c>
      <c r="B13" s="147" t="s">
        <v>28</v>
      </c>
      <c r="C13" s="150">
        <v>1927</v>
      </c>
      <c r="D13" s="150">
        <v>0</v>
      </c>
      <c r="E13" s="150">
        <v>0</v>
      </c>
      <c r="F13" s="150">
        <v>0</v>
      </c>
      <c r="G13" s="150">
        <v>0</v>
      </c>
      <c r="H13" s="150">
        <v>0</v>
      </c>
      <c r="I13" s="150">
        <v>0</v>
      </c>
      <c r="J13" s="150">
        <v>0</v>
      </c>
      <c r="K13" s="150">
        <v>0</v>
      </c>
      <c r="L13" s="150">
        <v>0</v>
      </c>
      <c r="M13" s="150">
        <v>0</v>
      </c>
      <c r="N13" s="150">
        <v>0</v>
      </c>
      <c r="O13" s="150">
        <v>0</v>
      </c>
      <c r="P13" s="150">
        <v>0</v>
      </c>
      <c r="Q13" s="150">
        <v>0</v>
      </c>
      <c r="R13" s="150">
        <v>0</v>
      </c>
      <c r="S13" s="150">
        <v>0</v>
      </c>
      <c r="T13" s="150">
        <v>0</v>
      </c>
      <c r="U13" s="150">
        <v>0</v>
      </c>
      <c r="V13" s="150">
        <v>0</v>
      </c>
      <c r="W13" s="150">
        <v>0</v>
      </c>
      <c r="X13" s="150">
        <v>0</v>
      </c>
      <c r="Y13" s="150">
        <v>0</v>
      </c>
      <c r="Z13" s="150">
        <v>27</v>
      </c>
      <c r="AA13" s="150">
        <v>0</v>
      </c>
      <c r="AB13" s="150">
        <v>0</v>
      </c>
      <c r="AC13" s="150">
        <v>0</v>
      </c>
      <c r="AD13" s="150">
        <v>0</v>
      </c>
      <c r="AE13" s="150">
        <v>0</v>
      </c>
      <c r="AF13" s="150">
        <v>0</v>
      </c>
      <c r="AG13" s="150">
        <v>0</v>
      </c>
      <c r="AH13" s="150">
        <v>0</v>
      </c>
      <c r="AI13" s="150">
        <v>5</v>
      </c>
      <c r="AJ13" s="150">
        <v>9</v>
      </c>
      <c r="AK13" s="151">
        <f>SUM(C13:AJ13)</f>
        <v>1968</v>
      </c>
    </row>
    <row r="14" spans="1:37" ht="15.75" customHeight="1" x14ac:dyDescent="0.2">
      <c r="A14" s="146">
        <v>8</v>
      </c>
      <c r="B14" s="147" t="s">
        <v>30</v>
      </c>
      <c r="C14" s="150">
        <v>21940</v>
      </c>
      <c r="D14" s="150">
        <v>0</v>
      </c>
      <c r="E14" s="150">
        <v>0</v>
      </c>
      <c r="F14" s="150">
        <v>0</v>
      </c>
      <c r="G14" s="150">
        <v>0</v>
      </c>
      <c r="H14" s="150">
        <v>0</v>
      </c>
      <c r="I14" s="150">
        <v>0</v>
      </c>
      <c r="J14" s="150">
        <v>0</v>
      </c>
      <c r="K14" s="150">
        <v>0</v>
      </c>
      <c r="L14" s="150">
        <v>0</v>
      </c>
      <c r="M14" s="150">
        <v>0</v>
      </c>
      <c r="N14" s="150">
        <v>0</v>
      </c>
      <c r="O14" s="150">
        <v>0</v>
      </c>
      <c r="P14" s="150">
        <v>0</v>
      </c>
      <c r="Q14" s="150">
        <v>0</v>
      </c>
      <c r="R14" s="150">
        <v>0</v>
      </c>
      <c r="S14" s="150">
        <v>0</v>
      </c>
      <c r="T14" s="150">
        <v>0</v>
      </c>
      <c r="U14" s="150">
        <v>0</v>
      </c>
      <c r="V14" s="150">
        <v>0</v>
      </c>
      <c r="W14" s="150">
        <v>0</v>
      </c>
      <c r="X14" s="150">
        <v>0</v>
      </c>
      <c r="Y14" s="150">
        <v>0</v>
      </c>
      <c r="Z14" s="150">
        <v>0</v>
      </c>
      <c r="AA14" s="150">
        <v>0</v>
      </c>
      <c r="AB14" s="150">
        <v>0</v>
      </c>
      <c r="AC14" s="150">
        <v>0</v>
      </c>
      <c r="AD14" s="150">
        <v>0</v>
      </c>
      <c r="AE14" s="150">
        <v>0</v>
      </c>
      <c r="AF14" s="150">
        <v>0</v>
      </c>
      <c r="AG14" s="150">
        <v>0</v>
      </c>
      <c r="AH14" s="150">
        <v>0</v>
      </c>
      <c r="AI14" s="150">
        <v>74</v>
      </c>
      <c r="AJ14" s="150">
        <v>46</v>
      </c>
      <c r="AK14" s="151">
        <f>SUM(C14:AJ14)</f>
        <v>22060</v>
      </c>
    </row>
    <row r="15" spans="1:37" ht="15.75" customHeight="1" x14ac:dyDescent="0.2">
      <c r="A15" s="146">
        <v>9</v>
      </c>
      <c r="B15" s="147" t="s">
        <v>32</v>
      </c>
      <c r="C15" s="150">
        <v>35452</v>
      </c>
      <c r="D15" s="150">
        <v>935</v>
      </c>
      <c r="E15" s="150">
        <v>0</v>
      </c>
      <c r="F15" s="150">
        <v>0</v>
      </c>
      <c r="G15" s="150">
        <v>0</v>
      </c>
      <c r="H15" s="150">
        <v>0</v>
      </c>
      <c r="I15" s="150">
        <v>0</v>
      </c>
      <c r="J15" s="150">
        <v>0</v>
      </c>
      <c r="K15" s="150">
        <v>0</v>
      </c>
      <c r="L15" s="150">
        <v>0</v>
      </c>
      <c r="M15" s="150">
        <v>0</v>
      </c>
      <c r="N15" s="150">
        <v>0</v>
      </c>
      <c r="O15" s="150">
        <v>0</v>
      </c>
      <c r="P15" s="150">
        <v>0</v>
      </c>
      <c r="Q15" s="150">
        <v>0</v>
      </c>
      <c r="R15" s="150">
        <v>0</v>
      </c>
      <c r="S15" s="150">
        <v>0</v>
      </c>
      <c r="T15" s="150">
        <v>0</v>
      </c>
      <c r="U15" s="150">
        <v>0</v>
      </c>
      <c r="V15" s="150">
        <v>0</v>
      </c>
      <c r="W15" s="150">
        <v>0</v>
      </c>
      <c r="X15" s="150">
        <v>0</v>
      </c>
      <c r="Y15" s="150">
        <v>0</v>
      </c>
      <c r="Z15" s="150">
        <v>0</v>
      </c>
      <c r="AA15" s="150">
        <v>0</v>
      </c>
      <c r="AB15" s="150">
        <v>0</v>
      </c>
      <c r="AC15" s="150">
        <v>0</v>
      </c>
      <c r="AD15" s="150">
        <v>0</v>
      </c>
      <c r="AE15" s="150">
        <v>0</v>
      </c>
      <c r="AF15" s="150">
        <v>0</v>
      </c>
      <c r="AG15" s="150">
        <v>0</v>
      </c>
      <c r="AH15" s="150">
        <v>0</v>
      </c>
      <c r="AI15" s="150">
        <v>129</v>
      </c>
      <c r="AJ15" s="150">
        <v>93</v>
      </c>
      <c r="AK15" s="151">
        <f>SUM(C15:AJ15)</f>
        <v>36609</v>
      </c>
    </row>
    <row r="16" spans="1:37" ht="15.75" customHeight="1" x14ac:dyDescent="0.2">
      <c r="A16" s="152">
        <v>10</v>
      </c>
      <c r="B16" s="153" t="s">
        <v>34</v>
      </c>
      <c r="C16" s="154">
        <v>26759</v>
      </c>
      <c r="D16" s="154">
        <v>0</v>
      </c>
      <c r="E16" s="154">
        <v>0</v>
      </c>
      <c r="F16" s="154">
        <v>1</v>
      </c>
      <c r="G16" s="154">
        <v>0</v>
      </c>
      <c r="H16" s="154">
        <v>0</v>
      </c>
      <c r="I16" s="154">
        <v>0</v>
      </c>
      <c r="J16" s="154">
        <v>816</v>
      </c>
      <c r="K16" s="154">
        <v>0</v>
      </c>
      <c r="L16" s="154">
        <v>569</v>
      </c>
      <c r="M16" s="154">
        <v>0</v>
      </c>
      <c r="N16" s="154">
        <v>0</v>
      </c>
      <c r="O16" s="154">
        <v>0</v>
      </c>
      <c r="P16" s="154">
        <v>0</v>
      </c>
      <c r="Q16" s="154">
        <v>0</v>
      </c>
      <c r="R16" s="154">
        <v>0</v>
      </c>
      <c r="S16" s="154">
        <v>1</v>
      </c>
      <c r="T16" s="154">
        <v>503</v>
      </c>
      <c r="U16" s="154">
        <v>0</v>
      </c>
      <c r="V16" s="154">
        <v>0</v>
      </c>
      <c r="W16" s="154">
        <v>1</v>
      </c>
      <c r="X16" s="154">
        <v>0</v>
      </c>
      <c r="Y16" s="154">
        <v>0</v>
      </c>
      <c r="Z16" s="154">
        <v>0</v>
      </c>
      <c r="AA16" s="154">
        <v>0</v>
      </c>
      <c r="AB16" s="154">
        <v>0</v>
      </c>
      <c r="AC16" s="154">
        <v>0</v>
      </c>
      <c r="AD16" s="154">
        <v>0</v>
      </c>
      <c r="AE16" s="154">
        <v>0</v>
      </c>
      <c r="AF16" s="154">
        <v>0</v>
      </c>
      <c r="AG16" s="154">
        <v>0</v>
      </c>
      <c r="AH16" s="154">
        <v>0</v>
      </c>
      <c r="AI16" s="154">
        <v>52</v>
      </c>
      <c r="AJ16" s="154">
        <v>83</v>
      </c>
      <c r="AK16" s="155">
        <f>SUM(C16:AJ16)</f>
        <v>28785</v>
      </c>
    </row>
    <row r="17" spans="1:37" ht="15.75" customHeight="1" x14ac:dyDescent="0.2">
      <c r="A17" s="156">
        <v>11</v>
      </c>
      <c r="B17" s="157" t="s">
        <v>36</v>
      </c>
      <c r="C17" s="148">
        <v>1485</v>
      </c>
      <c r="D17" s="148">
        <v>0</v>
      </c>
      <c r="E17" s="148">
        <v>0</v>
      </c>
      <c r="F17" s="148">
        <v>0</v>
      </c>
      <c r="G17" s="148">
        <v>0</v>
      </c>
      <c r="H17" s="148">
        <v>0</v>
      </c>
      <c r="I17" s="148">
        <v>0</v>
      </c>
      <c r="J17" s="148">
        <v>0</v>
      </c>
      <c r="K17" s="148">
        <v>0</v>
      </c>
      <c r="L17" s="148">
        <v>0</v>
      </c>
      <c r="M17" s="148">
        <v>0</v>
      </c>
      <c r="N17" s="148">
        <v>0</v>
      </c>
      <c r="O17" s="148">
        <v>0</v>
      </c>
      <c r="P17" s="148">
        <v>0</v>
      </c>
      <c r="Q17" s="148">
        <v>0</v>
      </c>
      <c r="R17" s="148">
        <v>0</v>
      </c>
      <c r="S17" s="148">
        <v>0</v>
      </c>
      <c r="T17" s="148">
        <v>0</v>
      </c>
      <c r="U17" s="148">
        <v>0</v>
      </c>
      <c r="V17" s="148">
        <v>0</v>
      </c>
      <c r="W17" s="148">
        <v>0</v>
      </c>
      <c r="X17" s="148">
        <v>0</v>
      </c>
      <c r="Y17" s="148">
        <v>0</v>
      </c>
      <c r="Z17" s="148">
        <v>0</v>
      </c>
      <c r="AA17" s="148">
        <v>0</v>
      </c>
      <c r="AB17" s="148">
        <v>0</v>
      </c>
      <c r="AC17" s="148">
        <v>0</v>
      </c>
      <c r="AD17" s="148">
        <v>0</v>
      </c>
      <c r="AE17" s="148">
        <v>0</v>
      </c>
      <c r="AF17" s="148">
        <v>0</v>
      </c>
      <c r="AG17" s="148">
        <v>0</v>
      </c>
      <c r="AH17" s="148">
        <v>0</v>
      </c>
      <c r="AI17" s="148">
        <v>0</v>
      </c>
      <c r="AJ17" s="148">
        <v>11</v>
      </c>
      <c r="AK17" s="149">
        <f>SUM(C17:AJ17)</f>
        <v>1496</v>
      </c>
    </row>
    <row r="18" spans="1:37" ht="15.75" customHeight="1" x14ac:dyDescent="0.2">
      <c r="A18" s="146">
        <v>12</v>
      </c>
      <c r="B18" s="147" t="s">
        <v>38</v>
      </c>
      <c r="C18" s="150">
        <v>1130</v>
      </c>
      <c r="D18" s="150">
        <v>0</v>
      </c>
      <c r="E18" s="150">
        <v>0</v>
      </c>
      <c r="F18" s="150">
        <v>0</v>
      </c>
      <c r="G18" s="150">
        <v>0</v>
      </c>
      <c r="H18" s="150">
        <v>0</v>
      </c>
      <c r="I18" s="150">
        <v>0</v>
      </c>
      <c r="J18" s="150">
        <v>0</v>
      </c>
      <c r="K18" s="150">
        <v>0</v>
      </c>
      <c r="L18" s="150">
        <v>0</v>
      </c>
      <c r="M18" s="150">
        <v>0</v>
      </c>
      <c r="N18" s="150">
        <v>0</v>
      </c>
      <c r="O18" s="150">
        <v>0</v>
      </c>
      <c r="P18" s="150">
        <v>0</v>
      </c>
      <c r="Q18" s="150">
        <v>0</v>
      </c>
      <c r="R18" s="150">
        <v>0</v>
      </c>
      <c r="S18" s="150">
        <v>0</v>
      </c>
      <c r="T18" s="150">
        <v>0</v>
      </c>
      <c r="U18" s="150">
        <v>0</v>
      </c>
      <c r="V18" s="150">
        <v>0</v>
      </c>
      <c r="W18" s="150">
        <v>0</v>
      </c>
      <c r="X18" s="150">
        <v>0</v>
      </c>
      <c r="Y18" s="150">
        <v>0</v>
      </c>
      <c r="Z18" s="150">
        <v>0</v>
      </c>
      <c r="AA18" s="150">
        <v>0</v>
      </c>
      <c r="AB18" s="150">
        <v>0</v>
      </c>
      <c r="AC18" s="150">
        <v>0</v>
      </c>
      <c r="AD18" s="150">
        <v>0</v>
      </c>
      <c r="AE18" s="150">
        <v>0</v>
      </c>
      <c r="AF18" s="150">
        <v>0</v>
      </c>
      <c r="AG18" s="150">
        <v>0</v>
      </c>
      <c r="AH18" s="150">
        <v>0</v>
      </c>
      <c r="AI18" s="150">
        <v>0</v>
      </c>
      <c r="AJ18" s="150">
        <v>1</v>
      </c>
      <c r="AK18" s="151">
        <f>SUM(C18:AJ18)</f>
        <v>1131</v>
      </c>
    </row>
    <row r="19" spans="1:37" ht="15.75" customHeight="1" x14ac:dyDescent="0.2">
      <c r="A19" s="146">
        <v>13</v>
      </c>
      <c r="B19" s="147" t="s">
        <v>40</v>
      </c>
      <c r="C19" s="150">
        <v>1073</v>
      </c>
      <c r="D19" s="150">
        <v>0</v>
      </c>
      <c r="E19" s="150">
        <v>0</v>
      </c>
      <c r="F19" s="150">
        <v>0</v>
      </c>
      <c r="G19" s="150">
        <v>0</v>
      </c>
      <c r="H19" s="150">
        <v>0</v>
      </c>
      <c r="I19" s="150">
        <v>0</v>
      </c>
      <c r="J19" s="150">
        <v>0</v>
      </c>
      <c r="K19" s="150">
        <v>0</v>
      </c>
      <c r="L19" s="150">
        <v>0</v>
      </c>
      <c r="M19" s="150">
        <v>0</v>
      </c>
      <c r="N19" s="150">
        <v>0</v>
      </c>
      <c r="O19" s="150">
        <v>0</v>
      </c>
      <c r="P19" s="150">
        <v>89</v>
      </c>
      <c r="Q19" s="150">
        <v>0</v>
      </c>
      <c r="R19" s="150">
        <v>0</v>
      </c>
      <c r="S19" s="150">
        <v>0</v>
      </c>
      <c r="T19" s="150">
        <v>0</v>
      </c>
      <c r="U19" s="150">
        <v>0</v>
      </c>
      <c r="V19" s="150">
        <v>0</v>
      </c>
      <c r="W19" s="150">
        <v>0</v>
      </c>
      <c r="X19" s="150">
        <v>0</v>
      </c>
      <c r="Y19" s="150">
        <v>0</v>
      </c>
      <c r="Z19" s="150">
        <v>0</v>
      </c>
      <c r="AA19" s="150">
        <v>0</v>
      </c>
      <c r="AB19" s="150">
        <v>0</v>
      </c>
      <c r="AC19" s="150">
        <v>0</v>
      </c>
      <c r="AD19" s="150">
        <v>0</v>
      </c>
      <c r="AE19" s="150">
        <v>0</v>
      </c>
      <c r="AF19" s="150">
        <v>0</v>
      </c>
      <c r="AG19" s="150">
        <v>0</v>
      </c>
      <c r="AH19" s="150">
        <v>0</v>
      </c>
      <c r="AI19" s="150">
        <v>6</v>
      </c>
      <c r="AJ19" s="150">
        <v>9</v>
      </c>
      <c r="AK19" s="151">
        <f>SUM(C19:AJ19)</f>
        <v>1177</v>
      </c>
    </row>
    <row r="20" spans="1:37" ht="15.75" customHeight="1" x14ac:dyDescent="0.2">
      <c r="A20" s="146">
        <v>14</v>
      </c>
      <c r="B20" s="147" t="s">
        <v>42</v>
      </c>
      <c r="C20" s="150">
        <v>1617</v>
      </c>
      <c r="D20" s="150">
        <v>0</v>
      </c>
      <c r="E20" s="150">
        <v>0</v>
      </c>
      <c r="F20" s="150">
        <v>2</v>
      </c>
      <c r="G20" s="150">
        <v>0</v>
      </c>
      <c r="H20" s="150">
        <v>0</v>
      </c>
      <c r="I20" s="150">
        <v>0</v>
      </c>
      <c r="J20" s="150">
        <v>0</v>
      </c>
      <c r="K20" s="150">
        <v>0</v>
      </c>
      <c r="L20" s="150">
        <v>0</v>
      </c>
      <c r="M20" s="150">
        <v>0</v>
      </c>
      <c r="N20" s="150">
        <v>0</v>
      </c>
      <c r="O20" s="150">
        <v>0</v>
      </c>
      <c r="P20" s="150">
        <v>0</v>
      </c>
      <c r="Q20" s="150">
        <v>0</v>
      </c>
      <c r="R20" s="150">
        <v>0</v>
      </c>
      <c r="S20" s="150">
        <v>0</v>
      </c>
      <c r="T20" s="150">
        <v>0</v>
      </c>
      <c r="U20" s="150">
        <v>43</v>
      </c>
      <c r="V20" s="150">
        <v>0</v>
      </c>
      <c r="W20" s="150">
        <v>0</v>
      </c>
      <c r="X20" s="150">
        <v>0</v>
      </c>
      <c r="Y20" s="150">
        <v>0</v>
      </c>
      <c r="Z20" s="150">
        <v>49</v>
      </c>
      <c r="AA20" s="150">
        <v>0</v>
      </c>
      <c r="AB20" s="150">
        <v>0</v>
      </c>
      <c r="AC20" s="150">
        <v>0</v>
      </c>
      <c r="AD20" s="150">
        <v>0</v>
      </c>
      <c r="AE20" s="150">
        <v>0</v>
      </c>
      <c r="AF20" s="150">
        <v>0</v>
      </c>
      <c r="AG20" s="150">
        <v>0</v>
      </c>
      <c r="AH20" s="150">
        <v>0</v>
      </c>
      <c r="AI20" s="150">
        <v>2</v>
      </c>
      <c r="AJ20" s="150">
        <v>3</v>
      </c>
      <c r="AK20" s="151">
        <f>SUM(C20:AJ20)</f>
        <v>1716</v>
      </c>
    </row>
    <row r="21" spans="1:37" ht="15.75" customHeight="1" x14ac:dyDescent="0.2">
      <c r="A21" s="152">
        <v>15</v>
      </c>
      <c r="B21" s="153" t="s">
        <v>44</v>
      </c>
      <c r="C21" s="154">
        <v>3127</v>
      </c>
      <c r="D21" s="154">
        <v>0</v>
      </c>
      <c r="E21" s="154">
        <v>0</v>
      </c>
      <c r="F21" s="154">
        <v>0</v>
      </c>
      <c r="G21" s="154">
        <v>0</v>
      </c>
      <c r="H21" s="154">
        <v>0</v>
      </c>
      <c r="I21" s="154">
        <v>0</v>
      </c>
      <c r="J21" s="154">
        <v>0</v>
      </c>
      <c r="K21" s="154">
        <v>0</v>
      </c>
      <c r="L21" s="154">
        <v>0</v>
      </c>
      <c r="M21" s="154">
        <v>0</v>
      </c>
      <c r="N21" s="154">
        <v>0</v>
      </c>
      <c r="O21" s="154">
        <v>0</v>
      </c>
      <c r="P21" s="154">
        <v>310</v>
      </c>
      <c r="Q21" s="154">
        <v>0</v>
      </c>
      <c r="R21" s="154">
        <v>0</v>
      </c>
      <c r="S21" s="154">
        <v>0</v>
      </c>
      <c r="T21" s="154">
        <v>0</v>
      </c>
      <c r="U21" s="154">
        <v>0</v>
      </c>
      <c r="V21" s="154">
        <v>0</v>
      </c>
      <c r="W21" s="154">
        <v>0</v>
      </c>
      <c r="X21" s="154">
        <v>0</v>
      </c>
      <c r="Y21" s="154">
        <v>0</v>
      </c>
      <c r="Z21" s="154">
        <v>0</v>
      </c>
      <c r="AA21" s="154">
        <v>0</v>
      </c>
      <c r="AB21" s="154">
        <v>0</v>
      </c>
      <c r="AC21" s="154">
        <v>0</v>
      </c>
      <c r="AD21" s="154">
        <v>0</v>
      </c>
      <c r="AE21" s="154">
        <v>0</v>
      </c>
      <c r="AF21" s="154">
        <v>0</v>
      </c>
      <c r="AG21" s="154">
        <v>0</v>
      </c>
      <c r="AH21" s="154">
        <v>0</v>
      </c>
      <c r="AI21" s="154">
        <v>10</v>
      </c>
      <c r="AJ21" s="154">
        <v>1</v>
      </c>
      <c r="AK21" s="155">
        <f>SUM(C21:AJ21)</f>
        <v>3448</v>
      </c>
    </row>
    <row r="22" spans="1:37" ht="15.75" customHeight="1" x14ac:dyDescent="0.2">
      <c r="A22" s="156">
        <v>16</v>
      </c>
      <c r="B22" s="157" t="s">
        <v>258</v>
      </c>
      <c r="C22" s="148">
        <v>4658</v>
      </c>
      <c r="D22" s="148">
        <v>0</v>
      </c>
      <c r="E22" s="148">
        <v>0</v>
      </c>
      <c r="F22" s="148">
        <v>0</v>
      </c>
      <c r="G22" s="148">
        <v>0</v>
      </c>
      <c r="H22" s="148">
        <v>0</v>
      </c>
      <c r="I22" s="148">
        <v>0</v>
      </c>
      <c r="J22" s="148">
        <v>0</v>
      </c>
      <c r="K22" s="148">
        <v>0</v>
      </c>
      <c r="L22" s="148">
        <v>0</v>
      </c>
      <c r="M22" s="148">
        <v>0</v>
      </c>
      <c r="N22" s="148">
        <v>0</v>
      </c>
      <c r="O22" s="148">
        <v>0</v>
      </c>
      <c r="P22" s="148">
        <v>0</v>
      </c>
      <c r="Q22" s="148">
        <v>0</v>
      </c>
      <c r="R22" s="148">
        <v>0</v>
      </c>
      <c r="S22" s="148">
        <v>0</v>
      </c>
      <c r="T22" s="148">
        <v>0</v>
      </c>
      <c r="U22" s="148">
        <v>0</v>
      </c>
      <c r="V22" s="148">
        <v>0</v>
      </c>
      <c r="W22" s="148">
        <v>0</v>
      </c>
      <c r="X22" s="148">
        <v>0</v>
      </c>
      <c r="Y22" s="148">
        <v>0</v>
      </c>
      <c r="Z22" s="148">
        <v>0</v>
      </c>
      <c r="AA22" s="148">
        <v>0</v>
      </c>
      <c r="AB22" s="148">
        <v>0</v>
      </c>
      <c r="AC22" s="148">
        <v>0</v>
      </c>
      <c r="AD22" s="148">
        <v>0</v>
      </c>
      <c r="AE22" s="148">
        <v>0</v>
      </c>
      <c r="AF22" s="148">
        <v>0</v>
      </c>
      <c r="AG22" s="148">
        <v>0</v>
      </c>
      <c r="AH22" s="148">
        <v>0</v>
      </c>
      <c r="AI22" s="148">
        <v>8</v>
      </c>
      <c r="AJ22" s="148">
        <v>9</v>
      </c>
      <c r="AK22" s="149">
        <f>SUM(C22:AJ22)</f>
        <v>4675</v>
      </c>
    </row>
    <row r="23" spans="1:37" ht="15.75" customHeight="1" x14ac:dyDescent="0.2">
      <c r="A23" s="146">
        <v>17</v>
      </c>
      <c r="B23" s="147" t="s">
        <v>48</v>
      </c>
      <c r="C23" s="150">
        <v>39086</v>
      </c>
      <c r="D23" s="150">
        <v>1968</v>
      </c>
      <c r="E23" s="150">
        <v>560</v>
      </c>
      <c r="F23" s="150">
        <v>0</v>
      </c>
      <c r="G23" s="150">
        <v>0</v>
      </c>
      <c r="H23" s="150">
        <v>0</v>
      </c>
      <c r="I23" s="150">
        <v>0</v>
      </c>
      <c r="J23" s="150">
        <v>0</v>
      </c>
      <c r="K23" s="150">
        <v>0</v>
      </c>
      <c r="L23" s="150">
        <v>1</v>
      </c>
      <c r="M23" s="150">
        <v>292</v>
      </c>
      <c r="N23" s="150">
        <v>0</v>
      </c>
      <c r="O23" s="150">
        <v>663</v>
      </c>
      <c r="P23" s="150">
        <v>0</v>
      </c>
      <c r="Q23" s="150">
        <v>223</v>
      </c>
      <c r="R23" s="150">
        <v>224</v>
      </c>
      <c r="S23" s="150">
        <v>39</v>
      </c>
      <c r="T23" s="150">
        <v>0</v>
      </c>
      <c r="U23" s="150">
        <v>0</v>
      </c>
      <c r="V23" s="150">
        <v>1</v>
      </c>
      <c r="W23" s="150">
        <v>0</v>
      </c>
      <c r="X23" s="150">
        <v>3</v>
      </c>
      <c r="Y23" s="150">
        <v>690</v>
      </c>
      <c r="Z23" s="150">
        <v>0</v>
      </c>
      <c r="AA23" s="150">
        <v>0</v>
      </c>
      <c r="AB23" s="150">
        <v>0</v>
      </c>
      <c r="AC23" s="150">
        <v>456</v>
      </c>
      <c r="AD23" s="150">
        <v>328</v>
      </c>
      <c r="AE23" s="150">
        <v>0</v>
      </c>
      <c r="AF23" s="150">
        <v>0</v>
      </c>
      <c r="AG23" s="150">
        <v>194</v>
      </c>
      <c r="AH23" s="150">
        <v>0</v>
      </c>
      <c r="AI23" s="150">
        <v>123</v>
      </c>
      <c r="AJ23" s="150">
        <v>302</v>
      </c>
      <c r="AK23" s="151">
        <f>SUM(C23:AJ23)</f>
        <v>45153</v>
      </c>
    </row>
    <row r="24" spans="1:37" ht="15.75" customHeight="1" x14ac:dyDescent="0.2">
      <c r="A24" s="146">
        <v>18</v>
      </c>
      <c r="B24" s="147" t="s">
        <v>50</v>
      </c>
      <c r="C24" s="150">
        <v>797</v>
      </c>
      <c r="D24" s="150">
        <v>0</v>
      </c>
      <c r="E24" s="150">
        <v>0</v>
      </c>
      <c r="F24" s="150">
        <v>0</v>
      </c>
      <c r="G24" s="150">
        <v>0</v>
      </c>
      <c r="H24" s="150">
        <v>0</v>
      </c>
      <c r="I24" s="150">
        <v>0</v>
      </c>
      <c r="J24" s="150">
        <v>0</v>
      </c>
      <c r="K24" s="150">
        <v>0</v>
      </c>
      <c r="L24" s="150">
        <v>0</v>
      </c>
      <c r="M24" s="150">
        <v>0</v>
      </c>
      <c r="N24" s="150">
        <v>0</v>
      </c>
      <c r="O24" s="150">
        <v>0</v>
      </c>
      <c r="P24" s="150">
        <v>0</v>
      </c>
      <c r="Q24" s="150">
        <v>0</v>
      </c>
      <c r="R24" s="150">
        <v>0</v>
      </c>
      <c r="S24" s="150">
        <v>0</v>
      </c>
      <c r="T24" s="150">
        <v>0</v>
      </c>
      <c r="U24" s="150">
        <v>0</v>
      </c>
      <c r="V24" s="150">
        <v>0</v>
      </c>
      <c r="W24" s="150">
        <v>0</v>
      </c>
      <c r="X24" s="150">
        <v>0</v>
      </c>
      <c r="Y24" s="150">
        <v>0</v>
      </c>
      <c r="Z24" s="150">
        <v>0</v>
      </c>
      <c r="AA24" s="150">
        <v>0</v>
      </c>
      <c r="AB24" s="150">
        <v>0</v>
      </c>
      <c r="AC24" s="150">
        <v>0</v>
      </c>
      <c r="AD24" s="150">
        <v>0</v>
      </c>
      <c r="AE24" s="150">
        <v>0</v>
      </c>
      <c r="AF24" s="150">
        <v>0</v>
      </c>
      <c r="AG24" s="150">
        <v>0</v>
      </c>
      <c r="AH24" s="150">
        <v>0</v>
      </c>
      <c r="AI24" s="150">
        <v>2</v>
      </c>
      <c r="AJ24" s="150">
        <v>4</v>
      </c>
      <c r="AK24" s="151">
        <f>SUM(C24:AJ24)</f>
        <v>803</v>
      </c>
    </row>
    <row r="25" spans="1:37" ht="15.75" customHeight="1" x14ac:dyDescent="0.2">
      <c r="A25" s="146">
        <v>19</v>
      </c>
      <c r="B25" s="147" t="s">
        <v>52</v>
      </c>
      <c r="C25" s="150">
        <v>1632</v>
      </c>
      <c r="D25" s="150">
        <v>0</v>
      </c>
      <c r="E25" s="150">
        <v>1</v>
      </c>
      <c r="F25" s="150">
        <v>0</v>
      </c>
      <c r="G25" s="150">
        <v>0</v>
      </c>
      <c r="H25" s="150">
        <v>0</v>
      </c>
      <c r="I25" s="150">
        <v>0</v>
      </c>
      <c r="J25" s="150">
        <v>0</v>
      </c>
      <c r="K25" s="150">
        <v>0</v>
      </c>
      <c r="L25" s="150">
        <v>0</v>
      </c>
      <c r="M25" s="150">
        <v>9</v>
      </c>
      <c r="N25" s="150">
        <v>0</v>
      </c>
      <c r="O25" s="150">
        <v>0</v>
      </c>
      <c r="P25" s="150">
        <v>0</v>
      </c>
      <c r="Q25" s="150">
        <v>0</v>
      </c>
      <c r="R25" s="150">
        <v>9</v>
      </c>
      <c r="S25" s="150">
        <v>0</v>
      </c>
      <c r="T25" s="150">
        <v>0</v>
      </c>
      <c r="U25" s="150">
        <v>0</v>
      </c>
      <c r="V25" s="150">
        <v>0</v>
      </c>
      <c r="W25" s="150">
        <v>0</v>
      </c>
      <c r="X25" s="150">
        <v>0</v>
      </c>
      <c r="Y25" s="150">
        <v>0</v>
      </c>
      <c r="Z25" s="150">
        <v>0</v>
      </c>
      <c r="AA25" s="150">
        <v>0</v>
      </c>
      <c r="AB25" s="150">
        <v>0</v>
      </c>
      <c r="AC25" s="150">
        <v>0</v>
      </c>
      <c r="AD25" s="150">
        <v>0</v>
      </c>
      <c r="AE25" s="150">
        <v>0</v>
      </c>
      <c r="AF25" s="150">
        <v>0</v>
      </c>
      <c r="AG25" s="150">
        <v>0</v>
      </c>
      <c r="AH25" s="150">
        <v>0</v>
      </c>
      <c r="AI25" s="150">
        <v>7</v>
      </c>
      <c r="AJ25" s="150">
        <v>31</v>
      </c>
      <c r="AK25" s="151">
        <f>SUM(C25:AJ25)</f>
        <v>1689</v>
      </c>
    </row>
    <row r="26" spans="1:37" ht="15.75" customHeight="1" x14ac:dyDescent="0.2">
      <c r="A26" s="152">
        <v>20</v>
      </c>
      <c r="B26" s="153" t="s">
        <v>54</v>
      </c>
      <c r="C26" s="154">
        <v>5479</v>
      </c>
      <c r="D26" s="154">
        <v>0</v>
      </c>
      <c r="E26" s="154">
        <v>0</v>
      </c>
      <c r="F26" s="154">
        <v>0</v>
      </c>
      <c r="G26" s="154">
        <v>0</v>
      </c>
      <c r="H26" s="154">
        <v>0</v>
      </c>
      <c r="I26" s="154">
        <v>0</v>
      </c>
      <c r="J26" s="154">
        <v>0</v>
      </c>
      <c r="K26" s="154">
        <v>0</v>
      </c>
      <c r="L26" s="154">
        <v>0</v>
      </c>
      <c r="M26" s="154">
        <v>0</v>
      </c>
      <c r="N26" s="154">
        <v>0</v>
      </c>
      <c r="O26" s="154">
        <v>0</v>
      </c>
      <c r="P26" s="154">
        <v>0</v>
      </c>
      <c r="Q26" s="154">
        <v>0</v>
      </c>
      <c r="R26" s="154">
        <v>0</v>
      </c>
      <c r="S26" s="154">
        <v>0</v>
      </c>
      <c r="T26" s="154">
        <v>0</v>
      </c>
      <c r="U26" s="154">
        <v>0</v>
      </c>
      <c r="V26" s="154">
        <v>0</v>
      </c>
      <c r="W26" s="154">
        <v>1</v>
      </c>
      <c r="X26" s="154">
        <v>0</v>
      </c>
      <c r="Y26" s="154">
        <v>0</v>
      </c>
      <c r="Z26" s="154">
        <v>0</v>
      </c>
      <c r="AA26" s="154">
        <v>0</v>
      </c>
      <c r="AB26" s="154">
        <v>0</v>
      </c>
      <c r="AC26" s="154">
        <v>0</v>
      </c>
      <c r="AD26" s="154">
        <v>0</v>
      </c>
      <c r="AE26" s="154">
        <v>0</v>
      </c>
      <c r="AF26" s="154">
        <v>0</v>
      </c>
      <c r="AG26" s="154">
        <v>0</v>
      </c>
      <c r="AH26" s="154">
        <v>0</v>
      </c>
      <c r="AI26" s="154">
        <v>19</v>
      </c>
      <c r="AJ26" s="154">
        <v>19</v>
      </c>
      <c r="AK26" s="155">
        <f>SUM(C26:AJ26)</f>
        <v>5518</v>
      </c>
    </row>
    <row r="27" spans="1:37" ht="15.75" customHeight="1" x14ac:dyDescent="0.2">
      <c r="A27" s="156">
        <v>21</v>
      </c>
      <c r="B27" s="157" t="s">
        <v>56</v>
      </c>
      <c r="C27" s="148">
        <v>2763</v>
      </c>
      <c r="D27" s="148">
        <v>0</v>
      </c>
      <c r="E27" s="148">
        <v>0</v>
      </c>
      <c r="F27" s="148">
        <v>0</v>
      </c>
      <c r="G27" s="148">
        <v>0</v>
      </c>
      <c r="H27" s="148">
        <v>0</v>
      </c>
      <c r="I27" s="148">
        <v>0</v>
      </c>
      <c r="J27" s="148">
        <v>0</v>
      </c>
      <c r="K27" s="148">
        <v>0</v>
      </c>
      <c r="L27" s="148">
        <v>0</v>
      </c>
      <c r="M27" s="148">
        <v>0</v>
      </c>
      <c r="N27" s="148">
        <v>0</v>
      </c>
      <c r="O27" s="148">
        <v>0</v>
      </c>
      <c r="P27" s="148">
        <v>1</v>
      </c>
      <c r="Q27" s="148">
        <v>0</v>
      </c>
      <c r="R27" s="148">
        <v>0</v>
      </c>
      <c r="S27" s="148">
        <v>0</v>
      </c>
      <c r="T27" s="148">
        <v>0</v>
      </c>
      <c r="U27" s="148">
        <v>0</v>
      </c>
      <c r="V27" s="148">
        <v>0</v>
      </c>
      <c r="W27" s="148">
        <v>0</v>
      </c>
      <c r="X27" s="148">
        <v>0</v>
      </c>
      <c r="Y27" s="148">
        <v>0</v>
      </c>
      <c r="Z27" s="148">
        <v>0</v>
      </c>
      <c r="AA27" s="148">
        <v>0</v>
      </c>
      <c r="AB27" s="148">
        <v>0</v>
      </c>
      <c r="AC27" s="148">
        <v>0</v>
      </c>
      <c r="AD27" s="148">
        <v>0</v>
      </c>
      <c r="AE27" s="148">
        <v>0</v>
      </c>
      <c r="AF27" s="148">
        <v>0</v>
      </c>
      <c r="AG27" s="148">
        <v>0</v>
      </c>
      <c r="AH27" s="148">
        <v>0</v>
      </c>
      <c r="AI27" s="148">
        <v>4</v>
      </c>
      <c r="AJ27" s="148">
        <v>15</v>
      </c>
      <c r="AK27" s="149">
        <f>SUM(C27:AJ27)</f>
        <v>2783</v>
      </c>
    </row>
    <row r="28" spans="1:37" ht="15.75" customHeight="1" x14ac:dyDescent="0.2">
      <c r="A28" s="146">
        <v>22</v>
      </c>
      <c r="B28" s="147" t="s">
        <v>58</v>
      </c>
      <c r="C28" s="150">
        <v>2801</v>
      </c>
      <c r="D28" s="150">
        <v>0</v>
      </c>
      <c r="E28" s="150">
        <v>0</v>
      </c>
      <c r="F28" s="150">
        <v>0</v>
      </c>
      <c r="G28" s="150">
        <v>0</v>
      </c>
      <c r="H28" s="150">
        <v>0</v>
      </c>
      <c r="I28" s="150">
        <v>0</v>
      </c>
      <c r="J28" s="150">
        <v>0</v>
      </c>
      <c r="K28" s="150">
        <v>0</v>
      </c>
      <c r="L28" s="150">
        <v>0</v>
      </c>
      <c r="M28" s="150">
        <v>0</v>
      </c>
      <c r="N28" s="150">
        <v>0</v>
      </c>
      <c r="O28" s="150">
        <v>0</v>
      </c>
      <c r="P28" s="150">
        <v>0</v>
      </c>
      <c r="Q28" s="150">
        <v>0</v>
      </c>
      <c r="R28" s="150">
        <v>0</v>
      </c>
      <c r="S28" s="150">
        <v>0</v>
      </c>
      <c r="T28" s="150">
        <v>0</v>
      </c>
      <c r="U28" s="150">
        <v>0</v>
      </c>
      <c r="V28" s="150">
        <v>0</v>
      </c>
      <c r="W28" s="150">
        <v>0</v>
      </c>
      <c r="X28" s="150">
        <v>0</v>
      </c>
      <c r="Y28" s="150">
        <v>0</v>
      </c>
      <c r="Z28" s="150">
        <v>0</v>
      </c>
      <c r="AA28" s="150">
        <v>0</v>
      </c>
      <c r="AB28" s="150">
        <v>0</v>
      </c>
      <c r="AC28" s="150">
        <v>0</v>
      </c>
      <c r="AD28" s="150">
        <v>0</v>
      </c>
      <c r="AE28" s="150">
        <v>0</v>
      </c>
      <c r="AF28" s="150">
        <v>0</v>
      </c>
      <c r="AG28" s="150">
        <v>0</v>
      </c>
      <c r="AH28" s="150">
        <v>0</v>
      </c>
      <c r="AI28" s="150">
        <v>9</v>
      </c>
      <c r="AJ28" s="150">
        <v>17</v>
      </c>
      <c r="AK28" s="151">
        <f>SUM(C28:AJ28)</f>
        <v>2827</v>
      </c>
    </row>
    <row r="29" spans="1:37" ht="15.75" customHeight="1" x14ac:dyDescent="0.2">
      <c r="A29" s="146">
        <v>23</v>
      </c>
      <c r="B29" s="147" t="s">
        <v>60</v>
      </c>
      <c r="C29" s="150">
        <v>11492</v>
      </c>
      <c r="D29" s="150">
        <v>0</v>
      </c>
      <c r="E29" s="150">
        <v>0</v>
      </c>
      <c r="F29" s="150">
        <v>0</v>
      </c>
      <c r="G29" s="150">
        <v>0</v>
      </c>
      <c r="H29" s="150">
        <v>0</v>
      </c>
      <c r="I29" s="150">
        <v>0</v>
      </c>
      <c r="J29" s="150">
        <v>0</v>
      </c>
      <c r="K29" s="150">
        <v>0</v>
      </c>
      <c r="L29" s="150">
        <v>0</v>
      </c>
      <c r="M29" s="150">
        <v>0</v>
      </c>
      <c r="N29" s="150">
        <v>0</v>
      </c>
      <c r="O29" s="150">
        <v>0</v>
      </c>
      <c r="P29" s="150">
        <v>0</v>
      </c>
      <c r="Q29" s="150">
        <v>0</v>
      </c>
      <c r="R29" s="150">
        <v>0</v>
      </c>
      <c r="S29" s="150">
        <v>0</v>
      </c>
      <c r="T29" s="150">
        <v>0</v>
      </c>
      <c r="U29" s="150">
        <v>0</v>
      </c>
      <c r="V29" s="150">
        <v>106</v>
      </c>
      <c r="W29" s="150">
        <v>6</v>
      </c>
      <c r="X29" s="150">
        <v>1</v>
      </c>
      <c r="Y29" s="150">
        <v>0</v>
      </c>
      <c r="Z29" s="150">
        <v>0</v>
      </c>
      <c r="AA29" s="150">
        <v>0</v>
      </c>
      <c r="AB29" s="150">
        <v>3</v>
      </c>
      <c r="AC29" s="150">
        <v>0</v>
      </c>
      <c r="AD29" s="150">
        <v>0</v>
      </c>
      <c r="AE29" s="150">
        <v>0</v>
      </c>
      <c r="AF29" s="150">
        <v>0</v>
      </c>
      <c r="AG29" s="150">
        <v>0</v>
      </c>
      <c r="AH29" s="150">
        <v>0</v>
      </c>
      <c r="AI29" s="150">
        <v>35</v>
      </c>
      <c r="AJ29" s="150">
        <v>55</v>
      </c>
      <c r="AK29" s="151">
        <f>SUM(C29:AJ29)</f>
        <v>11698</v>
      </c>
    </row>
    <row r="30" spans="1:37" ht="15.75" customHeight="1" x14ac:dyDescent="0.2">
      <c r="A30" s="146">
        <v>24</v>
      </c>
      <c r="B30" s="147" t="s">
        <v>62</v>
      </c>
      <c r="C30" s="150">
        <v>3981</v>
      </c>
      <c r="D30" s="150">
        <v>0</v>
      </c>
      <c r="E30" s="150">
        <v>2</v>
      </c>
      <c r="F30" s="150">
        <v>0</v>
      </c>
      <c r="G30" s="150">
        <v>0</v>
      </c>
      <c r="H30" s="150">
        <v>0</v>
      </c>
      <c r="I30" s="150">
        <v>0</v>
      </c>
      <c r="J30" s="150">
        <v>0</v>
      </c>
      <c r="K30" s="150">
        <v>0</v>
      </c>
      <c r="L30" s="150">
        <v>0</v>
      </c>
      <c r="M30" s="150">
        <v>15</v>
      </c>
      <c r="N30" s="150">
        <v>0</v>
      </c>
      <c r="O30" s="150">
        <v>0</v>
      </c>
      <c r="P30" s="150">
        <v>0</v>
      </c>
      <c r="Q30" s="150">
        <v>1</v>
      </c>
      <c r="R30" s="150">
        <v>0</v>
      </c>
      <c r="S30" s="150">
        <v>166</v>
      </c>
      <c r="T30" s="150">
        <v>0</v>
      </c>
      <c r="U30" s="150">
        <v>0</v>
      </c>
      <c r="V30" s="150">
        <v>0</v>
      </c>
      <c r="W30" s="150">
        <v>0</v>
      </c>
      <c r="X30" s="150">
        <v>0</v>
      </c>
      <c r="Y30" s="150">
        <v>0</v>
      </c>
      <c r="Z30" s="150">
        <v>0</v>
      </c>
      <c r="AA30" s="150">
        <v>0</v>
      </c>
      <c r="AB30" s="150">
        <v>0</v>
      </c>
      <c r="AC30" s="150">
        <v>0</v>
      </c>
      <c r="AD30" s="150">
        <v>0</v>
      </c>
      <c r="AE30" s="150">
        <v>0</v>
      </c>
      <c r="AF30" s="150">
        <v>0</v>
      </c>
      <c r="AG30" s="150">
        <v>0</v>
      </c>
      <c r="AH30" s="150">
        <v>0</v>
      </c>
      <c r="AI30" s="150">
        <v>3</v>
      </c>
      <c r="AJ30" s="150">
        <v>14</v>
      </c>
      <c r="AK30" s="151">
        <f>SUM(C30:AJ30)</f>
        <v>4182</v>
      </c>
    </row>
    <row r="31" spans="1:37" ht="15.75" customHeight="1" x14ac:dyDescent="0.2">
      <c r="A31" s="152">
        <v>25</v>
      </c>
      <c r="B31" s="153" t="s">
        <v>64</v>
      </c>
      <c r="C31" s="154">
        <v>2096</v>
      </c>
      <c r="D31" s="154">
        <v>0</v>
      </c>
      <c r="E31" s="154">
        <v>0</v>
      </c>
      <c r="F31" s="154">
        <v>0</v>
      </c>
      <c r="G31" s="154">
        <v>0</v>
      </c>
      <c r="H31" s="154">
        <v>0</v>
      </c>
      <c r="I31" s="154">
        <v>0</v>
      </c>
      <c r="J31" s="154">
        <v>0</v>
      </c>
      <c r="K31" s="154">
        <v>0</v>
      </c>
      <c r="L31" s="154">
        <v>0</v>
      </c>
      <c r="M31" s="154">
        <v>0</v>
      </c>
      <c r="N31" s="154">
        <v>0</v>
      </c>
      <c r="O31" s="154">
        <v>0</v>
      </c>
      <c r="P31" s="154">
        <v>0</v>
      </c>
      <c r="Q31" s="154">
        <v>0</v>
      </c>
      <c r="R31" s="154">
        <v>0</v>
      </c>
      <c r="S31" s="154">
        <v>0</v>
      </c>
      <c r="T31" s="154">
        <v>0</v>
      </c>
      <c r="U31" s="154">
        <v>0</v>
      </c>
      <c r="V31" s="154">
        <v>0</v>
      </c>
      <c r="W31" s="154">
        <v>0</v>
      </c>
      <c r="X31" s="154">
        <v>0</v>
      </c>
      <c r="Y31" s="154">
        <v>0</v>
      </c>
      <c r="Z31" s="154">
        <v>22</v>
      </c>
      <c r="AA31" s="154">
        <v>0</v>
      </c>
      <c r="AB31" s="154">
        <v>0</v>
      </c>
      <c r="AC31" s="154">
        <v>0</v>
      </c>
      <c r="AD31" s="154">
        <v>0</v>
      </c>
      <c r="AE31" s="154">
        <v>0</v>
      </c>
      <c r="AF31" s="154">
        <v>0</v>
      </c>
      <c r="AG31" s="154">
        <v>0</v>
      </c>
      <c r="AH31" s="154">
        <v>0</v>
      </c>
      <c r="AI31" s="154">
        <v>13</v>
      </c>
      <c r="AJ31" s="154">
        <v>6</v>
      </c>
      <c r="AK31" s="155">
        <f>SUM(C31:AJ31)</f>
        <v>2137</v>
      </c>
    </row>
    <row r="32" spans="1:37" ht="15.75" customHeight="1" x14ac:dyDescent="0.2">
      <c r="A32" s="156">
        <v>26</v>
      </c>
      <c r="B32" s="157" t="s">
        <v>66</v>
      </c>
      <c r="C32" s="148">
        <v>47148</v>
      </c>
      <c r="D32" s="148">
        <v>0</v>
      </c>
      <c r="E32" s="148">
        <v>0</v>
      </c>
      <c r="F32" s="148">
        <v>0</v>
      </c>
      <c r="G32" s="148">
        <v>41</v>
      </c>
      <c r="H32" s="148">
        <v>721</v>
      </c>
      <c r="I32" s="148">
        <v>245</v>
      </c>
      <c r="J32" s="148">
        <v>0</v>
      </c>
      <c r="K32" s="148">
        <v>0</v>
      </c>
      <c r="L32" s="148">
        <v>0</v>
      </c>
      <c r="M32" s="148">
        <v>1</v>
      </c>
      <c r="N32" s="148">
        <v>156</v>
      </c>
      <c r="O32" s="148">
        <v>0</v>
      </c>
      <c r="P32" s="148">
        <v>0</v>
      </c>
      <c r="Q32" s="148">
        <v>0</v>
      </c>
      <c r="R32" s="148">
        <v>0</v>
      </c>
      <c r="S32" s="148">
        <v>9</v>
      </c>
      <c r="T32" s="148">
        <v>0</v>
      </c>
      <c r="U32" s="148">
        <v>0</v>
      </c>
      <c r="V32" s="148">
        <v>0</v>
      </c>
      <c r="W32" s="148">
        <v>0</v>
      </c>
      <c r="X32" s="148">
        <v>0</v>
      </c>
      <c r="Y32" s="148">
        <v>0</v>
      </c>
      <c r="Z32" s="148">
        <v>0</v>
      </c>
      <c r="AA32" s="148">
        <v>8</v>
      </c>
      <c r="AB32" s="148">
        <v>0</v>
      </c>
      <c r="AC32" s="148">
        <v>0</v>
      </c>
      <c r="AD32" s="148">
        <v>0</v>
      </c>
      <c r="AE32" s="148">
        <v>12</v>
      </c>
      <c r="AF32" s="148">
        <v>1098</v>
      </c>
      <c r="AG32" s="148">
        <v>0</v>
      </c>
      <c r="AH32" s="148">
        <v>0</v>
      </c>
      <c r="AI32" s="148">
        <v>162</v>
      </c>
      <c r="AJ32" s="148">
        <v>237</v>
      </c>
      <c r="AK32" s="149">
        <f>SUM(C32:AJ32)</f>
        <v>49838</v>
      </c>
    </row>
    <row r="33" spans="1:37" ht="15.75" customHeight="1" x14ac:dyDescent="0.2">
      <c r="A33" s="146">
        <v>27</v>
      </c>
      <c r="B33" s="147" t="s">
        <v>68</v>
      </c>
      <c r="C33" s="150">
        <v>5367</v>
      </c>
      <c r="D33" s="150">
        <v>0</v>
      </c>
      <c r="E33" s="150">
        <v>0</v>
      </c>
      <c r="F33" s="150">
        <v>0</v>
      </c>
      <c r="G33" s="150">
        <v>0</v>
      </c>
      <c r="H33" s="150">
        <v>0</v>
      </c>
      <c r="I33" s="150">
        <v>0</v>
      </c>
      <c r="J33" s="150">
        <v>1</v>
      </c>
      <c r="K33" s="150">
        <v>0</v>
      </c>
      <c r="L33" s="150">
        <v>0</v>
      </c>
      <c r="M33" s="150">
        <v>0</v>
      </c>
      <c r="N33" s="150">
        <v>0</v>
      </c>
      <c r="O33" s="150">
        <v>0</v>
      </c>
      <c r="P33" s="150">
        <v>0</v>
      </c>
      <c r="Q33" s="150">
        <v>0</v>
      </c>
      <c r="R33" s="150">
        <v>0</v>
      </c>
      <c r="S33" s="150">
        <v>0</v>
      </c>
      <c r="T33" s="150">
        <v>0</v>
      </c>
      <c r="U33" s="150">
        <v>0</v>
      </c>
      <c r="V33" s="150">
        <v>0</v>
      </c>
      <c r="W33" s="150">
        <v>0</v>
      </c>
      <c r="X33" s="150">
        <v>0</v>
      </c>
      <c r="Y33" s="150">
        <v>0</v>
      </c>
      <c r="Z33" s="150">
        <v>0</v>
      </c>
      <c r="AA33" s="150">
        <v>0</v>
      </c>
      <c r="AB33" s="150">
        <v>0</v>
      </c>
      <c r="AC33" s="150">
        <v>0</v>
      </c>
      <c r="AD33" s="150">
        <v>0</v>
      </c>
      <c r="AE33" s="150">
        <v>0</v>
      </c>
      <c r="AF33" s="150">
        <v>0</v>
      </c>
      <c r="AG33" s="150">
        <v>0</v>
      </c>
      <c r="AH33" s="150">
        <v>0</v>
      </c>
      <c r="AI33" s="150">
        <v>15</v>
      </c>
      <c r="AJ33" s="150">
        <v>8</v>
      </c>
      <c r="AK33" s="151">
        <f>SUM(C33:AJ33)</f>
        <v>5391</v>
      </c>
    </row>
    <row r="34" spans="1:37" ht="15.75" customHeight="1" x14ac:dyDescent="0.2">
      <c r="A34" s="146">
        <v>28</v>
      </c>
      <c r="B34" s="147" t="s">
        <v>70</v>
      </c>
      <c r="C34" s="150">
        <v>30749</v>
      </c>
      <c r="D34" s="150">
        <v>0</v>
      </c>
      <c r="E34" s="150">
        <v>0</v>
      </c>
      <c r="F34" s="150">
        <v>0</v>
      </c>
      <c r="G34" s="150">
        <v>0</v>
      </c>
      <c r="H34" s="150">
        <v>1</v>
      </c>
      <c r="I34" s="150">
        <v>0</v>
      </c>
      <c r="J34" s="150">
        <v>3</v>
      </c>
      <c r="K34" s="150">
        <v>0</v>
      </c>
      <c r="L34" s="150">
        <v>0</v>
      </c>
      <c r="M34" s="150">
        <v>1</v>
      </c>
      <c r="N34" s="150">
        <v>0</v>
      </c>
      <c r="O34" s="150">
        <v>0</v>
      </c>
      <c r="P34" s="150">
        <v>0</v>
      </c>
      <c r="Q34" s="150">
        <v>0</v>
      </c>
      <c r="R34" s="150">
        <v>0</v>
      </c>
      <c r="S34" s="150">
        <v>9</v>
      </c>
      <c r="T34" s="150">
        <v>0</v>
      </c>
      <c r="U34" s="150">
        <v>0</v>
      </c>
      <c r="V34" s="150">
        <v>1152</v>
      </c>
      <c r="W34" s="150">
        <v>824</v>
      </c>
      <c r="X34" s="150">
        <v>564</v>
      </c>
      <c r="Y34" s="150">
        <v>0</v>
      </c>
      <c r="Z34" s="150">
        <v>0</v>
      </c>
      <c r="AA34" s="150">
        <v>0</v>
      </c>
      <c r="AB34" s="150">
        <v>58</v>
      </c>
      <c r="AC34" s="150">
        <v>0</v>
      </c>
      <c r="AD34" s="150">
        <v>0</v>
      </c>
      <c r="AE34" s="150">
        <v>0</v>
      </c>
      <c r="AF34" s="150">
        <v>0</v>
      </c>
      <c r="AG34" s="150">
        <v>0</v>
      </c>
      <c r="AH34" s="150">
        <v>0</v>
      </c>
      <c r="AI34" s="150">
        <v>73</v>
      </c>
      <c r="AJ34" s="150">
        <v>127</v>
      </c>
      <c r="AK34" s="151">
        <f>SUM(C34:AJ34)</f>
        <v>33561</v>
      </c>
    </row>
    <row r="35" spans="1:37" ht="15.75" customHeight="1" x14ac:dyDescent="0.2">
      <c r="A35" s="146">
        <v>29</v>
      </c>
      <c r="B35" s="147" t="s">
        <v>72</v>
      </c>
      <c r="C35" s="150">
        <v>13857</v>
      </c>
      <c r="D35" s="150">
        <v>0</v>
      </c>
      <c r="E35" s="150">
        <v>0</v>
      </c>
      <c r="F35" s="150">
        <v>0</v>
      </c>
      <c r="G35" s="150">
        <v>0</v>
      </c>
      <c r="H35" s="150">
        <v>0</v>
      </c>
      <c r="I35" s="150">
        <v>0</v>
      </c>
      <c r="J35" s="150">
        <v>0</v>
      </c>
      <c r="K35" s="150">
        <v>0</v>
      </c>
      <c r="L35" s="150">
        <v>0</v>
      </c>
      <c r="M35" s="150">
        <v>0</v>
      </c>
      <c r="N35" s="150">
        <v>0</v>
      </c>
      <c r="O35" s="150">
        <v>0</v>
      </c>
      <c r="P35" s="150">
        <v>0</v>
      </c>
      <c r="Q35" s="150">
        <v>0</v>
      </c>
      <c r="R35" s="150">
        <v>0</v>
      </c>
      <c r="S35" s="150">
        <v>70</v>
      </c>
      <c r="T35" s="150">
        <v>0</v>
      </c>
      <c r="U35" s="150">
        <v>0</v>
      </c>
      <c r="V35" s="150">
        <v>10</v>
      </c>
      <c r="W35" s="150">
        <v>2</v>
      </c>
      <c r="X35" s="150">
        <v>0</v>
      </c>
      <c r="Y35" s="150">
        <v>0</v>
      </c>
      <c r="Z35" s="150">
        <v>0</v>
      </c>
      <c r="AA35" s="150">
        <v>0</v>
      </c>
      <c r="AB35" s="150">
        <v>0</v>
      </c>
      <c r="AC35" s="150">
        <v>0</v>
      </c>
      <c r="AD35" s="150">
        <v>0</v>
      </c>
      <c r="AE35" s="150">
        <v>0</v>
      </c>
      <c r="AF35" s="150">
        <v>0</v>
      </c>
      <c r="AG35" s="150">
        <v>0</v>
      </c>
      <c r="AH35" s="150">
        <v>0</v>
      </c>
      <c r="AI35" s="150">
        <v>30</v>
      </c>
      <c r="AJ35" s="150">
        <v>60</v>
      </c>
      <c r="AK35" s="151">
        <f>SUM(C35:AJ35)</f>
        <v>14029</v>
      </c>
    </row>
    <row r="36" spans="1:37" ht="15.75" customHeight="1" x14ac:dyDescent="0.2">
      <c r="A36" s="152">
        <v>30</v>
      </c>
      <c r="B36" s="153" t="s">
        <v>74</v>
      </c>
      <c r="C36" s="154">
        <v>2423</v>
      </c>
      <c r="D36" s="154">
        <v>0</v>
      </c>
      <c r="E36" s="154">
        <v>0</v>
      </c>
      <c r="F36" s="154">
        <v>0</v>
      </c>
      <c r="G36" s="154">
        <v>0</v>
      </c>
      <c r="H36" s="154">
        <v>0</v>
      </c>
      <c r="I36" s="154">
        <v>0</v>
      </c>
      <c r="J36" s="154">
        <v>0</v>
      </c>
      <c r="K36" s="154">
        <v>0</v>
      </c>
      <c r="L36" s="154">
        <v>0</v>
      </c>
      <c r="M36" s="154">
        <v>0</v>
      </c>
      <c r="N36" s="154">
        <v>0</v>
      </c>
      <c r="O36" s="154">
        <v>0</v>
      </c>
      <c r="P36" s="154">
        <v>0</v>
      </c>
      <c r="Q36" s="154">
        <v>0</v>
      </c>
      <c r="R36" s="154">
        <v>0</v>
      </c>
      <c r="S36" s="154">
        <v>0</v>
      </c>
      <c r="T36" s="154">
        <v>0</v>
      </c>
      <c r="U36" s="154">
        <v>0</v>
      </c>
      <c r="V36" s="154">
        <v>0</v>
      </c>
      <c r="W36" s="154">
        <v>0</v>
      </c>
      <c r="X36" s="154">
        <v>0</v>
      </c>
      <c r="Y36" s="154">
        <v>0</v>
      </c>
      <c r="Z36" s="154">
        <v>0</v>
      </c>
      <c r="AA36" s="154">
        <v>0</v>
      </c>
      <c r="AB36" s="154">
        <v>0</v>
      </c>
      <c r="AC36" s="154">
        <v>0</v>
      </c>
      <c r="AD36" s="154">
        <v>0</v>
      </c>
      <c r="AE36" s="154">
        <v>0</v>
      </c>
      <c r="AF36" s="154">
        <v>0</v>
      </c>
      <c r="AG36" s="154">
        <v>0</v>
      </c>
      <c r="AH36" s="154">
        <v>0</v>
      </c>
      <c r="AI36" s="154">
        <v>2</v>
      </c>
      <c r="AJ36" s="154">
        <v>13</v>
      </c>
      <c r="AK36" s="155">
        <f>SUM(C36:AJ36)</f>
        <v>2438</v>
      </c>
    </row>
    <row r="37" spans="1:37" ht="15.75" customHeight="1" x14ac:dyDescent="0.2">
      <c r="A37" s="156">
        <v>31</v>
      </c>
      <c r="B37" s="157" t="s">
        <v>76</v>
      </c>
      <c r="C37" s="148">
        <v>5590</v>
      </c>
      <c r="D37" s="148">
        <v>0</v>
      </c>
      <c r="E37" s="148">
        <v>0</v>
      </c>
      <c r="F37" s="148">
        <v>47</v>
      </c>
      <c r="G37" s="148">
        <v>0</v>
      </c>
      <c r="H37" s="148">
        <v>0</v>
      </c>
      <c r="I37" s="148">
        <v>0</v>
      </c>
      <c r="J37" s="148">
        <v>0</v>
      </c>
      <c r="K37" s="148">
        <v>0</v>
      </c>
      <c r="L37" s="148">
        <v>0</v>
      </c>
      <c r="M37" s="148">
        <v>0</v>
      </c>
      <c r="N37" s="148">
        <v>0</v>
      </c>
      <c r="O37" s="148">
        <v>0</v>
      </c>
      <c r="P37" s="148">
        <v>0</v>
      </c>
      <c r="Q37" s="148">
        <v>0</v>
      </c>
      <c r="R37" s="148">
        <v>0</v>
      </c>
      <c r="S37" s="148">
        <v>0</v>
      </c>
      <c r="T37" s="148">
        <v>0</v>
      </c>
      <c r="U37" s="148">
        <v>6</v>
      </c>
      <c r="V37" s="148">
        <v>0</v>
      </c>
      <c r="W37" s="148">
        <v>0</v>
      </c>
      <c r="X37" s="148">
        <v>0</v>
      </c>
      <c r="Y37" s="148">
        <v>0</v>
      </c>
      <c r="Z37" s="148">
        <v>413</v>
      </c>
      <c r="AA37" s="148">
        <v>0</v>
      </c>
      <c r="AB37" s="148">
        <v>0</v>
      </c>
      <c r="AC37" s="148">
        <v>0</v>
      </c>
      <c r="AD37" s="148">
        <v>0</v>
      </c>
      <c r="AE37" s="148">
        <v>0</v>
      </c>
      <c r="AF37" s="148">
        <v>0</v>
      </c>
      <c r="AG37" s="148">
        <v>0</v>
      </c>
      <c r="AH37" s="148">
        <v>0</v>
      </c>
      <c r="AI37" s="148">
        <v>20</v>
      </c>
      <c r="AJ37" s="148">
        <v>14</v>
      </c>
      <c r="AK37" s="149">
        <f>SUM(C37:AJ37)</f>
        <v>6090</v>
      </c>
    </row>
    <row r="38" spans="1:37" ht="15.75" customHeight="1" x14ac:dyDescent="0.2">
      <c r="A38" s="146">
        <v>32</v>
      </c>
      <c r="B38" s="147" t="s">
        <v>78</v>
      </c>
      <c r="C38" s="150">
        <v>25359</v>
      </c>
      <c r="D38" s="150">
        <v>0</v>
      </c>
      <c r="E38" s="150">
        <v>4</v>
      </c>
      <c r="F38" s="150">
        <v>0</v>
      </c>
      <c r="G38" s="150">
        <v>0</v>
      </c>
      <c r="H38" s="150">
        <v>0</v>
      </c>
      <c r="I38" s="150">
        <v>0</v>
      </c>
      <c r="J38" s="150">
        <v>0</v>
      </c>
      <c r="K38" s="150">
        <v>0</v>
      </c>
      <c r="L38" s="150">
        <v>0</v>
      </c>
      <c r="M38" s="150">
        <v>19</v>
      </c>
      <c r="N38" s="150">
        <v>0</v>
      </c>
      <c r="O38" s="150">
        <v>1</v>
      </c>
      <c r="P38" s="150">
        <v>0</v>
      </c>
      <c r="Q38" s="150">
        <v>0</v>
      </c>
      <c r="R38" s="150">
        <v>2</v>
      </c>
      <c r="S38" s="150">
        <v>4</v>
      </c>
      <c r="T38" s="150">
        <v>0</v>
      </c>
      <c r="U38" s="150">
        <v>0</v>
      </c>
      <c r="V38" s="150">
        <v>0</v>
      </c>
      <c r="W38" s="150">
        <v>0</v>
      </c>
      <c r="X38" s="150">
        <v>0</v>
      </c>
      <c r="Y38" s="150">
        <v>6</v>
      </c>
      <c r="Z38" s="150">
        <v>0</v>
      </c>
      <c r="AA38" s="150">
        <v>0</v>
      </c>
      <c r="AB38" s="150">
        <v>0</v>
      </c>
      <c r="AC38" s="150">
        <v>0</v>
      </c>
      <c r="AD38" s="150">
        <v>0</v>
      </c>
      <c r="AE38" s="150">
        <v>0</v>
      </c>
      <c r="AF38" s="150">
        <v>0</v>
      </c>
      <c r="AG38" s="150">
        <v>0</v>
      </c>
      <c r="AH38" s="150">
        <v>0</v>
      </c>
      <c r="AI38" s="150">
        <v>82</v>
      </c>
      <c r="AJ38" s="150">
        <v>298</v>
      </c>
      <c r="AK38" s="151">
        <f>SUM(C38:AJ38)</f>
        <v>25775</v>
      </c>
    </row>
    <row r="39" spans="1:37" ht="15.75" customHeight="1" x14ac:dyDescent="0.2">
      <c r="A39" s="146">
        <v>33</v>
      </c>
      <c r="B39" s="147" t="s">
        <v>80</v>
      </c>
      <c r="C39" s="150">
        <v>1103</v>
      </c>
      <c r="D39" s="150">
        <v>0</v>
      </c>
      <c r="E39" s="150">
        <v>0</v>
      </c>
      <c r="F39" s="150">
        <v>0</v>
      </c>
      <c r="G39" s="150">
        <v>0</v>
      </c>
      <c r="H39" s="150">
        <v>0</v>
      </c>
      <c r="I39" s="150">
        <v>0</v>
      </c>
      <c r="J39" s="150">
        <v>0</v>
      </c>
      <c r="K39" s="150">
        <v>0</v>
      </c>
      <c r="L39" s="150">
        <v>0</v>
      </c>
      <c r="M39" s="150">
        <v>0</v>
      </c>
      <c r="N39" s="150">
        <v>0</v>
      </c>
      <c r="O39" s="150">
        <v>0</v>
      </c>
      <c r="P39" s="150">
        <v>0</v>
      </c>
      <c r="Q39" s="150">
        <v>0</v>
      </c>
      <c r="R39" s="150">
        <v>0</v>
      </c>
      <c r="S39" s="150">
        <v>0</v>
      </c>
      <c r="T39" s="150">
        <v>0</v>
      </c>
      <c r="U39" s="150">
        <v>0</v>
      </c>
      <c r="V39" s="150">
        <v>0</v>
      </c>
      <c r="W39" s="150">
        <v>0</v>
      </c>
      <c r="X39" s="150">
        <v>0</v>
      </c>
      <c r="Y39" s="150">
        <v>0</v>
      </c>
      <c r="Z39" s="150">
        <v>0</v>
      </c>
      <c r="AA39" s="150">
        <v>0</v>
      </c>
      <c r="AB39" s="150">
        <v>0</v>
      </c>
      <c r="AC39" s="150">
        <v>0</v>
      </c>
      <c r="AD39" s="150">
        <v>0</v>
      </c>
      <c r="AE39" s="150">
        <v>0</v>
      </c>
      <c r="AF39" s="150">
        <v>0</v>
      </c>
      <c r="AG39" s="150">
        <v>0</v>
      </c>
      <c r="AH39" s="150">
        <v>0</v>
      </c>
      <c r="AI39" s="150">
        <v>1</v>
      </c>
      <c r="AJ39" s="150">
        <v>237</v>
      </c>
      <c r="AK39" s="151">
        <f>SUM(C39:AJ39)</f>
        <v>1341</v>
      </c>
    </row>
    <row r="40" spans="1:37" ht="15.75" customHeight="1" x14ac:dyDescent="0.2">
      <c r="A40" s="146">
        <v>34</v>
      </c>
      <c r="B40" s="147" t="s">
        <v>82</v>
      </c>
      <c r="C40" s="150">
        <v>3277</v>
      </c>
      <c r="D40" s="150">
        <v>0</v>
      </c>
      <c r="E40" s="150">
        <v>0</v>
      </c>
      <c r="F40" s="150">
        <v>3</v>
      </c>
      <c r="G40" s="150">
        <v>0</v>
      </c>
      <c r="H40" s="150">
        <v>0</v>
      </c>
      <c r="I40" s="150">
        <v>0</v>
      </c>
      <c r="J40" s="150">
        <v>0</v>
      </c>
      <c r="K40" s="150">
        <v>0</v>
      </c>
      <c r="L40" s="150">
        <v>0</v>
      </c>
      <c r="M40" s="150">
        <v>0</v>
      </c>
      <c r="N40" s="150">
        <v>0</v>
      </c>
      <c r="O40" s="150">
        <v>0</v>
      </c>
      <c r="P40" s="150">
        <v>0</v>
      </c>
      <c r="Q40" s="150">
        <v>0</v>
      </c>
      <c r="R40" s="150">
        <v>0</v>
      </c>
      <c r="S40" s="150">
        <v>0</v>
      </c>
      <c r="T40" s="150">
        <v>0</v>
      </c>
      <c r="U40" s="150">
        <v>0</v>
      </c>
      <c r="V40" s="150">
        <v>0</v>
      </c>
      <c r="W40" s="150">
        <v>0</v>
      </c>
      <c r="X40" s="150">
        <v>0</v>
      </c>
      <c r="Y40" s="150">
        <v>0</v>
      </c>
      <c r="Z40" s="150">
        <v>0</v>
      </c>
      <c r="AA40" s="150">
        <v>0</v>
      </c>
      <c r="AB40" s="150">
        <v>0</v>
      </c>
      <c r="AC40" s="150">
        <v>0</v>
      </c>
      <c r="AD40" s="150">
        <v>0</v>
      </c>
      <c r="AE40" s="150">
        <v>0</v>
      </c>
      <c r="AF40" s="150">
        <v>0</v>
      </c>
      <c r="AG40" s="150">
        <v>0</v>
      </c>
      <c r="AH40" s="150">
        <v>0</v>
      </c>
      <c r="AI40" s="150">
        <v>35</v>
      </c>
      <c r="AJ40" s="150">
        <v>27</v>
      </c>
      <c r="AK40" s="151">
        <f>SUM(C40:AJ40)</f>
        <v>3342</v>
      </c>
    </row>
    <row r="41" spans="1:37" ht="15.75" customHeight="1" x14ac:dyDescent="0.2">
      <c r="A41" s="152">
        <v>35</v>
      </c>
      <c r="B41" s="153" t="s">
        <v>84</v>
      </c>
      <c r="C41" s="154">
        <v>5384</v>
      </c>
      <c r="D41" s="154">
        <v>0</v>
      </c>
      <c r="E41" s="154">
        <v>0</v>
      </c>
      <c r="F41" s="154">
        <v>0</v>
      </c>
      <c r="G41" s="154">
        <v>0</v>
      </c>
      <c r="H41" s="154">
        <v>0</v>
      </c>
      <c r="I41" s="154">
        <v>0</v>
      </c>
      <c r="J41" s="154">
        <v>0</v>
      </c>
      <c r="K41" s="154">
        <v>0</v>
      </c>
      <c r="L41" s="154">
        <v>0</v>
      </c>
      <c r="M41" s="154">
        <v>0</v>
      </c>
      <c r="N41" s="154">
        <v>0</v>
      </c>
      <c r="O41" s="154">
        <v>0</v>
      </c>
      <c r="P41" s="154">
        <v>0</v>
      </c>
      <c r="Q41" s="154">
        <v>0</v>
      </c>
      <c r="R41" s="154">
        <v>0</v>
      </c>
      <c r="S41" s="154">
        <v>0</v>
      </c>
      <c r="T41" s="154">
        <v>0</v>
      </c>
      <c r="U41" s="154">
        <v>0</v>
      </c>
      <c r="V41" s="154">
        <v>0</v>
      </c>
      <c r="W41" s="154">
        <v>0</v>
      </c>
      <c r="X41" s="154">
        <v>0</v>
      </c>
      <c r="Y41" s="154">
        <v>0</v>
      </c>
      <c r="Z41" s="154">
        <v>0</v>
      </c>
      <c r="AA41" s="154">
        <v>0</v>
      </c>
      <c r="AB41" s="154">
        <v>0</v>
      </c>
      <c r="AC41" s="154">
        <v>0</v>
      </c>
      <c r="AD41" s="154">
        <v>0</v>
      </c>
      <c r="AE41" s="154">
        <v>0</v>
      </c>
      <c r="AF41" s="154">
        <v>0</v>
      </c>
      <c r="AG41" s="154">
        <v>0</v>
      </c>
      <c r="AH41" s="154">
        <v>0</v>
      </c>
      <c r="AI41" s="154">
        <v>17</v>
      </c>
      <c r="AJ41" s="154">
        <v>9</v>
      </c>
      <c r="AK41" s="155">
        <f>SUM(C41:AJ41)</f>
        <v>5410</v>
      </c>
    </row>
    <row r="42" spans="1:37" ht="15.75" customHeight="1" x14ac:dyDescent="0.2">
      <c r="A42" s="156">
        <v>36</v>
      </c>
      <c r="B42" s="157" t="s">
        <v>185</v>
      </c>
      <c r="C42" s="148">
        <v>43829</v>
      </c>
      <c r="D42" s="148">
        <v>0</v>
      </c>
      <c r="E42" s="148">
        <v>0</v>
      </c>
      <c r="F42" s="148">
        <v>0</v>
      </c>
      <c r="G42" s="148">
        <v>332</v>
      </c>
      <c r="H42" s="148">
        <v>250</v>
      </c>
      <c r="I42" s="148">
        <v>718</v>
      </c>
      <c r="J42" s="148">
        <v>0</v>
      </c>
      <c r="K42" s="148">
        <v>0</v>
      </c>
      <c r="L42" s="148">
        <v>0</v>
      </c>
      <c r="M42" s="148">
        <v>1</v>
      </c>
      <c r="N42" s="148">
        <v>19</v>
      </c>
      <c r="O42" s="148">
        <v>0</v>
      </c>
      <c r="P42" s="148">
        <v>0</v>
      </c>
      <c r="Q42" s="148">
        <v>0</v>
      </c>
      <c r="R42" s="148">
        <v>0</v>
      </c>
      <c r="S42" s="148">
        <v>4</v>
      </c>
      <c r="T42" s="148">
        <v>0</v>
      </c>
      <c r="U42" s="148">
        <v>0</v>
      </c>
      <c r="V42" s="148">
        <v>0</v>
      </c>
      <c r="W42" s="148">
        <v>0</v>
      </c>
      <c r="X42" s="148">
        <v>0</v>
      </c>
      <c r="Y42" s="148">
        <v>0</v>
      </c>
      <c r="Z42" s="148">
        <v>0</v>
      </c>
      <c r="AA42" s="148">
        <v>96</v>
      </c>
      <c r="AB42" s="148">
        <v>0</v>
      </c>
      <c r="AC42" s="148">
        <v>0</v>
      </c>
      <c r="AD42" s="148">
        <v>0</v>
      </c>
      <c r="AE42" s="148">
        <v>156</v>
      </c>
      <c r="AF42" s="148">
        <v>124</v>
      </c>
      <c r="AG42" s="148">
        <v>0</v>
      </c>
      <c r="AH42" s="148">
        <v>0</v>
      </c>
      <c r="AI42" s="148">
        <v>90</v>
      </c>
      <c r="AJ42" s="148">
        <v>81</v>
      </c>
      <c r="AK42" s="149">
        <f>SUM(C42:AJ42)</f>
        <v>45700</v>
      </c>
    </row>
    <row r="43" spans="1:37" ht="15.75" customHeight="1" x14ac:dyDescent="0.2">
      <c r="A43" s="146">
        <v>37</v>
      </c>
      <c r="B43" s="147" t="s">
        <v>88</v>
      </c>
      <c r="C43" s="150">
        <v>17955</v>
      </c>
      <c r="D43" s="150">
        <v>0</v>
      </c>
      <c r="E43" s="150">
        <v>0</v>
      </c>
      <c r="F43" s="150">
        <v>7</v>
      </c>
      <c r="G43" s="150">
        <v>0</v>
      </c>
      <c r="H43" s="150">
        <v>0</v>
      </c>
      <c r="I43" s="150">
        <v>0</v>
      </c>
      <c r="J43" s="150">
        <v>0</v>
      </c>
      <c r="K43" s="150">
        <v>0</v>
      </c>
      <c r="L43" s="150">
        <v>0</v>
      </c>
      <c r="M43" s="150">
        <v>0</v>
      </c>
      <c r="N43" s="150">
        <v>1</v>
      </c>
      <c r="O43" s="150">
        <v>0</v>
      </c>
      <c r="P43" s="150">
        <v>1</v>
      </c>
      <c r="Q43" s="150">
        <v>1</v>
      </c>
      <c r="R43" s="150">
        <v>0</v>
      </c>
      <c r="S43" s="150">
        <v>0</v>
      </c>
      <c r="T43" s="150">
        <v>0</v>
      </c>
      <c r="U43" s="150">
        <v>0</v>
      </c>
      <c r="V43" s="150">
        <v>0</v>
      </c>
      <c r="W43" s="150">
        <v>0</v>
      </c>
      <c r="X43" s="150">
        <v>0</v>
      </c>
      <c r="Y43" s="150">
        <v>0</v>
      </c>
      <c r="Z43" s="150">
        <v>12</v>
      </c>
      <c r="AA43" s="150">
        <v>0</v>
      </c>
      <c r="AB43" s="150">
        <v>0</v>
      </c>
      <c r="AC43" s="150">
        <v>0</v>
      </c>
      <c r="AD43" s="150">
        <v>0</v>
      </c>
      <c r="AE43" s="150">
        <v>0</v>
      </c>
      <c r="AF43" s="150">
        <v>0</v>
      </c>
      <c r="AG43" s="150">
        <v>0</v>
      </c>
      <c r="AH43" s="150">
        <v>0</v>
      </c>
      <c r="AI43" s="150">
        <v>64</v>
      </c>
      <c r="AJ43" s="150">
        <v>89</v>
      </c>
      <c r="AK43" s="151">
        <f>SUM(C43:AJ43)</f>
        <v>18130</v>
      </c>
    </row>
    <row r="44" spans="1:37" ht="15.75" customHeight="1" x14ac:dyDescent="0.2">
      <c r="A44" s="146">
        <v>38</v>
      </c>
      <c r="B44" s="147" t="s">
        <v>90</v>
      </c>
      <c r="C44" s="150">
        <v>3755</v>
      </c>
      <c r="D44" s="150">
        <v>0</v>
      </c>
      <c r="E44" s="150">
        <v>0</v>
      </c>
      <c r="F44" s="150">
        <v>0</v>
      </c>
      <c r="G44" s="150">
        <v>0</v>
      </c>
      <c r="H44" s="150">
        <v>15</v>
      </c>
      <c r="I44" s="150">
        <v>3</v>
      </c>
      <c r="J44" s="150">
        <v>0</v>
      </c>
      <c r="K44" s="150">
        <v>0</v>
      </c>
      <c r="L44" s="150">
        <v>0</v>
      </c>
      <c r="M44" s="150">
        <v>0</v>
      </c>
      <c r="N44" s="150">
        <v>1</v>
      </c>
      <c r="O44" s="150">
        <v>0</v>
      </c>
      <c r="P44" s="150">
        <v>0</v>
      </c>
      <c r="Q44" s="150">
        <v>0</v>
      </c>
      <c r="R44" s="150">
        <v>0</v>
      </c>
      <c r="S44" s="150">
        <v>0</v>
      </c>
      <c r="T44" s="150">
        <v>0</v>
      </c>
      <c r="U44" s="150">
        <v>0</v>
      </c>
      <c r="V44" s="150">
        <v>0</v>
      </c>
      <c r="W44" s="150">
        <v>0</v>
      </c>
      <c r="X44" s="150">
        <v>0</v>
      </c>
      <c r="Y44" s="150">
        <v>0</v>
      </c>
      <c r="Z44" s="150">
        <v>0</v>
      </c>
      <c r="AA44" s="150">
        <v>0</v>
      </c>
      <c r="AB44" s="150">
        <v>0</v>
      </c>
      <c r="AC44" s="150">
        <v>0</v>
      </c>
      <c r="AD44" s="150">
        <v>0</v>
      </c>
      <c r="AE44" s="150">
        <v>1</v>
      </c>
      <c r="AF44" s="150">
        <v>8</v>
      </c>
      <c r="AG44" s="150">
        <v>0</v>
      </c>
      <c r="AH44" s="150">
        <v>0</v>
      </c>
      <c r="AI44" s="150">
        <v>9</v>
      </c>
      <c r="AJ44" s="150">
        <v>14</v>
      </c>
      <c r="AK44" s="151">
        <f>SUM(C44:AJ44)</f>
        <v>3806</v>
      </c>
    </row>
    <row r="45" spans="1:37" ht="15.75" customHeight="1" x14ac:dyDescent="0.2">
      <c r="A45" s="146">
        <v>39</v>
      </c>
      <c r="B45" s="147" t="s">
        <v>92</v>
      </c>
      <c r="C45" s="150">
        <v>2521</v>
      </c>
      <c r="D45" s="150">
        <v>0</v>
      </c>
      <c r="E45" s="150">
        <v>0</v>
      </c>
      <c r="F45" s="150">
        <v>0</v>
      </c>
      <c r="G45" s="150">
        <v>0</v>
      </c>
      <c r="H45" s="150">
        <v>0</v>
      </c>
      <c r="I45" s="150">
        <v>0</v>
      </c>
      <c r="J45" s="150">
        <v>0</v>
      </c>
      <c r="K45" s="150">
        <v>0</v>
      </c>
      <c r="L45" s="150">
        <v>0</v>
      </c>
      <c r="M45" s="150">
        <v>7</v>
      </c>
      <c r="N45" s="150">
        <v>0</v>
      </c>
      <c r="O45" s="150">
        <v>0</v>
      </c>
      <c r="P45" s="150">
        <v>0</v>
      </c>
      <c r="Q45" s="150">
        <v>0</v>
      </c>
      <c r="R45" s="150">
        <v>4</v>
      </c>
      <c r="S45" s="150">
        <v>0</v>
      </c>
      <c r="T45" s="150">
        <v>0</v>
      </c>
      <c r="U45" s="150">
        <v>0</v>
      </c>
      <c r="V45" s="150">
        <v>0</v>
      </c>
      <c r="W45" s="150">
        <v>0</v>
      </c>
      <c r="X45" s="150">
        <v>0</v>
      </c>
      <c r="Y45" s="150">
        <v>0</v>
      </c>
      <c r="Z45" s="150">
        <v>0</v>
      </c>
      <c r="AA45" s="150">
        <v>0</v>
      </c>
      <c r="AB45" s="150">
        <v>0</v>
      </c>
      <c r="AC45" s="150">
        <v>0</v>
      </c>
      <c r="AD45" s="150">
        <v>0</v>
      </c>
      <c r="AE45" s="150">
        <v>0</v>
      </c>
      <c r="AF45" s="150">
        <v>0</v>
      </c>
      <c r="AG45" s="150">
        <v>0</v>
      </c>
      <c r="AH45" s="150">
        <v>0</v>
      </c>
      <c r="AI45" s="150">
        <v>12</v>
      </c>
      <c r="AJ45" s="150">
        <v>20</v>
      </c>
      <c r="AK45" s="151">
        <f>SUM(C45:AJ45)</f>
        <v>2564</v>
      </c>
    </row>
    <row r="46" spans="1:37" ht="15.75" customHeight="1" x14ac:dyDescent="0.2">
      <c r="A46" s="152">
        <v>40</v>
      </c>
      <c r="B46" s="153" t="s">
        <v>94</v>
      </c>
      <c r="C46" s="154">
        <v>21230</v>
      </c>
      <c r="D46" s="154">
        <v>0</v>
      </c>
      <c r="E46" s="154">
        <v>0</v>
      </c>
      <c r="F46" s="154">
        <v>0</v>
      </c>
      <c r="G46" s="154">
        <v>0</v>
      </c>
      <c r="H46" s="154">
        <v>0</v>
      </c>
      <c r="I46" s="154">
        <v>0</v>
      </c>
      <c r="J46" s="154">
        <v>0</v>
      </c>
      <c r="K46" s="154">
        <v>0</v>
      </c>
      <c r="L46" s="154">
        <v>0</v>
      </c>
      <c r="M46" s="154">
        <v>0</v>
      </c>
      <c r="N46" s="154">
        <v>0</v>
      </c>
      <c r="O46" s="154">
        <v>0</v>
      </c>
      <c r="P46" s="154">
        <v>0</v>
      </c>
      <c r="Q46" s="154">
        <v>0</v>
      </c>
      <c r="R46" s="154">
        <v>0</v>
      </c>
      <c r="S46" s="154">
        <v>0</v>
      </c>
      <c r="T46" s="154">
        <v>0</v>
      </c>
      <c r="U46" s="154">
        <v>0</v>
      </c>
      <c r="V46" s="154">
        <v>0</v>
      </c>
      <c r="W46" s="154">
        <v>0</v>
      </c>
      <c r="X46" s="154">
        <v>0</v>
      </c>
      <c r="Y46" s="154">
        <v>0</v>
      </c>
      <c r="Z46" s="154">
        <v>0</v>
      </c>
      <c r="AA46" s="154">
        <v>0</v>
      </c>
      <c r="AB46" s="154">
        <v>0</v>
      </c>
      <c r="AC46" s="154">
        <v>0</v>
      </c>
      <c r="AD46" s="154">
        <v>0</v>
      </c>
      <c r="AE46" s="154">
        <v>0</v>
      </c>
      <c r="AF46" s="154">
        <v>0</v>
      </c>
      <c r="AG46" s="154">
        <v>0</v>
      </c>
      <c r="AH46" s="154">
        <v>0</v>
      </c>
      <c r="AI46" s="154">
        <v>49</v>
      </c>
      <c r="AJ46" s="154">
        <v>72</v>
      </c>
      <c r="AK46" s="155">
        <f>SUM(C46:AJ46)</f>
        <v>21351</v>
      </c>
    </row>
    <row r="47" spans="1:37" ht="15.75" customHeight="1" x14ac:dyDescent="0.2">
      <c r="A47" s="156">
        <v>41</v>
      </c>
      <c r="B47" s="157" t="s">
        <v>96</v>
      </c>
      <c r="C47" s="148">
        <v>1242</v>
      </c>
      <c r="D47" s="148">
        <v>0</v>
      </c>
      <c r="E47" s="148">
        <v>0</v>
      </c>
      <c r="F47" s="148">
        <v>0</v>
      </c>
      <c r="G47" s="148">
        <v>0</v>
      </c>
      <c r="H47" s="148">
        <v>0</v>
      </c>
      <c r="I47" s="148">
        <v>0</v>
      </c>
      <c r="J47" s="148">
        <v>0</v>
      </c>
      <c r="K47" s="148">
        <v>0</v>
      </c>
      <c r="L47" s="148">
        <v>0</v>
      </c>
      <c r="M47" s="148">
        <v>0</v>
      </c>
      <c r="N47" s="148">
        <v>0</v>
      </c>
      <c r="O47" s="148">
        <v>0</v>
      </c>
      <c r="P47" s="148">
        <v>0</v>
      </c>
      <c r="Q47" s="148">
        <v>0</v>
      </c>
      <c r="R47" s="148">
        <v>0</v>
      </c>
      <c r="S47" s="148">
        <v>0</v>
      </c>
      <c r="T47" s="148">
        <v>0</v>
      </c>
      <c r="U47" s="148">
        <v>0</v>
      </c>
      <c r="V47" s="148">
        <v>0</v>
      </c>
      <c r="W47" s="148">
        <v>0</v>
      </c>
      <c r="X47" s="148">
        <v>0</v>
      </c>
      <c r="Y47" s="148">
        <v>0</v>
      </c>
      <c r="Z47" s="148">
        <v>0</v>
      </c>
      <c r="AA47" s="148">
        <v>0</v>
      </c>
      <c r="AB47" s="148">
        <v>0</v>
      </c>
      <c r="AC47" s="148">
        <v>0</v>
      </c>
      <c r="AD47" s="148">
        <v>0</v>
      </c>
      <c r="AE47" s="148">
        <v>0</v>
      </c>
      <c r="AF47" s="148">
        <v>0</v>
      </c>
      <c r="AG47" s="148">
        <v>0</v>
      </c>
      <c r="AH47" s="148">
        <v>0</v>
      </c>
      <c r="AI47" s="148">
        <v>3</v>
      </c>
      <c r="AJ47" s="148">
        <v>2</v>
      </c>
      <c r="AK47" s="149">
        <f>SUM(C47:AJ47)</f>
        <v>1247</v>
      </c>
    </row>
    <row r="48" spans="1:37" ht="15.75" customHeight="1" x14ac:dyDescent="0.2">
      <c r="A48" s="146">
        <v>42</v>
      </c>
      <c r="B48" s="147" t="s">
        <v>98</v>
      </c>
      <c r="C48" s="150">
        <v>2672</v>
      </c>
      <c r="D48" s="150">
        <v>0</v>
      </c>
      <c r="E48" s="150">
        <v>0</v>
      </c>
      <c r="F48" s="150">
        <v>0</v>
      </c>
      <c r="G48" s="150">
        <v>0</v>
      </c>
      <c r="H48" s="150">
        <v>0</v>
      </c>
      <c r="I48" s="150">
        <v>0</v>
      </c>
      <c r="J48" s="150">
        <v>0</v>
      </c>
      <c r="K48" s="150">
        <v>0</v>
      </c>
      <c r="L48" s="150">
        <v>0</v>
      </c>
      <c r="M48" s="150">
        <v>0</v>
      </c>
      <c r="N48" s="150">
        <v>0</v>
      </c>
      <c r="O48" s="150">
        <v>0</v>
      </c>
      <c r="P48" s="150">
        <v>0</v>
      </c>
      <c r="Q48" s="150">
        <v>0</v>
      </c>
      <c r="R48" s="150">
        <v>0</v>
      </c>
      <c r="S48" s="150">
        <v>0</v>
      </c>
      <c r="T48" s="150">
        <v>0</v>
      </c>
      <c r="U48" s="150">
        <v>0</v>
      </c>
      <c r="V48" s="150">
        <v>0</v>
      </c>
      <c r="W48" s="150">
        <v>0</v>
      </c>
      <c r="X48" s="150">
        <v>0</v>
      </c>
      <c r="Y48" s="150">
        <v>0</v>
      </c>
      <c r="Z48" s="150">
        <v>0</v>
      </c>
      <c r="AA48" s="150">
        <v>0</v>
      </c>
      <c r="AB48" s="150">
        <v>0</v>
      </c>
      <c r="AC48" s="150">
        <v>0</v>
      </c>
      <c r="AD48" s="150">
        <v>0</v>
      </c>
      <c r="AE48" s="150">
        <v>0</v>
      </c>
      <c r="AF48" s="150">
        <v>0</v>
      </c>
      <c r="AG48" s="150">
        <v>0</v>
      </c>
      <c r="AH48" s="150">
        <v>0</v>
      </c>
      <c r="AI48" s="150">
        <v>6</v>
      </c>
      <c r="AJ48" s="150">
        <v>17</v>
      </c>
      <c r="AK48" s="151">
        <f>SUM(C48:AJ48)</f>
        <v>2695</v>
      </c>
    </row>
    <row r="49" spans="1:37" ht="15.75" customHeight="1" x14ac:dyDescent="0.2">
      <c r="A49" s="146">
        <v>43</v>
      </c>
      <c r="B49" s="147" t="s">
        <v>100</v>
      </c>
      <c r="C49" s="150">
        <v>3924</v>
      </c>
      <c r="D49" s="150">
        <v>0</v>
      </c>
      <c r="E49" s="150">
        <v>0</v>
      </c>
      <c r="F49" s="150">
        <v>0</v>
      </c>
      <c r="G49" s="150">
        <v>0</v>
      </c>
      <c r="H49" s="150">
        <v>0</v>
      </c>
      <c r="I49" s="150">
        <v>0</v>
      </c>
      <c r="J49" s="150">
        <v>0</v>
      </c>
      <c r="K49" s="150">
        <v>0</v>
      </c>
      <c r="L49" s="150">
        <v>0</v>
      </c>
      <c r="M49" s="150">
        <v>0</v>
      </c>
      <c r="N49" s="150">
        <v>0</v>
      </c>
      <c r="O49" s="150">
        <v>0</v>
      </c>
      <c r="P49" s="150">
        <v>1</v>
      </c>
      <c r="Q49" s="150">
        <v>0</v>
      </c>
      <c r="R49" s="150">
        <v>0</v>
      </c>
      <c r="S49" s="150">
        <v>0</v>
      </c>
      <c r="T49" s="150">
        <v>0</v>
      </c>
      <c r="U49" s="150">
        <v>0</v>
      </c>
      <c r="V49" s="150">
        <v>0</v>
      </c>
      <c r="W49" s="150">
        <v>0</v>
      </c>
      <c r="X49" s="150">
        <v>0</v>
      </c>
      <c r="Y49" s="150">
        <v>0</v>
      </c>
      <c r="Z49" s="150">
        <v>0</v>
      </c>
      <c r="AA49" s="150">
        <v>0</v>
      </c>
      <c r="AB49" s="150">
        <v>0</v>
      </c>
      <c r="AC49" s="150">
        <v>0</v>
      </c>
      <c r="AD49" s="150">
        <v>0</v>
      </c>
      <c r="AE49" s="150">
        <v>0</v>
      </c>
      <c r="AF49" s="150">
        <v>0</v>
      </c>
      <c r="AG49" s="150">
        <v>0</v>
      </c>
      <c r="AH49" s="150">
        <v>0</v>
      </c>
      <c r="AI49" s="150">
        <v>2</v>
      </c>
      <c r="AJ49" s="150">
        <v>11</v>
      </c>
      <c r="AK49" s="151">
        <f>SUM(C49:AJ49)</f>
        <v>3938</v>
      </c>
    </row>
    <row r="50" spans="1:37" ht="15.75" customHeight="1" x14ac:dyDescent="0.2">
      <c r="A50" s="146">
        <v>44</v>
      </c>
      <c r="B50" s="147" t="s">
        <v>102</v>
      </c>
      <c r="C50" s="150">
        <v>7543</v>
      </c>
      <c r="D50" s="150">
        <v>0</v>
      </c>
      <c r="E50" s="150">
        <v>0</v>
      </c>
      <c r="F50" s="150">
        <v>0</v>
      </c>
      <c r="G50" s="150">
        <v>4</v>
      </c>
      <c r="H50" s="150">
        <v>4</v>
      </c>
      <c r="I50" s="150">
        <v>6</v>
      </c>
      <c r="J50" s="150">
        <v>0</v>
      </c>
      <c r="K50" s="150">
        <v>0</v>
      </c>
      <c r="L50" s="150">
        <v>0</v>
      </c>
      <c r="M50" s="150">
        <v>0</v>
      </c>
      <c r="N50" s="150">
        <v>0</v>
      </c>
      <c r="O50" s="150">
        <v>0</v>
      </c>
      <c r="P50" s="150">
        <v>0</v>
      </c>
      <c r="Q50" s="150">
        <v>0</v>
      </c>
      <c r="R50" s="150">
        <v>0</v>
      </c>
      <c r="S50" s="150">
        <v>0</v>
      </c>
      <c r="T50" s="150">
        <v>0</v>
      </c>
      <c r="U50" s="150">
        <v>0</v>
      </c>
      <c r="V50" s="150">
        <v>2</v>
      </c>
      <c r="W50" s="150">
        <v>0</v>
      </c>
      <c r="X50" s="150">
        <v>0</v>
      </c>
      <c r="Y50" s="150">
        <v>0</v>
      </c>
      <c r="Z50" s="150">
        <v>0</v>
      </c>
      <c r="AA50" s="150">
        <v>1</v>
      </c>
      <c r="AB50" s="150">
        <v>0</v>
      </c>
      <c r="AC50" s="150">
        <v>0</v>
      </c>
      <c r="AD50" s="150">
        <v>0</v>
      </c>
      <c r="AE50" s="150">
        <v>0</v>
      </c>
      <c r="AF50" s="150">
        <v>5</v>
      </c>
      <c r="AG50" s="150">
        <v>0</v>
      </c>
      <c r="AH50" s="150">
        <v>0</v>
      </c>
      <c r="AI50" s="150">
        <v>21</v>
      </c>
      <c r="AJ50" s="150">
        <v>7</v>
      </c>
      <c r="AK50" s="151">
        <f>SUM(C50:AJ50)</f>
        <v>7593</v>
      </c>
    </row>
    <row r="51" spans="1:37" ht="15.75" customHeight="1" x14ac:dyDescent="0.2">
      <c r="A51" s="152">
        <v>45</v>
      </c>
      <c r="B51" s="153" t="s">
        <v>104</v>
      </c>
      <c r="C51" s="154">
        <v>9295</v>
      </c>
      <c r="D51" s="154">
        <v>0</v>
      </c>
      <c r="E51" s="154">
        <v>0</v>
      </c>
      <c r="F51" s="154">
        <v>0</v>
      </c>
      <c r="G51" s="154">
        <v>0</v>
      </c>
      <c r="H51" s="154">
        <v>2</v>
      </c>
      <c r="I51" s="154">
        <v>6</v>
      </c>
      <c r="J51" s="154">
        <v>0</v>
      </c>
      <c r="K51" s="154">
        <v>0</v>
      </c>
      <c r="L51" s="154">
        <v>0</v>
      </c>
      <c r="M51" s="154">
        <v>0</v>
      </c>
      <c r="N51" s="154">
        <v>3</v>
      </c>
      <c r="O51" s="154">
        <v>0</v>
      </c>
      <c r="P51" s="154">
        <v>0</v>
      </c>
      <c r="Q51" s="154">
        <v>0</v>
      </c>
      <c r="R51" s="154">
        <v>0</v>
      </c>
      <c r="S51" s="154">
        <v>4</v>
      </c>
      <c r="T51" s="154">
        <v>0</v>
      </c>
      <c r="U51" s="154">
        <v>0</v>
      </c>
      <c r="V51" s="154">
        <v>0</v>
      </c>
      <c r="W51" s="154">
        <v>0</v>
      </c>
      <c r="X51" s="154">
        <v>0</v>
      </c>
      <c r="Y51" s="154">
        <v>0</v>
      </c>
      <c r="Z51" s="154">
        <v>0</v>
      </c>
      <c r="AA51" s="154">
        <v>1</v>
      </c>
      <c r="AB51" s="154">
        <v>0</v>
      </c>
      <c r="AC51" s="154">
        <v>0</v>
      </c>
      <c r="AD51" s="154">
        <v>0</v>
      </c>
      <c r="AE51" s="154">
        <v>0</v>
      </c>
      <c r="AF51" s="154">
        <v>0</v>
      </c>
      <c r="AG51" s="154">
        <v>0</v>
      </c>
      <c r="AH51" s="154">
        <v>0</v>
      </c>
      <c r="AI51" s="154">
        <v>23</v>
      </c>
      <c r="AJ51" s="154">
        <v>15</v>
      </c>
      <c r="AK51" s="155">
        <f>SUM(C51:AJ51)</f>
        <v>9349</v>
      </c>
    </row>
    <row r="52" spans="1:37" ht="15.75" customHeight="1" x14ac:dyDescent="0.2">
      <c r="A52" s="156">
        <v>46</v>
      </c>
      <c r="B52" s="157" t="s">
        <v>106</v>
      </c>
      <c r="C52" s="148">
        <v>1153</v>
      </c>
      <c r="D52" s="148">
        <v>0</v>
      </c>
      <c r="E52" s="148">
        <v>0</v>
      </c>
      <c r="F52" s="148">
        <v>0</v>
      </c>
      <c r="G52" s="148">
        <v>0</v>
      </c>
      <c r="H52" s="148">
        <v>0</v>
      </c>
      <c r="I52" s="148">
        <v>0</v>
      </c>
      <c r="J52" s="148">
        <v>0</v>
      </c>
      <c r="K52" s="148">
        <v>0</v>
      </c>
      <c r="L52" s="148">
        <v>0</v>
      </c>
      <c r="M52" s="148">
        <v>0</v>
      </c>
      <c r="N52" s="148">
        <v>0</v>
      </c>
      <c r="O52" s="148">
        <v>0</v>
      </c>
      <c r="P52" s="148">
        <v>0</v>
      </c>
      <c r="Q52" s="148">
        <v>0</v>
      </c>
      <c r="R52" s="148">
        <v>1</v>
      </c>
      <c r="S52" s="148">
        <v>0</v>
      </c>
      <c r="T52" s="148">
        <v>0</v>
      </c>
      <c r="U52" s="148">
        <v>0</v>
      </c>
      <c r="V52" s="148">
        <v>0</v>
      </c>
      <c r="W52" s="148">
        <v>0</v>
      </c>
      <c r="X52" s="148">
        <v>0</v>
      </c>
      <c r="Y52" s="148">
        <v>0</v>
      </c>
      <c r="Z52" s="148">
        <v>0</v>
      </c>
      <c r="AA52" s="148">
        <v>0</v>
      </c>
      <c r="AB52" s="148">
        <v>0</v>
      </c>
      <c r="AC52" s="148">
        <v>0</v>
      </c>
      <c r="AD52" s="148">
        <v>0</v>
      </c>
      <c r="AE52" s="148">
        <v>0</v>
      </c>
      <c r="AF52" s="148">
        <v>0</v>
      </c>
      <c r="AG52" s="148">
        <v>0</v>
      </c>
      <c r="AH52" s="148">
        <v>0</v>
      </c>
      <c r="AI52" s="148">
        <v>4</v>
      </c>
      <c r="AJ52" s="148">
        <v>10</v>
      </c>
      <c r="AK52" s="149">
        <f>SUM(C52:AJ52)</f>
        <v>1168</v>
      </c>
    </row>
    <row r="53" spans="1:37" ht="15.75" customHeight="1" x14ac:dyDescent="0.2">
      <c r="A53" s="146">
        <v>47</v>
      </c>
      <c r="B53" s="147" t="s">
        <v>108</v>
      </c>
      <c r="C53" s="150">
        <v>3350</v>
      </c>
      <c r="D53" s="150">
        <v>0</v>
      </c>
      <c r="E53" s="150">
        <v>0</v>
      </c>
      <c r="F53" s="150">
        <v>0</v>
      </c>
      <c r="G53" s="150">
        <v>0</v>
      </c>
      <c r="H53" s="150">
        <v>0</v>
      </c>
      <c r="I53" s="150">
        <v>0</v>
      </c>
      <c r="J53" s="150">
        <v>0</v>
      </c>
      <c r="K53" s="150">
        <v>0</v>
      </c>
      <c r="L53" s="150">
        <v>0</v>
      </c>
      <c r="M53" s="150">
        <v>0</v>
      </c>
      <c r="N53" s="150">
        <v>0</v>
      </c>
      <c r="O53" s="150">
        <v>0</v>
      </c>
      <c r="P53" s="150">
        <v>0</v>
      </c>
      <c r="Q53" s="150">
        <v>0</v>
      </c>
      <c r="R53" s="150">
        <v>0</v>
      </c>
      <c r="S53" s="150">
        <v>0</v>
      </c>
      <c r="T53" s="150">
        <v>0</v>
      </c>
      <c r="U53" s="150">
        <v>0</v>
      </c>
      <c r="V53" s="150">
        <v>0</v>
      </c>
      <c r="W53" s="150">
        <v>0</v>
      </c>
      <c r="X53" s="150">
        <v>0</v>
      </c>
      <c r="Y53" s="150">
        <v>0</v>
      </c>
      <c r="Z53" s="150">
        <v>0</v>
      </c>
      <c r="AA53" s="150">
        <v>0</v>
      </c>
      <c r="AB53" s="150">
        <v>0</v>
      </c>
      <c r="AC53" s="150">
        <v>0</v>
      </c>
      <c r="AD53" s="150">
        <v>0</v>
      </c>
      <c r="AE53" s="150">
        <v>0</v>
      </c>
      <c r="AF53" s="150">
        <v>0</v>
      </c>
      <c r="AG53" s="150">
        <v>0</v>
      </c>
      <c r="AH53" s="150">
        <v>0</v>
      </c>
      <c r="AI53" s="150">
        <v>4</v>
      </c>
      <c r="AJ53" s="150">
        <v>7</v>
      </c>
      <c r="AK53" s="151">
        <f>SUM(C53:AJ53)</f>
        <v>3361</v>
      </c>
    </row>
    <row r="54" spans="1:37" ht="15.75" customHeight="1" x14ac:dyDescent="0.2">
      <c r="A54" s="146">
        <v>48</v>
      </c>
      <c r="B54" s="147" t="s">
        <v>259</v>
      </c>
      <c r="C54" s="150">
        <v>5456</v>
      </c>
      <c r="D54" s="150">
        <v>0</v>
      </c>
      <c r="E54" s="150">
        <v>0</v>
      </c>
      <c r="F54" s="150">
        <v>0</v>
      </c>
      <c r="G54" s="150">
        <v>1</v>
      </c>
      <c r="H54" s="150">
        <v>0</v>
      </c>
      <c r="I54" s="150">
        <v>2</v>
      </c>
      <c r="J54" s="150">
        <v>0</v>
      </c>
      <c r="K54" s="150">
        <v>0</v>
      </c>
      <c r="L54" s="150">
        <v>0</v>
      </c>
      <c r="M54" s="150">
        <v>0</v>
      </c>
      <c r="N54" s="150">
        <v>2</v>
      </c>
      <c r="O54" s="150">
        <v>0</v>
      </c>
      <c r="P54" s="150">
        <v>0</v>
      </c>
      <c r="Q54" s="150">
        <v>0</v>
      </c>
      <c r="R54" s="150">
        <v>0</v>
      </c>
      <c r="S54" s="150">
        <v>2</v>
      </c>
      <c r="T54" s="150">
        <v>0</v>
      </c>
      <c r="U54" s="150">
        <v>0</v>
      </c>
      <c r="V54" s="150">
        <v>0</v>
      </c>
      <c r="W54" s="150">
        <v>0</v>
      </c>
      <c r="X54" s="150">
        <v>0</v>
      </c>
      <c r="Y54" s="150">
        <v>0</v>
      </c>
      <c r="Z54" s="150">
        <v>0</v>
      </c>
      <c r="AA54" s="150">
        <v>1</v>
      </c>
      <c r="AB54" s="150">
        <v>0</v>
      </c>
      <c r="AC54" s="150">
        <v>0</v>
      </c>
      <c r="AD54" s="150">
        <v>0</v>
      </c>
      <c r="AE54" s="150">
        <v>0</v>
      </c>
      <c r="AF54" s="150">
        <v>0</v>
      </c>
      <c r="AG54" s="150">
        <v>0</v>
      </c>
      <c r="AH54" s="150">
        <v>0</v>
      </c>
      <c r="AI54" s="150">
        <v>20</v>
      </c>
      <c r="AJ54" s="150">
        <v>51</v>
      </c>
      <c r="AK54" s="151">
        <f>SUM(C54:AJ54)</f>
        <v>5535</v>
      </c>
    </row>
    <row r="55" spans="1:37" ht="15.75" customHeight="1" x14ac:dyDescent="0.2">
      <c r="A55" s="146">
        <v>49</v>
      </c>
      <c r="B55" s="147" t="s">
        <v>112</v>
      </c>
      <c r="C55" s="150">
        <v>12213</v>
      </c>
      <c r="D55" s="150">
        <v>0</v>
      </c>
      <c r="E55" s="150">
        <v>0</v>
      </c>
      <c r="F55" s="150">
        <v>0</v>
      </c>
      <c r="G55" s="150">
        <v>0</v>
      </c>
      <c r="H55" s="150">
        <v>0</v>
      </c>
      <c r="I55" s="150">
        <v>0</v>
      </c>
      <c r="J55" s="150">
        <v>0</v>
      </c>
      <c r="K55" s="150">
        <v>248</v>
      </c>
      <c r="L55" s="150">
        <v>0</v>
      </c>
      <c r="M55" s="150">
        <v>1</v>
      </c>
      <c r="N55" s="150">
        <v>0</v>
      </c>
      <c r="O55" s="150">
        <v>0</v>
      </c>
      <c r="P55" s="150">
        <v>0</v>
      </c>
      <c r="Q55" s="150">
        <v>0</v>
      </c>
      <c r="R55" s="150">
        <v>0</v>
      </c>
      <c r="S55" s="150">
        <v>4</v>
      </c>
      <c r="T55" s="150">
        <v>0</v>
      </c>
      <c r="U55" s="150">
        <v>0</v>
      </c>
      <c r="V55" s="150">
        <v>8</v>
      </c>
      <c r="W55" s="150">
        <v>96</v>
      </c>
      <c r="X55" s="150">
        <v>21</v>
      </c>
      <c r="Y55" s="150">
        <v>0</v>
      </c>
      <c r="Z55" s="150">
        <v>0</v>
      </c>
      <c r="AA55" s="150">
        <v>0</v>
      </c>
      <c r="AB55" s="150">
        <v>0</v>
      </c>
      <c r="AC55" s="150">
        <v>0</v>
      </c>
      <c r="AD55" s="150">
        <v>0</v>
      </c>
      <c r="AE55" s="150">
        <v>0</v>
      </c>
      <c r="AF55" s="150">
        <v>0</v>
      </c>
      <c r="AG55" s="150">
        <v>0</v>
      </c>
      <c r="AH55" s="150">
        <v>0</v>
      </c>
      <c r="AI55" s="150">
        <v>79</v>
      </c>
      <c r="AJ55" s="150">
        <v>85</v>
      </c>
      <c r="AK55" s="151">
        <f>SUM(C55:AJ55)</f>
        <v>12755</v>
      </c>
    </row>
    <row r="56" spans="1:37" ht="15.75" customHeight="1" x14ac:dyDescent="0.2">
      <c r="A56" s="152">
        <v>50</v>
      </c>
      <c r="B56" s="153" t="s">
        <v>114</v>
      </c>
      <c r="C56" s="154">
        <v>7096</v>
      </c>
      <c r="D56" s="154">
        <v>0</v>
      </c>
      <c r="E56" s="154">
        <v>0</v>
      </c>
      <c r="F56" s="154">
        <v>0</v>
      </c>
      <c r="G56" s="154">
        <v>0</v>
      </c>
      <c r="H56" s="154">
        <v>0</v>
      </c>
      <c r="I56" s="154">
        <v>0</v>
      </c>
      <c r="J56" s="154">
        <v>0</v>
      </c>
      <c r="K56" s="154">
        <v>0</v>
      </c>
      <c r="L56" s="154">
        <v>0</v>
      </c>
      <c r="M56" s="154">
        <v>0</v>
      </c>
      <c r="N56" s="154">
        <v>0</v>
      </c>
      <c r="O56" s="154">
        <v>0</v>
      </c>
      <c r="P56" s="154">
        <v>0</v>
      </c>
      <c r="Q56" s="154">
        <v>0</v>
      </c>
      <c r="R56" s="154">
        <v>0</v>
      </c>
      <c r="S56" s="154">
        <v>40</v>
      </c>
      <c r="T56" s="154">
        <v>0</v>
      </c>
      <c r="U56" s="154">
        <v>0</v>
      </c>
      <c r="V56" s="154">
        <v>66</v>
      </c>
      <c r="W56" s="154">
        <v>44</v>
      </c>
      <c r="X56" s="154">
        <v>25</v>
      </c>
      <c r="Y56" s="154">
        <v>0</v>
      </c>
      <c r="Z56" s="154">
        <v>0</v>
      </c>
      <c r="AA56" s="154">
        <v>0</v>
      </c>
      <c r="AB56" s="154">
        <v>3</v>
      </c>
      <c r="AC56" s="154">
        <v>0</v>
      </c>
      <c r="AD56" s="154">
        <v>0</v>
      </c>
      <c r="AE56" s="154">
        <v>0</v>
      </c>
      <c r="AF56" s="154">
        <v>0</v>
      </c>
      <c r="AG56" s="154">
        <v>0</v>
      </c>
      <c r="AH56" s="154">
        <v>0</v>
      </c>
      <c r="AI56" s="154">
        <v>24</v>
      </c>
      <c r="AJ56" s="154">
        <v>18</v>
      </c>
      <c r="AK56" s="155">
        <f>SUM(C56:AJ56)</f>
        <v>7316</v>
      </c>
    </row>
    <row r="57" spans="1:37" ht="15.75" customHeight="1" x14ac:dyDescent="0.2">
      <c r="A57" s="156">
        <v>51</v>
      </c>
      <c r="B57" s="157" t="s">
        <v>116</v>
      </c>
      <c r="C57" s="148">
        <v>7691</v>
      </c>
      <c r="D57" s="148">
        <v>0</v>
      </c>
      <c r="E57" s="148">
        <v>0</v>
      </c>
      <c r="F57" s="148">
        <v>0</v>
      </c>
      <c r="G57" s="148">
        <v>0</v>
      </c>
      <c r="H57" s="148">
        <v>0</v>
      </c>
      <c r="I57" s="148">
        <v>0</v>
      </c>
      <c r="J57" s="148">
        <v>0</v>
      </c>
      <c r="K57" s="148">
        <v>0</v>
      </c>
      <c r="L57" s="148">
        <v>0</v>
      </c>
      <c r="M57" s="148">
        <v>0</v>
      </c>
      <c r="N57" s="148">
        <v>0</v>
      </c>
      <c r="O57" s="148">
        <v>0</v>
      </c>
      <c r="P57" s="148">
        <v>0</v>
      </c>
      <c r="Q57" s="148">
        <v>0</v>
      </c>
      <c r="R57" s="148">
        <v>0</v>
      </c>
      <c r="S57" s="148">
        <v>10</v>
      </c>
      <c r="T57" s="148">
        <v>0</v>
      </c>
      <c r="U57" s="148">
        <v>0</v>
      </c>
      <c r="V57" s="148">
        <v>1</v>
      </c>
      <c r="W57" s="148">
        <v>0</v>
      </c>
      <c r="X57" s="148">
        <v>1</v>
      </c>
      <c r="Y57" s="148">
        <v>0</v>
      </c>
      <c r="Z57" s="148">
        <v>0</v>
      </c>
      <c r="AA57" s="148">
        <v>0</v>
      </c>
      <c r="AB57" s="148">
        <v>0</v>
      </c>
      <c r="AC57" s="148">
        <v>0</v>
      </c>
      <c r="AD57" s="148">
        <v>0</v>
      </c>
      <c r="AE57" s="148">
        <v>0</v>
      </c>
      <c r="AF57" s="148">
        <v>0</v>
      </c>
      <c r="AG57" s="148">
        <v>0</v>
      </c>
      <c r="AH57" s="148">
        <v>0</v>
      </c>
      <c r="AI57" s="148">
        <v>13</v>
      </c>
      <c r="AJ57" s="148">
        <v>22</v>
      </c>
      <c r="AK57" s="149">
        <f>SUM(C57:AJ57)</f>
        <v>7738</v>
      </c>
    </row>
    <row r="58" spans="1:37" ht="15.75" customHeight="1" x14ac:dyDescent="0.2">
      <c r="A58" s="146">
        <v>52</v>
      </c>
      <c r="B58" s="147" t="s">
        <v>118</v>
      </c>
      <c r="C58" s="150">
        <v>36572</v>
      </c>
      <c r="D58" s="150">
        <v>0</v>
      </c>
      <c r="E58" s="150">
        <v>0</v>
      </c>
      <c r="F58" s="150">
        <v>0</v>
      </c>
      <c r="G58" s="150">
        <v>0</v>
      </c>
      <c r="H58" s="150">
        <v>4</v>
      </c>
      <c r="I58" s="150">
        <v>13</v>
      </c>
      <c r="J58" s="150">
        <v>0</v>
      </c>
      <c r="K58" s="150">
        <v>0</v>
      </c>
      <c r="L58" s="150">
        <v>0</v>
      </c>
      <c r="M58" s="150">
        <v>3</v>
      </c>
      <c r="N58" s="150">
        <v>0</v>
      </c>
      <c r="O58" s="150">
        <v>0</v>
      </c>
      <c r="P58" s="150">
        <v>0</v>
      </c>
      <c r="Q58" s="150">
        <v>0</v>
      </c>
      <c r="R58" s="150">
        <v>0</v>
      </c>
      <c r="S58" s="150">
        <v>2</v>
      </c>
      <c r="T58" s="150">
        <v>0</v>
      </c>
      <c r="U58" s="150">
        <v>0</v>
      </c>
      <c r="V58" s="150">
        <v>1</v>
      </c>
      <c r="W58" s="150">
        <v>0</v>
      </c>
      <c r="X58" s="150">
        <v>0</v>
      </c>
      <c r="Y58" s="150">
        <v>0</v>
      </c>
      <c r="Z58" s="150">
        <v>0</v>
      </c>
      <c r="AA58" s="150">
        <v>0</v>
      </c>
      <c r="AB58" s="150">
        <v>0</v>
      </c>
      <c r="AC58" s="150">
        <v>0</v>
      </c>
      <c r="AD58" s="150">
        <v>0</v>
      </c>
      <c r="AE58" s="150">
        <v>1</v>
      </c>
      <c r="AF58" s="150">
        <v>2</v>
      </c>
      <c r="AG58" s="150">
        <v>0</v>
      </c>
      <c r="AH58" s="150">
        <v>0</v>
      </c>
      <c r="AI58" s="150">
        <v>128</v>
      </c>
      <c r="AJ58" s="150">
        <v>359</v>
      </c>
      <c r="AK58" s="151">
        <f>SUM(C58:AJ58)</f>
        <v>37085</v>
      </c>
    </row>
    <row r="59" spans="1:37" ht="15.75" customHeight="1" x14ac:dyDescent="0.2">
      <c r="A59" s="146">
        <v>53</v>
      </c>
      <c r="B59" s="147" t="s">
        <v>120</v>
      </c>
      <c r="C59" s="150">
        <v>18774</v>
      </c>
      <c r="D59" s="150">
        <v>0</v>
      </c>
      <c r="E59" s="150">
        <v>1</v>
      </c>
      <c r="F59" s="150">
        <v>0</v>
      </c>
      <c r="G59" s="150">
        <v>0</v>
      </c>
      <c r="H59" s="150">
        <v>1</v>
      </c>
      <c r="I59" s="150">
        <v>1</v>
      </c>
      <c r="J59" s="150">
        <v>0</v>
      </c>
      <c r="K59" s="150">
        <v>0</v>
      </c>
      <c r="L59" s="150">
        <v>0</v>
      </c>
      <c r="M59" s="150">
        <v>5</v>
      </c>
      <c r="N59" s="150">
        <v>1</v>
      </c>
      <c r="O59" s="150">
        <v>0</v>
      </c>
      <c r="P59" s="150">
        <v>0</v>
      </c>
      <c r="Q59" s="150">
        <v>0</v>
      </c>
      <c r="R59" s="150">
        <v>0</v>
      </c>
      <c r="S59" s="150">
        <v>2</v>
      </c>
      <c r="T59" s="150">
        <v>0</v>
      </c>
      <c r="U59" s="150">
        <v>0</v>
      </c>
      <c r="V59" s="150">
        <v>0</v>
      </c>
      <c r="W59" s="150">
        <v>0</v>
      </c>
      <c r="X59" s="150">
        <v>0</v>
      </c>
      <c r="Y59" s="150">
        <v>0</v>
      </c>
      <c r="Z59" s="150">
        <v>0</v>
      </c>
      <c r="AA59" s="150">
        <v>0</v>
      </c>
      <c r="AB59" s="150">
        <v>0</v>
      </c>
      <c r="AC59" s="150">
        <v>0</v>
      </c>
      <c r="AD59" s="150">
        <v>0</v>
      </c>
      <c r="AE59" s="150">
        <v>0</v>
      </c>
      <c r="AF59" s="150">
        <v>0</v>
      </c>
      <c r="AG59" s="150">
        <v>0</v>
      </c>
      <c r="AH59" s="150">
        <v>0</v>
      </c>
      <c r="AI59" s="150">
        <v>76</v>
      </c>
      <c r="AJ59" s="150">
        <v>227</v>
      </c>
      <c r="AK59" s="151">
        <f>SUM(C59:AJ59)</f>
        <v>19088</v>
      </c>
    </row>
    <row r="60" spans="1:37" ht="15.75" customHeight="1" x14ac:dyDescent="0.2">
      <c r="A60" s="146">
        <v>54</v>
      </c>
      <c r="B60" s="147" t="s">
        <v>122</v>
      </c>
      <c r="C60" s="150">
        <v>343</v>
      </c>
      <c r="D60" s="150">
        <v>0</v>
      </c>
      <c r="E60" s="150">
        <v>0</v>
      </c>
      <c r="F60" s="150">
        <v>0</v>
      </c>
      <c r="G60" s="150">
        <v>0</v>
      </c>
      <c r="H60" s="150">
        <v>0</v>
      </c>
      <c r="I60" s="150">
        <v>0</v>
      </c>
      <c r="J60" s="150">
        <v>0</v>
      </c>
      <c r="K60" s="150">
        <v>0</v>
      </c>
      <c r="L60" s="150">
        <v>0</v>
      </c>
      <c r="M60" s="150">
        <v>0</v>
      </c>
      <c r="N60" s="150">
        <v>0</v>
      </c>
      <c r="O60" s="150">
        <v>0</v>
      </c>
      <c r="P60" s="150">
        <v>52</v>
      </c>
      <c r="Q60" s="150">
        <v>0</v>
      </c>
      <c r="R60" s="150">
        <v>0</v>
      </c>
      <c r="S60" s="150">
        <v>0</v>
      </c>
      <c r="T60" s="150">
        <v>0</v>
      </c>
      <c r="U60" s="150">
        <v>0</v>
      </c>
      <c r="V60" s="150">
        <v>0</v>
      </c>
      <c r="W60" s="150">
        <v>0</v>
      </c>
      <c r="X60" s="150">
        <v>0</v>
      </c>
      <c r="Y60" s="150">
        <v>0</v>
      </c>
      <c r="Z60" s="150">
        <v>0</v>
      </c>
      <c r="AA60" s="150">
        <v>0</v>
      </c>
      <c r="AB60" s="150">
        <v>0</v>
      </c>
      <c r="AC60" s="150">
        <v>0</v>
      </c>
      <c r="AD60" s="150">
        <v>0</v>
      </c>
      <c r="AE60" s="150">
        <v>0</v>
      </c>
      <c r="AF60" s="150">
        <v>0</v>
      </c>
      <c r="AG60" s="150">
        <v>0</v>
      </c>
      <c r="AH60" s="150">
        <v>0</v>
      </c>
      <c r="AI60" s="150">
        <v>1</v>
      </c>
      <c r="AJ60" s="150">
        <v>7</v>
      </c>
      <c r="AK60" s="151">
        <f>SUM(C60:AJ60)</f>
        <v>403</v>
      </c>
    </row>
    <row r="61" spans="1:37" ht="15.75" customHeight="1" x14ac:dyDescent="0.2">
      <c r="A61" s="152">
        <v>55</v>
      </c>
      <c r="B61" s="153" t="s">
        <v>124</v>
      </c>
      <c r="C61" s="154">
        <v>16091</v>
      </c>
      <c r="D61" s="154">
        <v>0</v>
      </c>
      <c r="E61" s="154">
        <v>0</v>
      </c>
      <c r="F61" s="154">
        <v>0</v>
      </c>
      <c r="G61" s="154">
        <v>1</v>
      </c>
      <c r="H61" s="154">
        <v>0</v>
      </c>
      <c r="I61" s="154">
        <v>0</v>
      </c>
      <c r="J61" s="154">
        <v>0</v>
      </c>
      <c r="K61" s="154">
        <v>0</v>
      </c>
      <c r="L61" s="154">
        <v>0</v>
      </c>
      <c r="M61" s="154">
        <v>0</v>
      </c>
      <c r="N61" s="154">
        <v>0</v>
      </c>
      <c r="O61" s="154">
        <v>0</v>
      </c>
      <c r="P61" s="154">
        <v>0</v>
      </c>
      <c r="Q61" s="154">
        <v>0</v>
      </c>
      <c r="R61" s="154">
        <v>0</v>
      </c>
      <c r="S61" s="154">
        <v>80</v>
      </c>
      <c r="T61" s="154">
        <v>0</v>
      </c>
      <c r="U61" s="154">
        <v>0</v>
      </c>
      <c r="V61" s="154">
        <v>11</v>
      </c>
      <c r="W61" s="154">
        <v>0</v>
      </c>
      <c r="X61" s="154">
        <v>0</v>
      </c>
      <c r="Y61" s="154">
        <v>0</v>
      </c>
      <c r="Z61" s="154">
        <v>0</v>
      </c>
      <c r="AA61" s="154">
        <v>0</v>
      </c>
      <c r="AB61" s="154">
        <v>0</v>
      </c>
      <c r="AC61" s="154">
        <v>0</v>
      </c>
      <c r="AD61" s="154">
        <v>0</v>
      </c>
      <c r="AE61" s="154">
        <v>0</v>
      </c>
      <c r="AF61" s="154">
        <v>0</v>
      </c>
      <c r="AG61" s="154">
        <v>0</v>
      </c>
      <c r="AH61" s="154">
        <v>0</v>
      </c>
      <c r="AI61" s="154">
        <v>78</v>
      </c>
      <c r="AJ61" s="154">
        <v>128</v>
      </c>
      <c r="AK61" s="155">
        <f>SUM(C61:AJ61)</f>
        <v>16389</v>
      </c>
    </row>
    <row r="62" spans="1:37" ht="15.75" customHeight="1" x14ac:dyDescent="0.2">
      <c r="A62" s="156">
        <v>56</v>
      </c>
      <c r="B62" s="157" t="s">
        <v>126</v>
      </c>
      <c r="C62" s="148">
        <v>1858</v>
      </c>
      <c r="D62" s="148">
        <v>0</v>
      </c>
      <c r="E62" s="148">
        <v>0</v>
      </c>
      <c r="F62" s="148">
        <v>872</v>
      </c>
      <c r="G62" s="148">
        <v>0</v>
      </c>
      <c r="H62" s="148">
        <v>0</v>
      </c>
      <c r="I62" s="148">
        <v>0</v>
      </c>
      <c r="J62" s="148">
        <v>0</v>
      </c>
      <c r="K62" s="148">
        <v>0</v>
      </c>
      <c r="L62" s="148">
        <v>0</v>
      </c>
      <c r="M62" s="148">
        <v>0</v>
      </c>
      <c r="N62" s="148">
        <v>0</v>
      </c>
      <c r="O62" s="148">
        <v>0</v>
      </c>
      <c r="P62" s="148">
        <v>0</v>
      </c>
      <c r="Q62" s="148">
        <v>0</v>
      </c>
      <c r="R62" s="148">
        <v>0</v>
      </c>
      <c r="S62" s="148">
        <v>0</v>
      </c>
      <c r="T62" s="148">
        <v>0</v>
      </c>
      <c r="U62" s="148">
        <v>131</v>
      </c>
      <c r="V62" s="148">
        <v>0</v>
      </c>
      <c r="W62" s="148">
        <v>0</v>
      </c>
      <c r="X62" s="148">
        <v>0</v>
      </c>
      <c r="Y62" s="148">
        <v>0</v>
      </c>
      <c r="Z62" s="148">
        <v>44</v>
      </c>
      <c r="AA62" s="148">
        <v>0</v>
      </c>
      <c r="AB62" s="148">
        <v>0</v>
      </c>
      <c r="AC62" s="148">
        <v>0</v>
      </c>
      <c r="AD62" s="148">
        <v>0</v>
      </c>
      <c r="AE62" s="148">
        <v>0</v>
      </c>
      <c r="AF62" s="148">
        <v>0</v>
      </c>
      <c r="AG62" s="148">
        <v>0</v>
      </c>
      <c r="AH62" s="148">
        <v>0</v>
      </c>
      <c r="AI62" s="148">
        <v>12</v>
      </c>
      <c r="AJ62" s="148">
        <v>9</v>
      </c>
      <c r="AK62" s="149">
        <f>SUM(C62:AJ62)</f>
        <v>2926</v>
      </c>
    </row>
    <row r="63" spans="1:37" ht="15.75" customHeight="1" x14ac:dyDescent="0.2">
      <c r="A63" s="146">
        <v>57</v>
      </c>
      <c r="B63" s="147" t="s">
        <v>128</v>
      </c>
      <c r="C63" s="150">
        <v>9213</v>
      </c>
      <c r="D63" s="150">
        <v>0</v>
      </c>
      <c r="E63" s="150">
        <v>0</v>
      </c>
      <c r="F63" s="150">
        <v>0</v>
      </c>
      <c r="G63" s="150">
        <v>0</v>
      </c>
      <c r="H63" s="150">
        <v>0</v>
      </c>
      <c r="I63" s="150">
        <v>0</v>
      </c>
      <c r="J63" s="150">
        <v>0</v>
      </c>
      <c r="K63" s="150">
        <v>0</v>
      </c>
      <c r="L63" s="150">
        <v>0</v>
      </c>
      <c r="M63" s="150">
        <v>0</v>
      </c>
      <c r="N63" s="150">
        <v>0</v>
      </c>
      <c r="O63" s="150">
        <v>0</v>
      </c>
      <c r="P63" s="150">
        <v>0</v>
      </c>
      <c r="Q63" s="150">
        <v>0</v>
      </c>
      <c r="R63" s="150">
        <v>0</v>
      </c>
      <c r="S63" s="150">
        <v>0</v>
      </c>
      <c r="T63" s="150">
        <v>0</v>
      </c>
      <c r="U63" s="150">
        <v>0</v>
      </c>
      <c r="V63" s="150">
        <v>32</v>
      </c>
      <c r="W63" s="150">
        <v>2</v>
      </c>
      <c r="X63" s="150">
        <v>0</v>
      </c>
      <c r="Y63" s="150">
        <v>0</v>
      </c>
      <c r="Z63" s="150">
        <v>0</v>
      </c>
      <c r="AA63" s="150">
        <v>0</v>
      </c>
      <c r="AB63" s="150">
        <v>1</v>
      </c>
      <c r="AC63" s="150">
        <v>0</v>
      </c>
      <c r="AD63" s="150">
        <v>0</v>
      </c>
      <c r="AE63" s="150">
        <v>0</v>
      </c>
      <c r="AF63" s="150">
        <v>0</v>
      </c>
      <c r="AG63" s="150">
        <v>0</v>
      </c>
      <c r="AH63" s="150">
        <v>0</v>
      </c>
      <c r="AI63" s="150">
        <v>23</v>
      </c>
      <c r="AJ63" s="150">
        <v>14</v>
      </c>
      <c r="AK63" s="151">
        <f>SUM(C63:AJ63)</f>
        <v>9285</v>
      </c>
    </row>
    <row r="64" spans="1:37" ht="15.75" customHeight="1" x14ac:dyDescent="0.2">
      <c r="A64" s="146">
        <v>58</v>
      </c>
      <c r="B64" s="147" t="s">
        <v>130</v>
      </c>
      <c r="C64" s="150">
        <v>7657</v>
      </c>
      <c r="D64" s="150">
        <v>0</v>
      </c>
      <c r="E64" s="150">
        <v>0</v>
      </c>
      <c r="F64" s="150">
        <v>0</v>
      </c>
      <c r="G64" s="150">
        <v>0</v>
      </c>
      <c r="H64" s="150">
        <v>0</v>
      </c>
      <c r="I64" s="150">
        <v>0</v>
      </c>
      <c r="J64" s="150">
        <v>0</v>
      </c>
      <c r="K64" s="150">
        <v>0</v>
      </c>
      <c r="L64" s="150">
        <v>0</v>
      </c>
      <c r="M64" s="150">
        <v>0</v>
      </c>
      <c r="N64" s="150">
        <v>0</v>
      </c>
      <c r="O64" s="150">
        <v>0</v>
      </c>
      <c r="P64" s="150">
        <v>0</v>
      </c>
      <c r="Q64" s="150">
        <v>0</v>
      </c>
      <c r="R64" s="150">
        <v>0</v>
      </c>
      <c r="S64" s="150">
        <v>0</v>
      </c>
      <c r="T64" s="150">
        <v>0</v>
      </c>
      <c r="U64" s="150">
        <v>0</v>
      </c>
      <c r="V64" s="150">
        <v>0</v>
      </c>
      <c r="W64" s="150">
        <v>0</v>
      </c>
      <c r="X64" s="150">
        <v>0</v>
      </c>
      <c r="Y64" s="150">
        <v>0</v>
      </c>
      <c r="Z64" s="150">
        <v>0</v>
      </c>
      <c r="AA64" s="150">
        <v>0</v>
      </c>
      <c r="AB64" s="150">
        <v>0</v>
      </c>
      <c r="AC64" s="150">
        <v>0</v>
      </c>
      <c r="AD64" s="150">
        <v>0</v>
      </c>
      <c r="AE64" s="150">
        <v>0</v>
      </c>
      <c r="AF64" s="150">
        <v>0</v>
      </c>
      <c r="AG64" s="150">
        <v>0</v>
      </c>
      <c r="AH64" s="150">
        <v>0</v>
      </c>
      <c r="AI64" s="150">
        <v>31</v>
      </c>
      <c r="AJ64" s="150">
        <v>21</v>
      </c>
      <c r="AK64" s="151">
        <f>SUM(C64:AJ64)</f>
        <v>7709</v>
      </c>
    </row>
    <row r="65" spans="1:37" ht="15.75" customHeight="1" x14ac:dyDescent="0.2">
      <c r="A65" s="146">
        <v>59</v>
      </c>
      <c r="B65" s="147" t="s">
        <v>132</v>
      </c>
      <c r="C65" s="150">
        <v>4758</v>
      </c>
      <c r="D65" s="150">
        <v>0</v>
      </c>
      <c r="E65" s="150">
        <v>0</v>
      </c>
      <c r="F65" s="150">
        <v>0</v>
      </c>
      <c r="G65" s="150">
        <v>0</v>
      </c>
      <c r="H65" s="150">
        <v>0</v>
      </c>
      <c r="I65" s="150">
        <v>0</v>
      </c>
      <c r="J65" s="150">
        <v>0</v>
      </c>
      <c r="K65" s="150">
        <v>0</v>
      </c>
      <c r="L65" s="150">
        <v>0</v>
      </c>
      <c r="M65" s="150">
        <v>0</v>
      </c>
      <c r="N65" s="150">
        <v>0</v>
      </c>
      <c r="O65" s="150">
        <v>0</v>
      </c>
      <c r="P65" s="150">
        <v>0</v>
      </c>
      <c r="Q65" s="150">
        <v>0</v>
      </c>
      <c r="R65" s="150">
        <v>0</v>
      </c>
      <c r="S65" s="150">
        <v>0</v>
      </c>
      <c r="T65" s="150">
        <v>0</v>
      </c>
      <c r="U65" s="150">
        <v>0</v>
      </c>
      <c r="V65" s="150">
        <v>0</v>
      </c>
      <c r="W65" s="150">
        <v>0</v>
      </c>
      <c r="X65" s="150">
        <v>0</v>
      </c>
      <c r="Y65" s="150">
        <v>0</v>
      </c>
      <c r="Z65" s="150">
        <v>0</v>
      </c>
      <c r="AA65" s="150">
        <v>0</v>
      </c>
      <c r="AB65" s="150">
        <v>0</v>
      </c>
      <c r="AC65" s="150">
        <v>0</v>
      </c>
      <c r="AD65" s="150">
        <v>0</v>
      </c>
      <c r="AE65" s="150">
        <v>0</v>
      </c>
      <c r="AF65" s="150">
        <v>0</v>
      </c>
      <c r="AG65" s="150">
        <v>0</v>
      </c>
      <c r="AH65" s="150">
        <v>0</v>
      </c>
      <c r="AI65" s="150">
        <v>20</v>
      </c>
      <c r="AJ65" s="150">
        <v>42</v>
      </c>
      <c r="AK65" s="151">
        <f>SUM(C65:AJ65)</f>
        <v>4820</v>
      </c>
    </row>
    <row r="66" spans="1:37" ht="15.75" customHeight="1" x14ac:dyDescent="0.2">
      <c r="A66" s="152">
        <v>60</v>
      </c>
      <c r="B66" s="153" t="s">
        <v>134</v>
      </c>
      <c r="C66" s="154">
        <v>5520</v>
      </c>
      <c r="D66" s="154">
        <v>0</v>
      </c>
      <c r="E66" s="154">
        <v>0</v>
      </c>
      <c r="F66" s="154">
        <v>0</v>
      </c>
      <c r="G66" s="154">
        <v>0</v>
      </c>
      <c r="H66" s="154">
        <v>0</v>
      </c>
      <c r="I66" s="154">
        <v>0</v>
      </c>
      <c r="J66" s="154">
        <v>0</v>
      </c>
      <c r="K66" s="154">
        <v>0</v>
      </c>
      <c r="L66" s="154">
        <v>0</v>
      </c>
      <c r="M66" s="154">
        <v>0</v>
      </c>
      <c r="N66" s="154">
        <v>0</v>
      </c>
      <c r="O66" s="154">
        <v>0</v>
      </c>
      <c r="P66" s="154">
        <v>0</v>
      </c>
      <c r="Q66" s="154">
        <v>0</v>
      </c>
      <c r="R66" s="154">
        <v>0</v>
      </c>
      <c r="S66" s="154">
        <v>0</v>
      </c>
      <c r="T66" s="154">
        <v>0</v>
      </c>
      <c r="U66" s="154">
        <v>0</v>
      </c>
      <c r="V66" s="154">
        <v>0</v>
      </c>
      <c r="W66" s="154">
        <v>0</v>
      </c>
      <c r="X66" s="154">
        <v>0</v>
      </c>
      <c r="Y66" s="154">
        <v>0</v>
      </c>
      <c r="Z66" s="154">
        <v>1</v>
      </c>
      <c r="AA66" s="154">
        <v>0</v>
      </c>
      <c r="AB66" s="154">
        <v>0</v>
      </c>
      <c r="AC66" s="154">
        <v>0</v>
      </c>
      <c r="AD66" s="154">
        <v>0</v>
      </c>
      <c r="AE66" s="154">
        <v>0</v>
      </c>
      <c r="AF66" s="154">
        <v>0</v>
      </c>
      <c r="AG66" s="154">
        <v>0</v>
      </c>
      <c r="AH66" s="154">
        <v>0</v>
      </c>
      <c r="AI66" s="154">
        <v>7</v>
      </c>
      <c r="AJ66" s="154">
        <v>29</v>
      </c>
      <c r="AK66" s="155">
        <f>SUM(C66:AJ66)</f>
        <v>5557</v>
      </c>
    </row>
    <row r="67" spans="1:37" ht="15.75" customHeight="1" x14ac:dyDescent="0.2">
      <c r="A67" s="156">
        <v>61</v>
      </c>
      <c r="B67" s="157" t="s">
        <v>136</v>
      </c>
      <c r="C67" s="148">
        <v>3778</v>
      </c>
      <c r="D67" s="148">
        <v>0</v>
      </c>
      <c r="E67" s="148">
        <v>2</v>
      </c>
      <c r="F67" s="148">
        <v>0</v>
      </c>
      <c r="G67" s="148">
        <v>0</v>
      </c>
      <c r="H67" s="148">
        <v>0</v>
      </c>
      <c r="I67" s="148">
        <v>0</v>
      </c>
      <c r="J67" s="148">
        <v>0</v>
      </c>
      <c r="K67" s="148">
        <v>0</v>
      </c>
      <c r="L67" s="148">
        <v>0</v>
      </c>
      <c r="M67" s="148">
        <v>13</v>
      </c>
      <c r="N67" s="148">
        <v>0</v>
      </c>
      <c r="O67" s="148">
        <v>1</v>
      </c>
      <c r="P67" s="148">
        <v>0</v>
      </c>
      <c r="Q67" s="148">
        <v>0</v>
      </c>
      <c r="R67" s="148">
        <v>5</v>
      </c>
      <c r="S67" s="148">
        <v>51</v>
      </c>
      <c r="T67" s="148">
        <v>0</v>
      </c>
      <c r="U67" s="148">
        <v>0</v>
      </c>
      <c r="V67" s="148">
        <v>0</v>
      </c>
      <c r="W67" s="148">
        <v>0</v>
      </c>
      <c r="X67" s="148">
        <v>0</v>
      </c>
      <c r="Y67" s="148">
        <v>1</v>
      </c>
      <c r="Z67" s="148">
        <v>0</v>
      </c>
      <c r="AA67" s="148">
        <v>0</v>
      </c>
      <c r="AB67" s="148">
        <v>0</v>
      </c>
      <c r="AC67" s="148">
        <v>0</v>
      </c>
      <c r="AD67" s="148">
        <v>0</v>
      </c>
      <c r="AE67" s="148">
        <v>0</v>
      </c>
      <c r="AF67" s="148">
        <v>0</v>
      </c>
      <c r="AG67" s="148">
        <v>0</v>
      </c>
      <c r="AH67" s="148">
        <v>0</v>
      </c>
      <c r="AI67" s="148">
        <v>11</v>
      </c>
      <c r="AJ67" s="148">
        <v>27</v>
      </c>
      <c r="AK67" s="149">
        <f>SUM(C67:AJ67)</f>
        <v>3889</v>
      </c>
    </row>
    <row r="68" spans="1:37" ht="15.75" customHeight="1" x14ac:dyDescent="0.2">
      <c r="A68" s="146">
        <v>62</v>
      </c>
      <c r="B68" s="147" t="s">
        <v>138</v>
      </c>
      <c r="C68" s="150">
        <v>1819</v>
      </c>
      <c r="D68" s="150">
        <v>0</v>
      </c>
      <c r="E68" s="150">
        <v>0</v>
      </c>
      <c r="F68" s="150">
        <v>0</v>
      </c>
      <c r="G68" s="150">
        <v>0</v>
      </c>
      <c r="H68" s="150">
        <v>0</v>
      </c>
      <c r="I68" s="150">
        <v>0</v>
      </c>
      <c r="J68" s="150">
        <v>0</v>
      </c>
      <c r="K68" s="150">
        <v>0</v>
      </c>
      <c r="L68" s="150">
        <v>0</v>
      </c>
      <c r="M68" s="150">
        <v>0</v>
      </c>
      <c r="N68" s="150">
        <v>0</v>
      </c>
      <c r="O68" s="150">
        <v>0</v>
      </c>
      <c r="P68" s="150">
        <v>0</v>
      </c>
      <c r="Q68" s="150">
        <v>0</v>
      </c>
      <c r="R68" s="150">
        <v>0</v>
      </c>
      <c r="S68" s="150">
        <v>0</v>
      </c>
      <c r="T68" s="150">
        <v>0</v>
      </c>
      <c r="U68" s="150">
        <v>0</v>
      </c>
      <c r="V68" s="150">
        <v>0</v>
      </c>
      <c r="W68" s="150">
        <v>0</v>
      </c>
      <c r="X68" s="150">
        <v>0</v>
      </c>
      <c r="Y68" s="150">
        <v>0</v>
      </c>
      <c r="Z68" s="150">
        <v>0</v>
      </c>
      <c r="AA68" s="150">
        <v>0</v>
      </c>
      <c r="AB68" s="150">
        <v>0</v>
      </c>
      <c r="AC68" s="150">
        <v>0</v>
      </c>
      <c r="AD68" s="150">
        <v>0</v>
      </c>
      <c r="AE68" s="150">
        <v>0</v>
      </c>
      <c r="AF68" s="150">
        <v>0</v>
      </c>
      <c r="AG68" s="150">
        <v>0</v>
      </c>
      <c r="AH68" s="150">
        <v>0</v>
      </c>
      <c r="AI68" s="150">
        <v>3</v>
      </c>
      <c r="AJ68" s="150">
        <v>15</v>
      </c>
      <c r="AK68" s="151">
        <f>SUM(C68:AJ68)</f>
        <v>1837</v>
      </c>
    </row>
    <row r="69" spans="1:37" ht="15.75" customHeight="1" x14ac:dyDescent="0.2">
      <c r="A69" s="146">
        <v>63</v>
      </c>
      <c r="B69" s="147" t="s">
        <v>140</v>
      </c>
      <c r="C69" s="150">
        <v>2050</v>
      </c>
      <c r="D69" s="150">
        <v>0</v>
      </c>
      <c r="E69" s="150">
        <v>0</v>
      </c>
      <c r="F69" s="150">
        <v>0</v>
      </c>
      <c r="G69" s="150">
        <v>0</v>
      </c>
      <c r="H69" s="150">
        <v>0</v>
      </c>
      <c r="I69" s="150">
        <v>0</v>
      </c>
      <c r="J69" s="150">
        <v>0</v>
      </c>
      <c r="K69" s="150">
        <v>0</v>
      </c>
      <c r="L69" s="150">
        <v>0</v>
      </c>
      <c r="M69" s="150">
        <v>3</v>
      </c>
      <c r="N69" s="150">
        <v>0</v>
      </c>
      <c r="O69" s="150">
        <v>0</v>
      </c>
      <c r="P69" s="150">
        <v>0</v>
      </c>
      <c r="Q69" s="150">
        <v>0</v>
      </c>
      <c r="R69" s="150">
        <v>0</v>
      </c>
      <c r="S69" s="150">
        <v>0</v>
      </c>
      <c r="T69" s="150">
        <v>0</v>
      </c>
      <c r="U69" s="150">
        <v>0</v>
      </c>
      <c r="V69" s="150">
        <v>0</v>
      </c>
      <c r="W69" s="150">
        <v>0</v>
      </c>
      <c r="X69" s="150">
        <v>0</v>
      </c>
      <c r="Y69" s="150">
        <v>0</v>
      </c>
      <c r="Z69" s="150">
        <v>0</v>
      </c>
      <c r="AA69" s="150">
        <v>0</v>
      </c>
      <c r="AB69" s="150">
        <v>0</v>
      </c>
      <c r="AC69" s="150">
        <v>0</v>
      </c>
      <c r="AD69" s="150">
        <v>0</v>
      </c>
      <c r="AE69" s="150">
        <v>0</v>
      </c>
      <c r="AF69" s="150">
        <v>0</v>
      </c>
      <c r="AG69" s="150">
        <v>0</v>
      </c>
      <c r="AH69" s="150">
        <v>0</v>
      </c>
      <c r="AI69" s="150">
        <v>8</v>
      </c>
      <c r="AJ69" s="150">
        <v>8</v>
      </c>
      <c r="AK69" s="151">
        <f>SUM(C69:AJ69)</f>
        <v>2069</v>
      </c>
    </row>
    <row r="70" spans="1:37" ht="15.75" customHeight="1" x14ac:dyDescent="0.2">
      <c r="A70" s="146">
        <v>64</v>
      </c>
      <c r="B70" s="147" t="s">
        <v>142</v>
      </c>
      <c r="C70" s="150">
        <v>1880</v>
      </c>
      <c r="D70" s="150">
        <v>0</v>
      </c>
      <c r="E70" s="150">
        <v>0</v>
      </c>
      <c r="F70" s="150">
        <v>0</v>
      </c>
      <c r="G70" s="150">
        <v>0</v>
      </c>
      <c r="H70" s="150">
        <v>0</v>
      </c>
      <c r="I70" s="150">
        <v>0</v>
      </c>
      <c r="J70" s="150">
        <v>0</v>
      </c>
      <c r="K70" s="150">
        <v>0</v>
      </c>
      <c r="L70" s="150">
        <v>0</v>
      </c>
      <c r="M70" s="150">
        <v>0</v>
      </c>
      <c r="N70" s="150">
        <v>0</v>
      </c>
      <c r="O70" s="150">
        <v>0</v>
      </c>
      <c r="P70" s="150">
        <v>0</v>
      </c>
      <c r="Q70" s="150">
        <v>0</v>
      </c>
      <c r="R70" s="150">
        <v>0</v>
      </c>
      <c r="S70" s="150">
        <v>0</v>
      </c>
      <c r="T70" s="150">
        <v>0</v>
      </c>
      <c r="U70" s="150">
        <v>0</v>
      </c>
      <c r="V70" s="150">
        <v>0</v>
      </c>
      <c r="W70" s="150">
        <v>0</v>
      </c>
      <c r="X70" s="150">
        <v>0</v>
      </c>
      <c r="Y70" s="150">
        <v>0</v>
      </c>
      <c r="Z70" s="150">
        <v>1</v>
      </c>
      <c r="AA70" s="150">
        <v>0</v>
      </c>
      <c r="AB70" s="150">
        <v>0</v>
      </c>
      <c r="AC70" s="150">
        <v>0</v>
      </c>
      <c r="AD70" s="150">
        <v>0</v>
      </c>
      <c r="AE70" s="150">
        <v>0</v>
      </c>
      <c r="AF70" s="150">
        <v>0</v>
      </c>
      <c r="AG70" s="150">
        <v>0</v>
      </c>
      <c r="AH70" s="150">
        <v>0</v>
      </c>
      <c r="AI70" s="150">
        <v>8</v>
      </c>
      <c r="AJ70" s="150">
        <v>5</v>
      </c>
      <c r="AK70" s="151">
        <f>SUM(C70:AJ70)</f>
        <v>1894</v>
      </c>
    </row>
    <row r="71" spans="1:37" ht="15.75" customHeight="1" x14ac:dyDescent="0.2">
      <c r="A71" s="152">
        <v>65</v>
      </c>
      <c r="B71" s="153" t="s">
        <v>186</v>
      </c>
      <c r="C71" s="154">
        <v>7814</v>
      </c>
      <c r="D71" s="154">
        <v>0</v>
      </c>
      <c r="E71" s="154">
        <v>0</v>
      </c>
      <c r="F71" s="154">
        <v>0</v>
      </c>
      <c r="G71" s="154">
        <v>0</v>
      </c>
      <c r="H71" s="154">
        <v>0</v>
      </c>
      <c r="I71" s="154">
        <v>0</v>
      </c>
      <c r="J71" s="154">
        <v>0</v>
      </c>
      <c r="K71" s="154">
        <v>0</v>
      </c>
      <c r="L71" s="154">
        <v>0</v>
      </c>
      <c r="M71" s="154">
        <v>0</v>
      </c>
      <c r="N71" s="154">
        <v>0</v>
      </c>
      <c r="O71" s="154">
        <v>0</v>
      </c>
      <c r="P71" s="154">
        <v>0</v>
      </c>
      <c r="Q71" s="154">
        <v>0</v>
      </c>
      <c r="R71" s="154">
        <v>0</v>
      </c>
      <c r="S71" s="154">
        <v>0</v>
      </c>
      <c r="T71" s="154">
        <v>0</v>
      </c>
      <c r="U71" s="154">
        <v>0</v>
      </c>
      <c r="V71" s="154">
        <v>0</v>
      </c>
      <c r="W71" s="154">
        <v>0</v>
      </c>
      <c r="X71" s="154">
        <v>0</v>
      </c>
      <c r="Y71" s="154">
        <v>0</v>
      </c>
      <c r="Z71" s="154">
        <v>0</v>
      </c>
      <c r="AA71" s="154">
        <v>0</v>
      </c>
      <c r="AB71" s="154">
        <v>0</v>
      </c>
      <c r="AC71" s="154">
        <v>0</v>
      </c>
      <c r="AD71" s="154">
        <v>0</v>
      </c>
      <c r="AE71" s="154">
        <v>0</v>
      </c>
      <c r="AF71" s="154">
        <v>0</v>
      </c>
      <c r="AG71" s="154">
        <v>0</v>
      </c>
      <c r="AH71" s="154">
        <v>0</v>
      </c>
      <c r="AI71" s="154">
        <v>5</v>
      </c>
      <c r="AJ71" s="154">
        <v>4</v>
      </c>
      <c r="AK71" s="155">
        <f>SUM(C71:AJ71)</f>
        <v>7823</v>
      </c>
    </row>
    <row r="72" spans="1:37" ht="15.75" customHeight="1" x14ac:dyDescent="0.2">
      <c r="A72" s="156">
        <v>66</v>
      </c>
      <c r="B72" s="157" t="s">
        <v>187</v>
      </c>
      <c r="C72" s="148">
        <v>1850</v>
      </c>
      <c r="D72" s="148">
        <v>0</v>
      </c>
      <c r="E72" s="148">
        <v>0</v>
      </c>
      <c r="F72" s="148">
        <v>0</v>
      </c>
      <c r="G72" s="148">
        <v>0</v>
      </c>
      <c r="H72" s="148">
        <v>0</v>
      </c>
      <c r="I72" s="148">
        <v>0</v>
      </c>
      <c r="J72" s="148">
        <v>0</v>
      </c>
      <c r="K72" s="148">
        <v>0</v>
      </c>
      <c r="L72" s="148">
        <v>0</v>
      </c>
      <c r="M72" s="148">
        <v>0</v>
      </c>
      <c r="N72" s="148">
        <v>0</v>
      </c>
      <c r="O72" s="148">
        <v>0</v>
      </c>
      <c r="P72" s="148">
        <v>0</v>
      </c>
      <c r="Q72" s="148">
        <v>0</v>
      </c>
      <c r="R72" s="148">
        <v>0</v>
      </c>
      <c r="S72" s="148">
        <v>0</v>
      </c>
      <c r="T72" s="148">
        <v>0</v>
      </c>
      <c r="U72" s="148">
        <v>0</v>
      </c>
      <c r="V72" s="148">
        <v>0</v>
      </c>
      <c r="W72" s="148">
        <v>0</v>
      </c>
      <c r="X72" s="148">
        <v>0</v>
      </c>
      <c r="Y72" s="148">
        <v>0</v>
      </c>
      <c r="Z72" s="148">
        <v>0</v>
      </c>
      <c r="AA72" s="148">
        <v>0</v>
      </c>
      <c r="AB72" s="148">
        <v>0</v>
      </c>
      <c r="AC72" s="148">
        <v>0</v>
      </c>
      <c r="AD72" s="148">
        <v>0</v>
      </c>
      <c r="AE72" s="148">
        <v>0</v>
      </c>
      <c r="AF72" s="148">
        <v>0</v>
      </c>
      <c r="AG72" s="148">
        <v>0</v>
      </c>
      <c r="AH72" s="148">
        <v>0</v>
      </c>
      <c r="AI72" s="148">
        <v>13</v>
      </c>
      <c r="AJ72" s="148">
        <v>23</v>
      </c>
      <c r="AK72" s="149">
        <f>SUM(C72:AJ72)</f>
        <v>1886</v>
      </c>
    </row>
    <row r="73" spans="1:37" ht="15.75" customHeight="1" x14ac:dyDescent="0.2">
      <c r="A73" s="146">
        <v>67</v>
      </c>
      <c r="B73" s="147" t="s">
        <v>148</v>
      </c>
      <c r="C73" s="150">
        <v>5296</v>
      </c>
      <c r="D73" s="150">
        <v>0</v>
      </c>
      <c r="E73" s="150">
        <v>4</v>
      </c>
      <c r="F73" s="150">
        <v>0</v>
      </c>
      <c r="G73" s="150">
        <v>0</v>
      </c>
      <c r="H73" s="150">
        <v>0</v>
      </c>
      <c r="I73" s="150">
        <v>0</v>
      </c>
      <c r="J73" s="150">
        <v>0</v>
      </c>
      <c r="K73" s="150">
        <v>0</v>
      </c>
      <c r="L73" s="150">
        <v>0</v>
      </c>
      <c r="M73" s="150">
        <v>8</v>
      </c>
      <c r="N73" s="150">
        <v>0</v>
      </c>
      <c r="O73" s="150">
        <v>0</v>
      </c>
      <c r="P73" s="150">
        <v>0</v>
      </c>
      <c r="Q73" s="150">
        <v>6</v>
      </c>
      <c r="R73" s="150">
        <v>16</v>
      </c>
      <c r="S73" s="150">
        <v>0</v>
      </c>
      <c r="T73" s="150">
        <v>0</v>
      </c>
      <c r="U73" s="150">
        <v>0</v>
      </c>
      <c r="V73" s="150">
        <v>0</v>
      </c>
      <c r="W73" s="150">
        <v>0</v>
      </c>
      <c r="X73" s="150">
        <v>0</v>
      </c>
      <c r="Y73" s="150">
        <v>0</v>
      </c>
      <c r="Z73" s="150">
        <v>0</v>
      </c>
      <c r="AA73" s="150">
        <v>0</v>
      </c>
      <c r="AB73" s="150">
        <v>0</v>
      </c>
      <c r="AC73" s="150">
        <v>0</v>
      </c>
      <c r="AD73" s="150">
        <v>0</v>
      </c>
      <c r="AE73" s="150">
        <v>0</v>
      </c>
      <c r="AF73" s="150">
        <v>0</v>
      </c>
      <c r="AG73" s="150">
        <v>0</v>
      </c>
      <c r="AH73" s="150">
        <v>0</v>
      </c>
      <c r="AI73" s="150">
        <v>10</v>
      </c>
      <c r="AJ73" s="150">
        <v>31</v>
      </c>
      <c r="AK73" s="151">
        <f>SUM(C73:AJ73)</f>
        <v>5371</v>
      </c>
    </row>
    <row r="74" spans="1:37" ht="15.75" customHeight="1" x14ac:dyDescent="0.2">
      <c r="A74" s="146">
        <v>68</v>
      </c>
      <c r="B74" s="147" t="s">
        <v>188</v>
      </c>
      <c r="C74" s="150">
        <v>1081</v>
      </c>
      <c r="D74" s="150">
        <v>0</v>
      </c>
      <c r="E74" s="150">
        <v>11</v>
      </c>
      <c r="F74" s="150">
        <v>0</v>
      </c>
      <c r="G74" s="150">
        <v>0</v>
      </c>
      <c r="H74" s="150">
        <v>0</v>
      </c>
      <c r="I74" s="150">
        <v>0</v>
      </c>
      <c r="J74" s="150">
        <v>0</v>
      </c>
      <c r="K74" s="150">
        <v>0</v>
      </c>
      <c r="L74" s="150">
        <v>0</v>
      </c>
      <c r="M74" s="150">
        <v>17</v>
      </c>
      <c r="N74" s="150">
        <v>0</v>
      </c>
      <c r="O74" s="150">
        <v>1</v>
      </c>
      <c r="P74" s="150">
        <v>0</v>
      </c>
      <c r="Q74" s="150">
        <v>149</v>
      </c>
      <c r="R74" s="150">
        <v>248</v>
      </c>
      <c r="S74" s="150">
        <v>0</v>
      </c>
      <c r="T74" s="150">
        <v>0</v>
      </c>
      <c r="U74" s="150">
        <v>0</v>
      </c>
      <c r="V74" s="150">
        <v>0</v>
      </c>
      <c r="W74" s="150">
        <v>0</v>
      </c>
      <c r="X74" s="150">
        <v>0</v>
      </c>
      <c r="Y74" s="150">
        <v>8</v>
      </c>
      <c r="Z74" s="150">
        <v>0</v>
      </c>
      <c r="AA74" s="150">
        <v>0</v>
      </c>
      <c r="AB74" s="150">
        <v>0</v>
      </c>
      <c r="AC74" s="150">
        <v>6</v>
      </c>
      <c r="AD74" s="150">
        <v>9</v>
      </c>
      <c r="AE74" s="150">
        <v>0</v>
      </c>
      <c r="AF74" s="150">
        <v>0</v>
      </c>
      <c r="AG74" s="150">
        <v>1</v>
      </c>
      <c r="AH74" s="150">
        <v>0</v>
      </c>
      <c r="AI74" s="150">
        <v>3</v>
      </c>
      <c r="AJ74" s="150">
        <v>9</v>
      </c>
      <c r="AK74" s="151">
        <f>SUM(C74:AJ74)</f>
        <v>1543</v>
      </c>
    </row>
    <row r="75" spans="1:37" ht="15.75" customHeight="1" thickBot="1" x14ac:dyDescent="0.25">
      <c r="A75" s="158">
        <v>69</v>
      </c>
      <c r="B75" s="159" t="s">
        <v>152</v>
      </c>
      <c r="C75" s="160">
        <v>4704</v>
      </c>
      <c r="D75" s="160">
        <v>0</v>
      </c>
      <c r="E75" s="160">
        <v>4</v>
      </c>
      <c r="F75" s="160">
        <v>0</v>
      </c>
      <c r="G75" s="160">
        <v>0</v>
      </c>
      <c r="H75" s="160">
        <v>0</v>
      </c>
      <c r="I75" s="160">
        <v>0</v>
      </c>
      <c r="J75" s="160">
        <v>0</v>
      </c>
      <c r="K75" s="160">
        <v>0</v>
      </c>
      <c r="L75" s="160">
        <v>0</v>
      </c>
      <c r="M75" s="160">
        <v>15</v>
      </c>
      <c r="N75" s="160">
        <v>0</v>
      </c>
      <c r="O75" s="160">
        <v>2</v>
      </c>
      <c r="P75" s="160">
        <v>0</v>
      </c>
      <c r="Q75" s="160">
        <v>0</v>
      </c>
      <c r="R75" s="160">
        <v>9</v>
      </c>
      <c r="S75" s="160">
        <v>0</v>
      </c>
      <c r="T75" s="160">
        <v>0</v>
      </c>
      <c r="U75" s="160">
        <v>0</v>
      </c>
      <c r="V75" s="160">
        <v>0</v>
      </c>
      <c r="W75" s="160">
        <v>0</v>
      </c>
      <c r="X75" s="160">
        <v>0</v>
      </c>
      <c r="Y75" s="160">
        <v>3</v>
      </c>
      <c r="Z75" s="160">
        <v>0</v>
      </c>
      <c r="AA75" s="160">
        <v>0</v>
      </c>
      <c r="AB75" s="160">
        <v>0</v>
      </c>
      <c r="AC75" s="160">
        <v>0</v>
      </c>
      <c r="AD75" s="160">
        <v>0</v>
      </c>
      <c r="AE75" s="160">
        <v>0</v>
      </c>
      <c r="AF75" s="160">
        <v>0</v>
      </c>
      <c r="AG75" s="160">
        <v>0</v>
      </c>
      <c r="AH75" s="160">
        <v>0</v>
      </c>
      <c r="AI75" s="160">
        <v>7</v>
      </c>
      <c r="AJ75" s="160">
        <v>16</v>
      </c>
      <c r="AK75" s="161">
        <f>SUM(C75:AJ75)</f>
        <v>4760</v>
      </c>
    </row>
    <row r="76" spans="1:37" ht="15.75" thickBot="1" x14ac:dyDescent="0.25">
      <c r="A76" s="162" t="s">
        <v>192</v>
      </c>
      <c r="B76" s="163"/>
      <c r="C76" s="164">
        <f t="shared" ref="C76:AJ76" si="1">SUM(C7:C75)</f>
        <v>640814</v>
      </c>
      <c r="D76" s="164">
        <f t="shared" si="1"/>
        <v>2903</v>
      </c>
      <c r="E76" s="164">
        <f t="shared" si="1"/>
        <v>592</v>
      </c>
      <c r="F76" s="164">
        <f t="shared" si="1"/>
        <v>932</v>
      </c>
      <c r="G76" s="164">
        <f t="shared" si="1"/>
        <v>379</v>
      </c>
      <c r="H76" s="164">
        <f t="shared" si="1"/>
        <v>998</v>
      </c>
      <c r="I76" s="164">
        <f t="shared" si="1"/>
        <v>994</v>
      </c>
      <c r="J76" s="164">
        <f t="shared" si="1"/>
        <v>823</v>
      </c>
      <c r="K76" s="164">
        <f t="shared" si="1"/>
        <v>248</v>
      </c>
      <c r="L76" s="164">
        <f t="shared" si="1"/>
        <v>570</v>
      </c>
      <c r="M76" s="164">
        <f t="shared" si="1"/>
        <v>429</v>
      </c>
      <c r="N76" s="164">
        <f t="shared" si="1"/>
        <v>183</v>
      </c>
      <c r="O76" s="164">
        <f t="shared" si="1"/>
        <v>668</v>
      </c>
      <c r="P76" s="164">
        <f t="shared" si="1"/>
        <v>454</v>
      </c>
      <c r="Q76" s="164">
        <f t="shared" si="1"/>
        <v>380</v>
      </c>
      <c r="R76" s="164">
        <f t="shared" si="1"/>
        <v>518</v>
      </c>
      <c r="S76" s="164">
        <f t="shared" si="1"/>
        <v>526</v>
      </c>
      <c r="T76" s="164">
        <f t="shared" si="1"/>
        <v>504</v>
      </c>
      <c r="U76" s="164">
        <f t="shared" si="1"/>
        <v>180</v>
      </c>
      <c r="V76" s="164">
        <f t="shared" si="1"/>
        <v>1400</v>
      </c>
      <c r="W76" s="164">
        <f t="shared" si="1"/>
        <v>1000</v>
      </c>
      <c r="X76" s="164">
        <f t="shared" si="1"/>
        <v>621</v>
      </c>
      <c r="Y76" s="164">
        <f t="shared" si="1"/>
        <v>710</v>
      </c>
      <c r="Z76" s="164">
        <f t="shared" si="1"/>
        <v>569</v>
      </c>
      <c r="AA76" s="164">
        <f t="shared" si="1"/>
        <v>107</v>
      </c>
      <c r="AB76" s="164">
        <f t="shared" si="1"/>
        <v>67</v>
      </c>
      <c r="AC76" s="164">
        <f t="shared" si="1"/>
        <v>462</v>
      </c>
      <c r="AD76" s="164">
        <f t="shared" si="1"/>
        <v>337</v>
      </c>
      <c r="AE76" s="164">
        <f t="shared" si="1"/>
        <v>170</v>
      </c>
      <c r="AF76" s="164">
        <f t="shared" si="1"/>
        <v>1237</v>
      </c>
      <c r="AG76" s="164">
        <f t="shared" si="1"/>
        <v>195</v>
      </c>
      <c r="AH76" s="164">
        <f t="shared" si="1"/>
        <v>270</v>
      </c>
      <c r="AI76" s="164">
        <f t="shared" si="1"/>
        <v>1918</v>
      </c>
      <c r="AJ76" s="164">
        <f t="shared" si="1"/>
        <v>3491</v>
      </c>
      <c r="AK76" s="165">
        <f>SUM(AK7:AK75)</f>
        <v>665649</v>
      </c>
    </row>
  </sheetData>
  <mergeCells count="2">
    <mergeCell ref="A1:B1"/>
    <mergeCell ref="A76:B76"/>
  </mergeCells>
  <printOptions horizontalCentered="1"/>
  <pageMargins left="0.4" right="0.4" top="0.5" bottom="0.5" header="0.35" footer="0.3"/>
  <pageSetup paperSize="5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21-22 Initial_Type1,1B,2,3,3B,4</vt:lpstr>
      <vt:lpstr>FY21-22 Initial Type 5</vt:lpstr>
      <vt:lpstr>Detail Calculation exclude debt</vt:lpstr>
      <vt:lpstr>Detail Calculation for debt</vt:lpstr>
      <vt:lpstr>2.1.21 SIS</vt:lpstr>
      <vt:lpstr>'21-22 Initial_Type1,1B,2,3,3B,4'!Print_Area</vt:lpstr>
      <vt:lpstr>'Detail Calculation exclude debt'!Print_Area</vt:lpstr>
      <vt:lpstr>'Detail Calculation for debt'!Print_Area</vt:lpstr>
      <vt:lpstr>'2.1.21 SIS'!Print_Titles</vt:lpstr>
      <vt:lpstr>'21-22 Initial_Type1,1B,2,3,3B,4'!Print_Titles</vt:lpstr>
      <vt:lpstr>'Detail Calculation exclude debt'!Print_Titles</vt:lpstr>
      <vt:lpstr>'Detail Calculation for debt'!Print_Titles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Ruiz</dc:creator>
  <cp:lastModifiedBy>Melanie Ruiz</cp:lastModifiedBy>
  <cp:lastPrinted>2021-07-07T13:12:21Z</cp:lastPrinted>
  <dcterms:created xsi:type="dcterms:W3CDTF">2021-07-07T12:46:09Z</dcterms:created>
  <dcterms:modified xsi:type="dcterms:W3CDTF">2021-07-07T13:12:29Z</dcterms:modified>
</cp:coreProperties>
</file>