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109"/>
  <workbookPr/>
  <mc:AlternateContent xmlns:mc="http://schemas.openxmlformats.org/markup-compatibility/2006">
    <mc:Choice Requires="x15">
      <x15ac:absPath xmlns:x15ac="http://schemas.microsoft.com/office/spreadsheetml/2010/11/ac" url="/Users/lefty1/Dropbox/louisiana/NSFY Phase II Implementation Materials/2017 Micro-Enterprise Credential Retreat/Statewide Micro-Enterprise Materials/23 Develop a Business Concept/"/>
    </mc:Choice>
  </mc:AlternateContent>
  <bookViews>
    <workbookView xWindow="2980" yWindow="720" windowWidth="37520" windowHeight="20420" tabRatio="500"/>
  </bookViews>
  <sheets>
    <sheet name="Resource 23-07 Exercises" sheetId="2" r:id="rId1"/>
    <sheet name="Pro Forma Spreadsheet" sheetId="1" r:id="rId2"/>
  </sheets>
  <calcPr calcId="15000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F6" i="1" l="1"/>
  <c r="AF3" i="1"/>
  <c r="AF4" i="1"/>
  <c r="AF5" i="1"/>
  <c r="AF7" i="1"/>
  <c r="AF10" i="1"/>
  <c r="AE6" i="1"/>
  <c r="AE3" i="1"/>
  <c r="AE4" i="1"/>
  <c r="AE5" i="1"/>
  <c r="AE7" i="1"/>
  <c r="AE10" i="1"/>
  <c r="AD6" i="1"/>
  <c r="AD3" i="1"/>
  <c r="AD4" i="1"/>
  <c r="AD5" i="1"/>
  <c r="AD7" i="1"/>
  <c r="AD10" i="1"/>
  <c r="AC6" i="1"/>
  <c r="AC3" i="1"/>
  <c r="AC4" i="1"/>
  <c r="AC5" i="1"/>
  <c r="AC7" i="1"/>
  <c r="AC10" i="1"/>
  <c r="AB6" i="1"/>
  <c r="AB3" i="1"/>
  <c r="AB4" i="1"/>
  <c r="AB5" i="1"/>
  <c r="AB7" i="1"/>
  <c r="AB10" i="1"/>
  <c r="AA6" i="1"/>
  <c r="AA3" i="1"/>
  <c r="AA4" i="1"/>
  <c r="AA5" i="1"/>
  <c r="AA7" i="1"/>
  <c r="AA10" i="1"/>
  <c r="Z6" i="1"/>
  <c r="Z3" i="1"/>
  <c r="Z4" i="1"/>
  <c r="Z5" i="1"/>
  <c r="Z7" i="1"/>
  <c r="Z10" i="1"/>
  <c r="Y6" i="1"/>
  <c r="Y3" i="1"/>
  <c r="Y4" i="1"/>
  <c r="Y5" i="1"/>
  <c r="Y7" i="1"/>
  <c r="Y10" i="1"/>
  <c r="X6" i="1"/>
  <c r="X3" i="1"/>
  <c r="X4" i="1"/>
  <c r="X5" i="1"/>
  <c r="X7" i="1"/>
  <c r="X10" i="1"/>
  <c r="W6" i="1"/>
  <c r="W3" i="1"/>
  <c r="W4" i="1"/>
  <c r="W5" i="1"/>
  <c r="W7" i="1"/>
  <c r="W10" i="1"/>
  <c r="V6" i="1"/>
  <c r="V3" i="1"/>
  <c r="V4" i="1"/>
  <c r="V5" i="1"/>
  <c r="V7" i="1"/>
  <c r="V10" i="1"/>
  <c r="U6" i="1"/>
  <c r="U3" i="1"/>
  <c r="U4" i="1"/>
  <c r="U5" i="1"/>
  <c r="U7" i="1"/>
  <c r="U10" i="1"/>
  <c r="AF14" i="1"/>
  <c r="AE14" i="1"/>
  <c r="AD14" i="1"/>
  <c r="AC14" i="1"/>
  <c r="AB14" i="1"/>
  <c r="AA14" i="1"/>
  <c r="Z14" i="1"/>
  <c r="Y14" i="1"/>
  <c r="X14" i="1"/>
  <c r="W14" i="1"/>
  <c r="V14" i="1"/>
  <c r="V20" i="1"/>
  <c r="U14" i="1"/>
  <c r="U20" i="1"/>
  <c r="G3" i="1"/>
  <c r="G4" i="1"/>
  <c r="G7" i="1"/>
  <c r="G10" i="1"/>
  <c r="G12" i="1"/>
  <c r="G20" i="1"/>
  <c r="G21" i="1"/>
  <c r="H3" i="1"/>
  <c r="H4" i="1"/>
  <c r="H7" i="1"/>
  <c r="H10" i="1"/>
  <c r="H12" i="1"/>
  <c r="H20" i="1"/>
  <c r="H21" i="1"/>
  <c r="I3" i="1"/>
  <c r="I4" i="1"/>
  <c r="I7" i="1"/>
  <c r="I10" i="1"/>
  <c r="I12" i="1"/>
  <c r="I20" i="1"/>
  <c r="I21" i="1"/>
  <c r="J3" i="1"/>
  <c r="J5" i="1"/>
  <c r="J6" i="1"/>
  <c r="J4" i="1"/>
  <c r="J7" i="1"/>
  <c r="J10" i="1"/>
  <c r="J12" i="1"/>
  <c r="J20" i="1"/>
  <c r="J21" i="1"/>
  <c r="K3" i="1"/>
  <c r="K5" i="1"/>
  <c r="K6" i="1"/>
  <c r="K4" i="1"/>
  <c r="K7" i="1"/>
  <c r="K10" i="1"/>
  <c r="K12" i="1"/>
  <c r="K20" i="1"/>
  <c r="K21" i="1"/>
  <c r="L3" i="1"/>
  <c r="L5" i="1"/>
  <c r="L6" i="1"/>
  <c r="L4" i="1"/>
  <c r="L7" i="1"/>
  <c r="L10" i="1"/>
  <c r="L12" i="1"/>
  <c r="L20" i="1"/>
  <c r="L21" i="1"/>
  <c r="M3" i="1"/>
  <c r="M5" i="1"/>
  <c r="M6" i="1"/>
  <c r="M4" i="1"/>
  <c r="M7" i="1"/>
  <c r="M10" i="1"/>
  <c r="M12" i="1"/>
  <c r="M20" i="1"/>
  <c r="M21" i="1"/>
  <c r="N3" i="1"/>
  <c r="N5" i="1"/>
  <c r="N6" i="1"/>
  <c r="N4" i="1"/>
  <c r="N7" i="1"/>
  <c r="N10" i="1"/>
  <c r="N12" i="1"/>
  <c r="N20" i="1"/>
  <c r="N21" i="1"/>
  <c r="O3" i="1"/>
  <c r="O5" i="1"/>
  <c r="O6" i="1"/>
  <c r="O4" i="1"/>
  <c r="O7" i="1"/>
  <c r="O10" i="1"/>
  <c r="O12" i="1"/>
  <c r="O20" i="1"/>
  <c r="O21" i="1"/>
  <c r="P3" i="1"/>
  <c r="P5" i="1"/>
  <c r="P6" i="1"/>
  <c r="P4" i="1"/>
  <c r="P7" i="1"/>
  <c r="P10" i="1"/>
  <c r="P12" i="1"/>
  <c r="P20" i="1"/>
  <c r="P21" i="1"/>
  <c r="Q3" i="1"/>
  <c r="Q5" i="1"/>
  <c r="Q6" i="1"/>
  <c r="Q4" i="1"/>
  <c r="Q7" i="1"/>
  <c r="Q10" i="1"/>
  <c r="Q12" i="1"/>
  <c r="Q20" i="1"/>
  <c r="Q21" i="1"/>
  <c r="R3" i="1"/>
  <c r="R5" i="1"/>
  <c r="R6" i="1"/>
  <c r="R4" i="1"/>
  <c r="R7" i="1"/>
  <c r="R10" i="1"/>
  <c r="R12" i="1"/>
  <c r="R20" i="1"/>
  <c r="R21" i="1"/>
  <c r="U21" i="1"/>
  <c r="V21" i="1"/>
  <c r="W20" i="1"/>
  <c r="W21" i="1"/>
  <c r="X20" i="1"/>
  <c r="X21" i="1"/>
  <c r="Y20" i="1"/>
  <c r="Y21" i="1"/>
  <c r="Z20" i="1"/>
  <c r="Z21" i="1"/>
  <c r="AA20" i="1"/>
  <c r="AA21" i="1"/>
  <c r="AB20" i="1"/>
  <c r="AB21" i="1"/>
  <c r="AC20" i="1"/>
  <c r="AC21" i="1"/>
  <c r="AD20" i="1"/>
  <c r="AD21" i="1"/>
  <c r="AE20" i="1"/>
  <c r="AE21" i="1"/>
  <c r="AF20" i="1"/>
  <c r="AF21" i="1"/>
  <c r="AG20" i="1"/>
  <c r="V16" i="1"/>
  <c r="W16" i="1"/>
  <c r="X16" i="1"/>
  <c r="Y16" i="1"/>
  <c r="Z16" i="1"/>
  <c r="AA16" i="1"/>
  <c r="AB16" i="1"/>
  <c r="AC16" i="1"/>
  <c r="AD16" i="1"/>
  <c r="AE16" i="1"/>
  <c r="AF16" i="1"/>
  <c r="U16" i="1"/>
  <c r="AG16" i="1"/>
  <c r="S18" i="1"/>
  <c r="AG18" i="1"/>
  <c r="AG14" i="1"/>
  <c r="AG12" i="1"/>
  <c r="AG10" i="1"/>
  <c r="AF12" i="1"/>
  <c r="AE12" i="1"/>
  <c r="AD12" i="1"/>
  <c r="AC12" i="1"/>
  <c r="AB12" i="1"/>
  <c r="AA12" i="1"/>
  <c r="Z12" i="1"/>
  <c r="Y12" i="1"/>
  <c r="X12" i="1"/>
  <c r="W12" i="1"/>
  <c r="V12" i="1"/>
  <c r="U18" i="1"/>
  <c r="U12" i="1"/>
  <c r="T21" i="1"/>
  <c r="T20" i="1"/>
  <c r="T18" i="1"/>
  <c r="S20" i="1"/>
  <c r="G14" i="1"/>
  <c r="G18" i="1"/>
  <c r="T16" i="1"/>
  <c r="T14" i="1"/>
  <c r="T12" i="1"/>
  <c r="T10" i="1"/>
  <c r="T9" i="1"/>
  <c r="G16" i="1"/>
  <c r="H14" i="1"/>
  <c r="H16" i="1"/>
  <c r="I14" i="1"/>
  <c r="I16" i="1"/>
  <c r="J14" i="1"/>
  <c r="J16" i="1"/>
  <c r="K14" i="1"/>
  <c r="K16" i="1"/>
  <c r="L14" i="1"/>
  <c r="L16" i="1"/>
  <c r="M14" i="1"/>
  <c r="M16" i="1"/>
  <c r="N14" i="1"/>
  <c r="N16" i="1"/>
  <c r="O14" i="1"/>
  <c r="O16" i="1"/>
  <c r="P14" i="1"/>
  <c r="P16" i="1"/>
  <c r="Q14" i="1"/>
  <c r="Q16" i="1"/>
  <c r="R14" i="1"/>
  <c r="R16" i="1"/>
  <c r="S16" i="1"/>
  <c r="G5" i="1"/>
  <c r="H5" i="1"/>
  <c r="I5" i="1"/>
  <c r="S14" i="1"/>
  <c r="S12" i="1"/>
  <c r="S10" i="1"/>
  <c r="G6" i="1"/>
  <c r="I6" i="1"/>
  <c r="H6" i="1"/>
  <c r="AG6" i="1"/>
  <c r="AG5" i="1"/>
  <c r="AG4" i="1"/>
  <c r="AG3" i="1"/>
  <c r="S6" i="1"/>
  <c r="S5" i="1"/>
  <c r="S4" i="1"/>
  <c r="S3" i="1"/>
  <c r="AG7" i="1"/>
  <c r="S7" i="1"/>
  <c r="F6" i="1"/>
  <c r="T6" i="1"/>
  <c r="F5" i="1"/>
  <c r="T5" i="1"/>
  <c r="F4" i="1"/>
  <c r="T4" i="1"/>
  <c r="F3" i="1"/>
  <c r="T3" i="1"/>
  <c r="T2" i="1"/>
</calcChain>
</file>

<file path=xl/sharedStrings.xml><?xml version="1.0" encoding="utf-8"?>
<sst xmlns="http://schemas.openxmlformats.org/spreadsheetml/2006/main" count="96" uniqueCount="83">
  <si>
    <t>Monthly Rev</t>
  </si>
  <si>
    <t># of Clients</t>
  </si>
  <si>
    <t>Community Engagement</t>
  </si>
  <si>
    <t>Revenue Projections:  Months 1 - 3</t>
  </si>
  <si>
    <t>Ecosystem Damage Assessment Reports</t>
  </si>
  <si>
    <t>Ecosystem Recommendations Reports</t>
  </si>
  <si>
    <t>Remediation Services</t>
  </si>
  <si>
    <t>Revenue Projections:  Months 13 - 24</t>
  </si>
  <si>
    <t>Pro Forma Projections:  Year 1</t>
  </si>
  <si>
    <t>Pro Forma Projections:  Year 2</t>
  </si>
  <si>
    <t>Revenue Streams</t>
  </si>
  <si>
    <t>Total Revenues</t>
  </si>
  <si>
    <r>
      <t xml:space="preserve">Cajun Coast Restoration </t>
    </r>
    <r>
      <rPr>
        <b/>
        <i/>
        <sz val="10"/>
        <color theme="1"/>
        <rFont val="Calibri"/>
        <scheme val="minor"/>
      </rPr>
      <t>Pro Forma</t>
    </r>
  </si>
  <si>
    <t>Year 1</t>
  </si>
  <si>
    <t>Year 2</t>
  </si>
  <si>
    <t>Expenses by Category</t>
  </si>
  <si>
    <t>Monthly Rent and Overhead Costs (Year 1)</t>
  </si>
  <si>
    <t>Monthly Rent and Overhead Costs (Year 2)</t>
  </si>
  <si>
    <t>Monthly Costs</t>
  </si>
  <si>
    <t>IT Personnel:  Year 2</t>
  </si>
  <si>
    <t>IT Personnel:  Year 1</t>
  </si>
  <si>
    <t>Consulting Contractors (% of Revenue)</t>
  </si>
  <si>
    <t>Monthly Marketing / Business Development Costs (Year 1)</t>
  </si>
  <si>
    <t>Monthly Marketing / Business Development Costs (Year 2)</t>
  </si>
  <si>
    <t>IT Equipment (capital expense:  beginning of Year 1)</t>
  </si>
  <si>
    <t>IT Equipment (capital expense:  beginning of Year 2)</t>
  </si>
  <si>
    <t>Marketing and Business Development</t>
  </si>
  <si>
    <t>Monthly Rent and Overhead</t>
  </si>
  <si>
    <t>Operating Margin</t>
  </si>
  <si>
    <t>IT Capital Expenditures</t>
  </si>
  <si>
    <t>Monthly Cash Flow</t>
  </si>
  <si>
    <t>Accumulated Cash Flow</t>
  </si>
  <si>
    <t>CCR is a consulting firm that provides a variety of services to industry and government agencies responsible for coastal environments.</t>
  </si>
  <si>
    <r>
      <t xml:space="preserve">Step 1:  Please review the Vision Description for </t>
    </r>
    <r>
      <rPr>
        <b/>
        <i/>
        <sz val="11"/>
        <color theme="1"/>
        <rFont val="Calibri"/>
        <scheme val="minor"/>
      </rPr>
      <t>Cajun Coastal Restoration</t>
    </r>
    <r>
      <rPr>
        <sz val="11"/>
        <color theme="1"/>
        <rFont val="Calibri"/>
        <family val="2"/>
        <scheme val="minor"/>
      </rPr>
      <t xml:space="preserve"> (Resource 23-04, purple text box, bottom of page 1)</t>
    </r>
  </si>
  <si>
    <r>
      <t xml:space="preserve">This is the start-up you will be working as you complete a set of </t>
    </r>
    <r>
      <rPr>
        <i/>
        <sz val="11"/>
        <color theme="1"/>
        <rFont val="Calibri"/>
        <scheme val="minor"/>
      </rPr>
      <t>pro forma</t>
    </r>
    <r>
      <rPr>
        <sz val="11"/>
        <color theme="1"/>
        <rFont val="Calibri"/>
        <family val="2"/>
        <scheme val="minor"/>
      </rPr>
      <t xml:space="preserve"> projections.</t>
    </r>
  </si>
  <si>
    <t>Among the services that CCR will provide are:  a) consulting services;  b) report generation;  and  c) remediation of environmental problems.</t>
  </si>
  <si>
    <t>CCR believes its differentiating strength will its innovative IT capabilities.  Two-way social media tools will enable them to determine and</t>
  </si>
  <si>
    <t xml:space="preserve"> document community reactions to different remediation strategies.  They will be the one firm clients can use to diagnose a problem, </t>
  </si>
  <si>
    <t xml:space="preserve"> develop solutions, provide required reports, interact with community members, and complete hands-on remediation work according to plan.</t>
  </si>
  <si>
    <r>
      <t xml:space="preserve">Step 2:  Review the </t>
    </r>
    <r>
      <rPr>
        <b/>
        <i/>
        <sz val="11"/>
        <color theme="1"/>
        <rFont val="Calibri"/>
        <scheme val="minor"/>
      </rPr>
      <t xml:space="preserve">Pro Forma </t>
    </r>
    <r>
      <rPr>
        <b/>
        <sz val="11"/>
        <color theme="1"/>
        <rFont val="Calibri"/>
        <scheme val="minor"/>
      </rPr>
      <t>Spreadsheet (see next worksheet)</t>
    </r>
  </si>
  <si>
    <r>
      <t xml:space="preserve">Step 3:  Create a defensible set of </t>
    </r>
    <r>
      <rPr>
        <b/>
        <i/>
        <sz val="11"/>
        <color theme="1"/>
        <rFont val="Calibri"/>
        <scheme val="minor"/>
      </rPr>
      <t>pro forma</t>
    </r>
    <r>
      <rPr>
        <b/>
        <sz val="11"/>
        <color theme="1"/>
        <rFont val="Calibri"/>
        <scheme val="minor"/>
      </rPr>
      <t xml:space="preserve"> projections that provide Year 1 breakeven or better, and Year 2 positive cumulative cash flow</t>
    </r>
  </si>
  <si>
    <t>Concise:  the second sentence:  "CCR recommendations will be scientifically-advanced, financially-sound and locally-popular."</t>
  </si>
  <si>
    <t>Evocative:  a) the first sentence:  "that protect Louisiana communities and businesses."  last paragraph:  "Louisiana's coastal treasures."</t>
  </si>
  <si>
    <t>Company Leadership (Year 2)</t>
  </si>
  <si>
    <t>Personnel Cost (including Leadership)</t>
  </si>
  <si>
    <t>Revenue Projections:  Months 4 - 12</t>
  </si>
  <si>
    <r>
      <t xml:space="preserve">You've asked an intern to develop a </t>
    </r>
    <r>
      <rPr>
        <i/>
        <sz val="11"/>
        <color theme="1"/>
        <rFont val="Calibri"/>
        <scheme val="minor"/>
      </rPr>
      <t>pro forma</t>
    </r>
    <r>
      <rPr>
        <sz val="11"/>
        <color theme="1"/>
        <rFont val="Calibri"/>
        <family val="2"/>
        <scheme val="minor"/>
      </rPr>
      <t xml:space="preserve"> spreadsheet for the launch of Cajun Coastal Restoration (CCR).</t>
    </r>
  </si>
  <si>
    <t>The intern interviewed you about the financial assumptions you'd want to make for this start-up business.</t>
  </si>
  <si>
    <t>The next worksheet provides those projections.</t>
  </si>
  <si>
    <r>
      <t xml:space="preserve">The concept sounds great . . . But you want to see if the concept "pencils out" by creating a simple </t>
    </r>
    <r>
      <rPr>
        <i/>
        <sz val="11"/>
        <color theme="1"/>
        <rFont val="Calibri"/>
        <scheme val="minor"/>
      </rPr>
      <t>pro forma</t>
    </r>
    <r>
      <rPr>
        <sz val="11"/>
        <color theme="1"/>
        <rFont val="Calibri"/>
        <family val="2"/>
        <scheme val="minor"/>
      </rPr>
      <t>.</t>
    </r>
  </si>
  <si>
    <t>Except for its leadership and IT teams, CCR will use free-lance consultants.   That way the biggest part of their payroll will be a variable cost.</t>
  </si>
  <si>
    <r>
      <t xml:space="preserve">This is Resource 23-07 Business </t>
    </r>
    <r>
      <rPr>
        <b/>
        <i/>
        <sz val="11"/>
        <color rgb="FF0432FF"/>
        <rFont val="Calibri"/>
        <scheme val="minor"/>
      </rPr>
      <t xml:space="preserve">Pro Forma </t>
    </r>
    <r>
      <rPr>
        <b/>
        <sz val="11"/>
        <color rgb="FF0432FF"/>
        <rFont val="Calibri"/>
        <scheme val="minor"/>
      </rPr>
      <t>Exercises.</t>
    </r>
  </si>
  <si>
    <r>
      <t xml:space="preserve">As you can see, the </t>
    </r>
    <r>
      <rPr>
        <i/>
        <sz val="11"/>
        <color theme="1"/>
        <rFont val="Calibri"/>
        <scheme val="minor"/>
      </rPr>
      <t>pro forma</t>
    </r>
    <r>
      <rPr>
        <sz val="11"/>
        <color theme="1"/>
        <rFont val="Calibri"/>
        <family val="2"/>
        <scheme val="minor"/>
      </rPr>
      <t xml:space="preserve"> isn't encouraging.  The initial projections show a first year loss of over $750,000, and a nadir of ~ $1 million.</t>
    </r>
  </si>
  <si>
    <t>Step 4:  Answer these three questions</t>
  </si>
  <si>
    <r>
      <t xml:space="preserve">Vary assumptions until you create a </t>
    </r>
    <r>
      <rPr>
        <i/>
        <sz val="11"/>
        <color theme="1"/>
        <rFont val="Calibri"/>
        <scheme val="minor"/>
      </rPr>
      <t>pro forma</t>
    </r>
    <r>
      <rPr>
        <sz val="11"/>
        <color theme="1"/>
        <rFont val="Calibri"/>
        <family val="2"/>
        <scheme val="minor"/>
      </rPr>
      <t xml:space="preserve">that is positive.  </t>
    </r>
    <r>
      <rPr>
        <b/>
        <i/>
        <sz val="11"/>
        <color theme="1"/>
        <rFont val="Calibri"/>
        <scheme val="minor"/>
      </rPr>
      <t>Be prepared to defend why you believe these changes are realistic.</t>
    </r>
  </si>
  <si>
    <t>Question 1:  What part of the CCR Vision Description is "concise" and "evocative."  Would you want to work for this company?</t>
  </si>
  <si>
    <t>Question 2:  What changes did you make in order for CCR's projections to be positive?  Are they defensible?</t>
  </si>
  <si>
    <t>Question 3:  Based on what you've learned from your sensitivity analysis, what are the most important factors that CCR needs to focus on in</t>
  </si>
  <si>
    <t xml:space="preserve"> order to be a profitable company over the long-run?</t>
  </si>
  <si>
    <t>The first assumptions you should vary are cost assumptions.  Make the leaders invest "sweat equity" and reduce their compensation.</t>
  </si>
  <si>
    <t>Company Leadership (Year 1)</t>
  </si>
  <si>
    <t xml:space="preserve"> You could also ask your IT team to take less in the first year (although they would like want and deserve stock options in return).</t>
  </si>
  <si>
    <r>
      <t xml:space="preserve"> You can't cut IT equipment or office space - so while you've improved the </t>
    </r>
    <r>
      <rPr>
        <i/>
        <sz val="11"/>
        <color rgb="FFFF0000"/>
        <rFont val="Calibri"/>
        <scheme val="minor"/>
      </rPr>
      <t>pro forma,</t>
    </r>
    <r>
      <rPr>
        <sz val="11"/>
        <color rgb="FFFF0000"/>
        <rFont val="Calibri"/>
        <family val="2"/>
        <scheme val="minor"/>
      </rPr>
      <t xml:space="preserve"> you'll need to increase revenues to succeed.</t>
    </r>
  </si>
  <si>
    <r>
      <t xml:space="preserve"> </t>
    </r>
    <r>
      <rPr>
        <i/>
        <sz val="11"/>
        <color rgb="FFFF0000"/>
        <rFont val="Calibri"/>
        <scheme val="minor"/>
      </rPr>
      <t xml:space="preserve">This is true of almost all start-ups:  </t>
    </r>
    <r>
      <rPr>
        <b/>
        <i/>
        <sz val="11"/>
        <color rgb="FFFF0000"/>
        <rFont val="Calibri"/>
        <scheme val="minor"/>
      </rPr>
      <t>unless they can generate sufficient top-line revenue growth, they won't succeed.</t>
    </r>
  </si>
  <si>
    <t xml:space="preserve">  As the old saying goes:  "You can't save your way to a fortune."</t>
  </si>
  <si>
    <t xml:space="preserve">Since price is not easy to increase - competitors would respond - you have to assume you'll sell more customers.  As you increase the </t>
  </si>
  <si>
    <r>
      <t xml:space="preserve"> number of customers, CCR will become profitable.  </t>
    </r>
    <r>
      <rPr>
        <i/>
        <sz val="11"/>
        <color rgb="FFFF0000"/>
        <rFont val="Calibri"/>
        <scheme val="minor"/>
      </rPr>
      <t>But this means that CCR will need effective marketing / selling from Day 1.</t>
    </r>
    <r>
      <rPr>
        <sz val="11"/>
        <color rgb="FFFF0000"/>
        <rFont val="Calibri"/>
        <family val="2"/>
        <scheme val="minor"/>
      </rPr>
      <t xml:space="preserve">  </t>
    </r>
  </si>
  <si>
    <t>This is also typical of start-ups - unless they are effective at marketing and sales, they won't be successful.</t>
  </si>
  <si>
    <r>
      <t xml:space="preserve">The assumptions on the next page are only one solution - your role is simply to guide your students in making </t>
    </r>
    <r>
      <rPr>
        <i/>
        <u/>
        <sz val="11"/>
        <color rgb="FFFF0000"/>
        <rFont val="Calibri (Body)"/>
      </rPr>
      <t>reasonable</t>
    </r>
    <r>
      <rPr>
        <i/>
        <sz val="11"/>
        <color rgb="FFFF0000"/>
        <rFont val="Calibri (Body)"/>
      </rPr>
      <t xml:space="preserve"> assumptions.</t>
    </r>
  </si>
  <si>
    <r>
      <t xml:space="preserve">Students should start with Leadership costs ("sweat equity") but cost cutting alone should </t>
    </r>
    <r>
      <rPr>
        <u/>
        <sz val="11"/>
        <color rgb="FFFF0000"/>
        <rFont val="Calibri (Body)"/>
      </rPr>
      <t>not</t>
    </r>
    <r>
      <rPr>
        <sz val="11"/>
        <color rgb="FFFF0000"/>
        <rFont val="Calibri (Body)"/>
      </rPr>
      <t xml:space="preserve"> bring CCR's </t>
    </r>
    <r>
      <rPr>
        <i/>
        <sz val="11"/>
        <color rgb="FFFF0000"/>
        <rFont val="Calibri (Body)"/>
      </rPr>
      <t>pro forma</t>
    </r>
    <r>
      <rPr>
        <sz val="11"/>
        <color rgb="FFFF0000"/>
        <rFont val="Calibri (Body)"/>
      </rPr>
      <t xml:space="preserve"> into positive cash flow.</t>
    </r>
  </si>
  <si>
    <r>
      <t xml:space="preserve">Students should make top-line revenue changes, focused on securing more customers, </t>
    </r>
    <r>
      <rPr>
        <i/>
        <sz val="11"/>
        <color rgb="FFFF0000"/>
        <rFont val="Calibri"/>
        <scheme val="minor"/>
      </rPr>
      <t>not</t>
    </r>
    <r>
      <rPr>
        <sz val="11"/>
        <color rgb="FFFF0000"/>
        <rFont val="Calibri"/>
        <family val="2"/>
        <scheme val="minor"/>
      </rPr>
      <t xml:space="preserve"> increasing fees.</t>
    </r>
  </si>
  <si>
    <r>
      <t>Generating growth in profitable revenues</t>
    </r>
    <r>
      <rPr>
        <sz val="11"/>
        <color rgb="FFFF0000"/>
        <rFont val="Calibri"/>
        <family val="2"/>
        <scheme val="minor"/>
      </rPr>
      <t>. . . while, of course, finding talented team members and contractors to do the work.</t>
    </r>
  </si>
  <si>
    <t>These cost changes reduce losses, but don't</t>
  </si>
  <si>
    <t xml:space="preserve"> get CCR to a cash flow positive position</t>
  </si>
  <si>
    <t>More customers will help</t>
  </si>
  <si>
    <t xml:space="preserve"> CCR be a very successful</t>
  </si>
  <si>
    <t xml:space="preserve"> start-up.</t>
  </si>
  <si>
    <t>But more than just changing</t>
  </si>
  <si>
    <r>
      <t xml:space="preserve"> numbers in a </t>
    </r>
    <r>
      <rPr>
        <i/>
        <sz val="10"/>
        <color theme="1"/>
        <rFont val="Calibri"/>
        <scheme val="minor"/>
      </rPr>
      <t>pro forma,</t>
    </r>
  </si>
  <si>
    <t xml:space="preserve"> the company would need real</t>
  </si>
  <si>
    <t xml:space="preserve"> practical plans in order to</t>
  </si>
  <si>
    <t xml:space="preserve"> make these more optimistic</t>
  </si>
  <si>
    <t xml:space="preserve"> revenue projections a reality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</si>
</sst>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$&quot;#,##0;[Red]\-&quot;$&quot;#,##0"/>
    <numFmt numFmtId="44" formatCode="_-&quot;$&quot;* #,##0.00_-;\-&quot;$&quot;* #,##0.00_-;_-&quot;$&quot;* &quot;-&quot;??_-;_-@_-"/>
    <numFmt numFmtId="164" formatCode="_-&quot;$&quot;* #,##0.0_-;\-&quot;$&quot;* #,##0.0_-;_-&quot;$&quot;* &quot;-&quot;??_-;_-@_-"/>
    <numFmt numFmtId="165" formatCode="_-&quot;$&quot;* #,##0_-;\-&quot;$&quot;* #,##0_-;_-&quot;$&quot;* &quot;-&quot;??_-;_-@_-"/>
    <numFmt numFmtId="166" formatCode="&quot;$&quot;#,##0.0;[Red]\-&quot;$&quot;#,##0.0"/>
    <numFmt numFmtId="167" formatCode="&quot;$&quot;#,##0.0;[Red]\(&quot;$&quot;#,##0.0\)"/>
  </numFmts>
  <fonts count="22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scheme val="minor"/>
    </font>
    <font>
      <b/>
      <i/>
      <sz val="11"/>
      <color theme="1"/>
      <name val="Calibri"/>
      <scheme val="minor"/>
    </font>
    <font>
      <i/>
      <sz val="11"/>
      <color theme="1"/>
      <name val="Calibri"/>
      <scheme val="minor"/>
    </font>
    <font>
      <b/>
      <sz val="10"/>
      <color theme="1"/>
      <name val="Calibri"/>
      <scheme val="minor"/>
    </font>
    <font>
      <b/>
      <i/>
      <sz val="10"/>
      <color theme="1"/>
      <name val="Calibri"/>
      <scheme val="minor"/>
    </font>
    <font>
      <sz val="10"/>
      <color theme="1"/>
      <name val="Calibri"/>
      <scheme val="minor"/>
    </font>
    <font>
      <i/>
      <sz val="10"/>
      <color theme="1"/>
      <name val="Calibri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0432FF"/>
      <name val="Calibri"/>
      <scheme val="minor"/>
    </font>
    <font>
      <b/>
      <i/>
      <sz val="11"/>
      <color rgb="FF0432FF"/>
      <name val="Calibri"/>
      <scheme val="minor"/>
    </font>
    <font>
      <i/>
      <sz val="11"/>
      <color rgb="FFFF0000"/>
      <name val="Calibri"/>
      <scheme val="minor"/>
    </font>
    <font>
      <b/>
      <i/>
      <sz val="11"/>
      <color rgb="FFFF0000"/>
      <name val="Calibri"/>
      <scheme val="minor"/>
    </font>
    <font>
      <sz val="11"/>
      <color rgb="FFFF0000"/>
      <name val="Calibri (Body)"/>
    </font>
    <font>
      <i/>
      <u/>
      <sz val="11"/>
      <color rgb="FFFF0000"/>
      <name val="Calibri (Body)"/>
    </font>
    <font>
      <i/>
      <sz val="11"/>
      <color rgb="FFFF0000"/>
      <name val="Calibri (Body)"/>
    </font>
    <font>
      <u/>
      <sz val="11"/>
      <color rgb="FFFF0000"/>
      <name val="Calibri (Body)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E7FEED"/>
        <bgColor indexed="64"/>
      </patternFill>
    </fill>
  </fills>
  <borders count="1">
    <border>
      <left/>
      <right/>
      <top/>
      <bottom/>
      <diagonal/>
    </border>
  </borders>
  <cellStyleXfs count="10">
    <xf numFmtId="0" fontId="0" fillId="0" borderId="0"/>
    <xf numFmtId="44" fontId="1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</cellStyleXfs>
  <cellXfs count="25">
    <xf numFmtId="0" fontId="0" fillId="0" borderId="0" xfId="0"/>
    <xf numFmtId="0" fontId="3" fillId="0" borderId="0" xfId="0" applyFont="1"/>
    <xf numFmtId="0" fontId="4" fillId="0" borderId="0" xfId="0" applyFont="1"/>
    <xf numFmtId="0" fontId="7" fillId="0" borderId="0" xfId="0" applyFont="1"/>
    <xf numFmtId="0" fontId="9" fillId="0" borderId="0" xfId="0" applyFont="1"/>
    <xf numFmtId="0" fontId="10" fillId="0" borderId="0" xfId="0" applyFont="1"/>
    <xf numFmtId="0" fontId="9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165" fontId="9" fillId="0" borderId="0" xfId="1" applyNumberFormat="1" applyFont="1" applyAlignment="1">
      <alignment horizontal="center"/>
    </xf>
    <xf numFmtId="164" fontId="9" fillId="0" borderId="0" xfId="0" applyNumberFormat="1" applyFont="1" applyAlignment="1">
      <alignment horizontal="center"/>
    </xf>
    <xf numFmtId="0" fontId="7" fillId="0" borderId="0" xfId="0" applyFont="1" applyAlignment="1">
      <alignment horizontal="right"/>
    </xf>
    <xf numFmtId="0" fontId="8" fillId="0" borderId="0" xfId="0" applyFont="1"/>
    <xf numFmtId="9" fontId="9" fillId="0" borderId="0" xfId="0" applyNumberFormat="1" applyFont="1"/>
    <xf numFmtId="6" fontId="9" fillId="0" borderId="0" xfId="0" applyNumberFormat="1" applyFont="1"/>
    <xf numFmtId="166" fontId="9" fillId="0" borderId="0" xfId="0" applyNumberFormat="1" applyFont="1" applyAlignment="1">
      <alignment horizontal="center"/>
    </xf>
    <xf numFmtId="167" fontId="9" fillId="0" borderId="0" xfId="0" applyNumberFormat="1" applyFont="1" applyAlignment="1">
      <alignment horizontal="center"/>
    </xf>
    <xf numFmtId="0" fontId="13" fillId="0" borderId="0" xfId="0" applyFont="1"/>
    <xf numFmtId="0" fontId="14" fillId="0" borderId="0" xfId="0" applyFont="1"/>
    <xf numFmtId="0" fontId="16" fillId="0" borderId="0" xfId="0" applyFont="1"/>
    <xf numFmtId="0" fontId="16" fillId="2" borderId="0" xfId="0" applyFont="1" applyFill="1"/>
    <xf numFmtId="0" fontId="3" fillId="2" borderId="0" xfId="0" applyFont="1" applyFill="1"/>
    <xf numFmtId="6" fontId="9" fillId="2" borderId="0" xfId="0" applyNumberFormat="1" applyFont="1" applyFill="1"/>
    <xf numFmtId="0" fontId="9" fillId="2" borderId="0" xfId="0" applyFont="1" applyFill="1"/>
    <xf numFmtId="0" fontId="9" fillId="3" borderId="0" xfId="0" applyFont="1" applyFill="1" applyAlignment="1">
      <alignment horizontal="center"/>
    </xf>
    <xf numFmtId="0" fontId="9" fillId="3" borderId="0" xfId="0" applyFont="1" applyFill="1"/>
  </cellXfs>
  <cellStyles count="10">
    <cellStyle name="Currency" xfId="1" builtinId="4"/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Normal" xfId="0" builtinId="0"/>
  </cellStyles>
  <dxfs count="0"/>
  <tableStyles count="0" defaultTableStyle="TableStyleMedium9" defaultPivotStyle="PivotStyleMedium7"/>
  <colors>
    <mruColors>
      <color rgb="FFE7FEED"/>
      <color rgb="FF0432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tabSelected="1" topLeftCell="A8" zoomScale="150" zoomScaleNormal="150" zoomScalePageLayoutView="150" workbookViewId="0">
      <selection activeCell="A47" sqref="A47"/>
    </sheetView>
  </sheetViews>
  <sheetFormatPr baseColWidth="10" defaultRowHeight="15" x14ac:dyDescent="0.2"/>
  <cols>
    <col min="1" max="9" width="10.83203125" style="1"/>
    <col min="10" max="10" width="11.33203125" style="1" customWidth="1"/>
    <col min="11" max="16384" width="10.83203125" style="1"/>
  </cols>
  <sheetData>
    <row r="1" spans="1:1" x14ac:dyDescent="0.2">
      <c r="A1" s="17" t="s">
        <v>51</v>
      </c>
    </row>
    <row r="3" spans="1:1" x14ac:dyDescent="0.2">
      <c r="A3" s="2" t="s">
        <v>33</v>
      </c>
    </row>
    <row r="4" spans="1:1" x14ac:dyDescent="0.2">
      <c r="A4" s="1" t="s">
        <v>34</v>
      </c>
    </row>
    <row r="6" spans="1:1" x14ac:dyDescent="0.2">
      <c r="A6" s="1" t="s">
        <v>32</v>
      </c>
    </row>
    <row r="7" spans="1:1" x14ac:dyDescent="0.2">
      <c r="A7" s="1" t="s">
        <v>35</v>
      </c>
    </row>
    <row r="9" spans="1:1" x14ac:dyDescent="0.2">
      <c r="A9" s="1" t="s">
        <v>50</v>
      </c>
    </row>
    <row r="11" spans="1:1" x14ac:dyDescent="0.2">
      <c r="A11" s="1" t="s">
        <v>36</v>
      </c>
    </row>
    <row r="12" spans="1:1" x14ac:dyDescent="0.2">
      <c r="A12" s="1" t="s">
        <v>37</v>
      </c>
    </row>
    <row r="13" spans="1:1" x14ac:dyDescent="0.2">
      <c r="A13" s="1" t="s">
        <v>38</v>
      </c>
    </row>
    <row r="15" spans="1:1" x14ac:dyDescent="0.2">
      <c r="A15" s="1" t="s">
        <v>49</v>
      </c>
    </row>
    <row r="16" spans="1:1" x14ac:dyDescent="0.2">
      <c r="A16" s="1" t="s">
        <v>46</v>
      </c>
    </row>
    <row r="17" spans="1:1" x14ac:dyDescent="0.2">
      <c r="A17" s="1" t="s">
        <v>47</v>
      </c>
    </row>
    <row r="18" spans="1:1" x14ac:dyDescent="0.2">
      <c r="A18" s="1" t="s">
        <v>48</v>
      </c>
    </row>
    <row r="20" spans="1:1" x14ac:dyDescent="0.2">
      <c r="A20" s="2" t="s">
        <v>39</v>
      </c>
    </row>
    <row r="21" spans="1:1" x14ac:dyDescent="0.2">
      <c r="A21" s="1" t="s">
        <v>52</v>
      </c>
    </row>
    <row r="23" spans="1:1" x14ac:dyDescent="0.2">
      <c r="A23" s="2" t="s">
        <v>40</v>
      </c>
    </row>
    <row r="24" spans="1:1" x14ac:dyDescent="0.2">
      <c r="A24" s="1" t="s">
        <v>54</v>
      </c>
    </row>
    <row r="25" spans="1:1" x14ac:dyDescent="0.2">
      <c r="A25" s="16" t="s">
        <v>59</v>
      </c>
    </row>
    <row r="26" spans="1:1" x14ac:dyDescent="0.2">
      <c r="A26" s="16" t="s">
        <v>61</v>
      </c>
    </row>
    <row r="27" spans="1:1" x14ac:dyDescent="0.2">
      <c r="A27" s="16" t="s">
        <v>62</v>
      </c>
    </row>
    <row r="28" spans="1:1" x14ac:dyDescent="0.2">
      <c r="A28" s="16" t="s">
        <v>63</v>
      </c>
    </row>
    <row r="29" spans="1:1" x14ac:dyDescent="0.2">
      <c r="A29" s="16" t="s">
        <v>64</v>
      </c>
    </row>
    <row r="30" spans="1:1" x14ac:dyDescent="0.2">
      <c r="A30" s="16" t="s">
        <v>65</v>
      </c>
    </row>
    <row r="31" spans="1:1" x14ac:dyDescent="0.2">
      <c r="A31" s="16" t="s">
        <v>66</v>
      </c>
    </row>
    <row r="32" spans="1:1" x14ac:dyDescent="0.2">
      <c r="A32" s="16" t="s">
        <v>67</v>
      </c>
    </row>
    <row r="33" spans="1:10" x14ac:dyDescent="0.2">
      <c r="A33" s="19" t="s">
        <v>68</v>
      </c>
      <c r="B33" s="20"/>
      <c r="C33" s="20"/>
      <c r="D33" s="20"/>
      <c r="E33" s="20"/>
      <c r="F33" s="20"/>
      <c r="G33" s="20"/>
      <c r="H33" s="20"/>
      <c r="I33" s="20"/>
      <c r="J33" s="20"/>
    </row>
    <row r="34" spans="1:10" x14ac:dyDescent="0.2">
      <c r="A34" s="2" t="s">
        <v>53</v>
      </c>
    </row>
    <row r="35" spans="1:10" x14ac:dyDescent="0.2">
      <c r="A35" s="1" t="s">
        <v>55</v>
      </c>
    </row>
    <row r="36" spans="1:10" x14ac:dyDescent="0.2">
      <c r="A36" s="16" t="s">
        <v>41</v>
      </c>
    </row>
    <row r="37" spans="1:10" x14ac:dyDescent="0.2">
      <c r="A37" s="16" t="s">
        <v>42</v>
      </c>
    </row>
    <row r="39" spans="1:10" x14ac:dyDescent="0.2">
      <c r="A39" s="1" t="s">
        <v>56</v>
      </c>
    </row>
    <row r="40" spans="1:10" x14ac:dyDescent="0.2">
      <c r="A40" s="16" t="s">
        <v>69</v>
      </c>
    </row>
    <row r="41" spans="1:10" x14ac:dyDescent="0.2">
      <c r="A41" s="16" t="s">
        <v>70</v>
      </c>
    </row>
    <row r="44" spans="1:10" x14ac:dyDescent="0.2">
      <c r="A44" s="1" t="s">
        <v>57</v>
      </c>
    </row>
    <row r="45" spans="1:10" x14ac:dyDescent="0.2">
      <c r="A45" s="1" t="s">
        <v>58</v>
      </c>
    </row>
    <row r="46" spans="1:10" x14ac:dyDescent="0.2">
      <c r="A46" s="18" t="s">
        <v>71</v>
      </c>
    </row>
  </sheetData>
  <phoneticPr fontId="2" type="noConversion"/>
  <pageMargins left="0.7" right="0.7" top="0.75" bottom="0.75" header="0.3" footer="0.3"/>
  <pageSetup orientation="landscape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5"/>
  <sheetViews>
    <sheetView workbookViewId="0">
      <selection activeCell="E23" sqref="E23"/>
    </sheetView>
  </sheetViews>
  <sheetFormatPr baseColWidth="10" defaultRowHeight="14" x14ac:dyDescent="0.2"/>
  <cols>
    <col min="1" max="1" width="47" style="4" customWidth="1"/>
    <col min="2" max="2" width="14" style="4" customWidth="1"/>
    <col min="3" max="3" width="13" style="4" customWidth="1"/>
    <col min="4" max="5" width="10.83203125" style="4"/>
    <col min="6" max="6" width="27.83203125" style="4" customWidth="1"/>
    <col min="7" max="18" width="6.83203125" style="6" customWidth="1"/>
    <col min="19" max="19" width="9.83203125" style="6" customWidth="1"/>
    <col min="20" max="20" width="27.83203125" style="4" customWidth="1"/>
    <col min="21" max="32" width="6.83203125" style="6" customWidth="1"/>
    <col min="33" max="33" width="9.83203125" style="4" customWidth="1"/>
    <col min="34" max="16384" width="10.83203125" style="4"/>
  </cols>
  <sheetData>
    <row r="1" spans="1:33" x14ac:dyDescent="0.2">
      <c r="A1" s="3" t="s">
        <v>12</v>
      </c>
      <c r="F1" s="11" t="s">
        <v>8</v>
      </c>
      <c r="G1" s="7">
        <v>1</v>
      </c>
      <c r="H1" s="7">
        <v>2</v>
      </c>
      <c r="I1" s="7">
        <v>3</v>
      </c>
      <c r="J1" s="7">
        <v>4</v>
      </c>
      <c r="K1" s="7">
        <v>5</v>
      </c>
      <c r="L1" s="7">
        <v>6</v>
      </c>
      <c r="M1" s="7">
        <v>7</v>
      </c>
      <c r="N1" s="7">
        <v>8</v>
      </c>
      <c r="O1" s="7">
        <v>9</v>
      </c>
      <c r="P1" s="7">
        <v>10</v>
      </c>
      <c r="Q1" s="7">
        <v>11</v>
      </c>
      <c r="R1" s="7">
        <v>12</v>
      </c>
      <c r="S1" s="7" t="s">
        <v>13</v>
      </c>
      <c r="T1" s="5" t="s">
        <v>9</v>
      </c>
      <c r="U1" s="7">
        <v>1</v>
      </c>
      <c r="V1" s="7">
        <v>2</v>
      </c>
      <c r="W1" s="7">
        <v>3</v>
      </c>
      <c r="X1" s="7">
        <v>4</v>
      </c>
      <c r="Y1" s="7">
        <v>5</v>
      </c>
      <c r="Z1" s="7">
        <v>6</v>
      </c>
      <c r="AA1" s="7">
        <v>7</v>
      </c>
      <c r="AB1" s="7">
        <v>8</v>
      </c>
      <c r="AC1" s="7">
        <v>9</v>
      </c>
      <c r="AD1" s="7">
        <v>10</v>
      </c>
      <c r="AE1" s="7">
        <v>11</v>
      </c>
      <c r="AF1" s="7">
        <v>12</v>
      </c>
      <c r="AG1" s="7" t="s">
        <v>14</v>
      </c>
    </row>
    <row r="2" spans="1:33" x14ac:dyDescent="0.2">
      <c r="A2" s="3" t="s">
        <v>3</v>
      </c>
      <c r="B2" s="3" t="s">
        <v>0</v>
      </c>
      <c r="C2" s="7" t="s">
        <v>1</v>
      </c>
      <c r="F2" s="4" t="s">
        <v>10</v>
      </c>
      <c r="T2" s="4" t="str">
        <f>F2</f>
        <v>Revenue Streams</v>
      </c>
    </row>
    <row r="3" spans="1:33" x14ac:dyDescent="0.2">
      <c r="A3" s="4" t="s">
        <v>2</v>
      </c>
      <c r="B3" s="8">
        <v>6000</v>
      </c>
      <c r="C3" s="23">
        <v>3</v>
      </c>
      <c r="F3" s="4" t="str">
        <f>A3</f>
        <v>Community Engagement</v>
      </c>
      <c r="G3" s="9">
        <f>$B$3*$C$3/1000</f>
        <v>18</v>
      </c>
      <c r="H3" s="9">
        <f>G3</f>
        <v>18</v>
      </c>
      <c r="I3" s="9">
        <f>G3</f>
        <v>18</v>
      </c>
      <c r="J3" s="9">
        <f>$B$9*$C$9/1000</f>
        <v>37.5</v>
      </c>
      <c r="K3" s="9">
        <f t="shared" ref="K3:R3" si="0">$B$9*$C$9/1000</f>
        <v>37.5</v>
      </c>
      <c r="L3" s="9">
        <f t="shared" si="0"/>
        <v>37.5</v>
      </c>
      <c r="M3" s="9">
        <f t="shared" si="0"/>
        <v>37.5</v>
      </c>
      <c r="N3" s="9">
        <f t="shared" si="0"/>
        <v>37.5</v>
      </c>
      <c r="O3" s="9">
        <f t="shared" si="0"/>
        <v>37.5</v>
      </c>
      <c r="P3" s="9">
        <f t="shared" si="0"/>
        <v>37.5</v>
      </c>
      <c r="Q3" s="9">
        <f t="shared" si="0"/>
        <v>37.5</v>
      </c>
      <c r="R3" s="9">
        <f t="shared" si="0"/>
        <v>37.5</v>
      </c>
      <c r="S3" s="9">
        <f>SUM(G3:R3)</f>
        <v>391.5</v>
      </c>
      <c r="T3" s="4" t="str">
        <f t="shared" ref="T3:T6" si="1">F3</f>
        <v>Community Engagement</v>
      </c>
      <c r="U3" s="9">
        <f>$B$15*$C$15/1000</f>
        <v>48</v>
      </c>
      <c r="V3" s="9">
        <f t="shared" ref="V3:AF3" si="2">$B$15*$C$15/1000</f>
        <v>48</v>
      </c>
      <c r="W3" s="9">
        <f t="shared" si="2"/>
        <v>48</v>
      </c>
      <c r="X3" s="9">
        <f t="shared" si="2"/>
        <v>48</v>
      </c>
      <c r="Y3" s="9">
        <f t="shared" si="2"/>
        <v>48</v>
      </c>
      <c r="Z3" s="9">
        <f t="shared" si="2"/>
        <v>48</v>
      </c>
      <c r="AA3" s="9">
        <f t="shared" si="2"/>
        <v>48</v>
      </c>
      <c r="AB3" s="9">
        <f t="shared" si="2"/>
        <v>48</v>
      </c>
      <c r="AC3" s="9">
        <f t="shared" si="2"/>
        <v>48</v>
      </c>
      <c r="AD3" s="9">
        <f t="shared" si="2"/>
        <v>48</v>
      </c>
      <c r="AE3" s="9">
        <f t="shared" si="2"/>
        <v>48</v>
      </c>
      <c r="AF3" s="9">
        <f t="shared" si="2"/>
        <v>48</v>
      </c>
      <c r="AG3" s="9">
        <f t="shared" ref="AG3:AG6" si="3">SUM(U3:AF3)</f>
        <v>576</v>
      </c>
    </row>
    <row r="4" spans="1:33" x14ac:dyDescent="0.2">
      <c r="A4" s="4" t="s">
        <v>4</v>
      </c>
      <c r="B4" s="8">
        <v>10000</v>
      </c>
      <c r="C4" s="23">
        <v>2</v>
      </c>
      <c r="F4" s="4" t="str">
        <f>A4</f>
        <v>Ecosystem Damage Assessment Reports</v>
      </c>
      <c r="G4" s="9">
        <f>$B4*$C4/1000</f>
        <v>20</v>
      </c>
      <c r="H4" s="9">
        <f t="shared" ref="H4:H6" si="4">G4</f>
        <v>20</v>
      </c>
      <c r="I4" s="9">
        <f t="shared" ref="I4:I6" si="5">G4</f>
        <v>20</v>
      </c>
      <c r="J4" s="9">
        <f>$B$10*$C$10/1000</f>
        <v>48</v>
      </c>
      <c r="K4" s="9">
        <f t="shared" ref="K4:R4" si="6">$B$10*$C$10/1000</f>
        <v>48</v>
      </c>
      <c r="L4" s="9">
        <f t="shared" si="6"/>
        <v>48</v>
      </c>
      <c r="M4" s="9">
        <f t="shared" si="6"/>
        <v>48</v>
      </c>
      <c r="N4" s="9">
        <f t="shared" si="6"/>
        <v>48</v>
      </c>
      <c r="O4" s="9">
        <f t="shared" si="6"/>
        <v>48</v>
      </c>
      <c r="P4" s="9">
        <f t="shared" si="6"/>
        <v>48</v>
      </c>
      <c r="Q4" s="9">
        <f t="shared" si="6"/>
        <v>48</v>
      </c>
      <c r="R4" s="9">
        <f t="shared" si="6"/>
        <v>48</v>
      </c>
      <c r="S4" s="9">
        <f>SUM(G4:R4)</f>
        <v>492</v>
      </c>
      <c r="T4" s="4" t="str">
        <f t="shared" si="1"/>
        <v>Ecosystem Damage Assessment Reports</v>
      </c>
      <c r="U4" s="9">
        <f>$B$16*$C$16/1000</f>
        <v>60</v>
      </c>
      <c r="V4" s="9">
        <f t="shared" ref="V4:AF4" si="7">$B$16*$C$16/1000</f>
        <v>60</v>
      </c>
      <c r="W4" s="9">
        <f t="shared" si="7"/>
        <v>60</v>
      </c>
      <c r="X4" s="9">
        <f t="shared" si="7"/>
        <v>60</v>
      </c>
      <c r="Y4" s="9">
        <f t="shared" si="7"/>
        <v>60</v>
      </c>
      <c r="Z4" s="9">
        <f t="shared" si="7"/>
        <v>60</v>
      </c>
      <c r="AA4" s="9">
        <f t="shared" si="7"/>
        <v>60</v>
      </c>
      <c r="AB4" s="9">
        <f t="shared" si="7"/>
        <v>60</v>
      </c>
      <c r="AC4" s="9">
        <f t="shared" si="7"/>
        <v>60</v>
      </c>
      <c r="AD4" s="9">
        <f t="shared" si="7"/>
        <v>60</v>
      </c>
      <c r="AE4" s="9">
        <f t="shared" si="7"/>
        <v>60</v>
      </c>
      <c r="AF4" s="9">
        <f t="shared" si="7"/>
        <v>60</v>
      </c>
      <c r="AG4" s="9">
        <f t="shared" si="3"/>
        <v>720</v>
      </c>
    </row>
    <row r="5" spans="1:33" x14ac:dyDescent="0.2">
      <c r="A5" s="4" t="s">
        <v>5</v>
      </c>
      <c r="B5" s="8">
        <v>20000</v>
      </c>
      <c r="C5" s="6">
        <v>1</v>
      </c>
      <c r="F5" s="4" t="str">
        <f>A5</f>
        <v>Ecosystem Recommendations Reports</v>
      </c>
      <c r="G5" s="9">
        <f>$B5*$C5/1000</f>
        <v>20</v>
      </c>
      <c r="H5" s="9">
        <f t="shared" si="4"/>
        <v>20</v>
      </c>
      <c r="I5" s="9">
        <f t="shared" si="5"/>
        <v>20</v>
      </c>
      <c r="J5" s="9">
        <f>$B$11*$C$11/1000</f>
        <v>60</v>
      </c>
      <c r="K5" s="9">
        <f t="shared" ref="K5:R5" si="8">$B$11*$C$11/1000</f>
        <v>60</v>
      </c>
      <c r="L5" s="9">
        <f t="shared" si="8"/>
        <v>60</v>
      </c>
      <c r="M5" s="9">
        <f t="shared" si="8"/>
        <v>60</v>
      </c>
      <c r="N5" s="9">
        <f t="shared" si="8"/>
        <v>60</v>
      </c>
      <c r="O5" s="9">
        <f t="shared" si="8"/>
        <v>60</v>
      </c>
      <c r="P5" s="9">
        <f t="shared" si="8"/>
        <v>60</v>
      </c>
      <c r="Q5" s="9">
        <f t="shared" si="8"/>
        <v>60</v>
      </c>
      <c r="R5" s="9">
        <f t="shared" si="8"/>
        <v>60</v>
      </c>
      <c r="S5" s="9">
        <f>SUM(G5:R5)</f>
        <v>600</v>
      </c>
      <c r="T5" s="4" t="str">
        <f t="shared" si="1"/>
        <v>Ecosystem Recommendations Reports</v>
      </c>
      <c r="U5" s="9">
        <f>$B$17*$C$17/1000</f>
        <v>80</v>
      </c>
      <c r="V5" s="9">
        <f t="shared" ref="V5:AF5" si="9">$B$17*$C$17/1000</f>
        <v>80</v>
      </c>
      <c r="W5" s="9">
        <f t="shared" si="9"/>
        <v>80</v>
      </c>
      <c r="X5" s="9">
        <f t="shared" si="9"/>
        <v>80</v>
      </c>
      <c r="Y5" s="9">
        <f t="shared" si="9"/>
        <v>80</v>
      </c>
      <c r="Z5" s="9">
        <f t="shared" si="9"/>
        <v>80</v>
      </c>
      <c r="AA5" s="9">
        <f t="shared" si="9"/>
        <v>80</v>
      </c>
      <c r="AB5" s="9">
        <f t="shared" si="9"/>
        <v>80</v>
      </c>
      <c r="AC5" s="9">
        <f t="shared" si="9"/>
        <v>80</v>
      </c>
      <c r="AD5" s="9">
        <f t="shared" si="9"/>
        <v>80</v>
      </c>
      <c r="AE5" s="9">
        <f t="shared" si="9"/>
        <v>80</v>
      </c>
      <c r="AF5" s="9">
        <f t="shared" si="9"/>
        <v>80</v>
      </c>
      <c r="AG5" s="9">
        <f t="shared" si="3"/>
        <v>960</v>
      </c>
    </row>
    <row r="6" spans="1:33" x14ac:dyDescent="0.2">
      <c r="A6" s="4" t="s">
        <v>6</v>
      </c>
      <c r="B6" s="8">
        <v>50000</v>
      </c>
      <c r="C6" s="6">
        <v>1</v>
      </c>
      <c r="F6" s="4" t="str">
        <f>A6</f>
        <v>Remediation Services</v>
      </c>
      <c r="G6" s="9">
        <f>$B6*$C6/1000</f>
        <v>50</v>
      </c>
      <c r="H6" s="9">
        <f t="shared" si="4"/>
        <v>50</v>
      </c>
      <c r="I6" s="9">
        <f t="shared" si="5"/>
        <v>50</v>
      </c>
      <c r="J6" s="9">
        <f>$B$12*$C$12/1000</f>
        <v>100</v>
      </c>
      <c r="K6" s="9">
        <f t="shared" ref="K6:R6" si="10">$B$12*$C$12/1000</f>
        <v>100</v>
      </c>
      <c r="L6" s="9">
        <f t="shared" si="10"/>
        <v>100</v>
      </c>
      <c r="M6" s="9">
        <f t="shared" si="10"/>
        <v>100</v>
      </c>
      <c r="N6" s="9">
        <f t="shared" si="10"/>
        <v>100</v>
      </c>
      <c r="O6" s="9">
        <f t="shared" si="10"/>
        <v>100</v>
      </c>
      <c r="P6" s="9">
        <f t="shared" si="10"/>
        <v>100</v>
      </c>
      <c r="Q6" s="9">
        <f t="shared" si="10"/>
        <v>100</v>
      </c>
      <c r="R6" s="9">
        <f t="shared" si="10"/>
        <v>100</v>
      </c>
      <c r="S6" s="9">
        <f>SUM(G6:R6)</f>
        <v>1050</v>
      </c>
      <c r="T6" s="4" t="str">
        <f t="shared" si="1"/>
        <v>Remediation Services</v>
      </c>
      <c r="U6" s="9">
        <f>$B$18*$C$18/1000</f>
        <v>240</v>
      </c>
      <c r="V6" s="9">
        <f t="shared" ref="V6:AF6" si="11">$B$18*$C$18/1000</f>
        <v>240</v>
      </c>
      <c r="W6" s="9">
        <f t="shared" si="11"/>
        <v>240</v>
      </c>
      <c r="X6" s="9">
        <f t="shared" si="11"/>
        <v>240</v>
      </c>
      <c r="Y6" s="9">
        <f t="shared" si="11"/>
        <v>240</v>
      </c>
      <c r="Z6" s="9">
        <f t="shared" si="11"/>
        <v>240</v>
      </c>
      <c r="AA6" s="9">
        <f t="shared" si="11"/>
        <v>240</v>
      </c>
      <c r="AB6" s="9">
        <f t="shared" si="11"/>
        <v>240</v>
      </c>
      <c r="AC6" s="9">
        <f t="shared" si="11"/>
        <v>240</v>
      </c>
      <c r="AD6" s="9">
        <f t="shared" si="11"/>
        <v>240</v>
      </c>
      <c r="AE6" s="9">
        <f t="shared" si="11"/>
        <v>240</v>
      </c>
      <c r="AF6" s="9">
        <f t="shared" si="11"/>
        <v>240</v>
      </c>
      <c r="AG6" s="9">
        <f t="shared" si="3"/>
        <v>2880</v>
      </c>
    </row>
    <row r="7" spans="1:33" x14ac:dyDescent="0.2">
      <c r="F7" s="10" t="s">
        <v>11</v>
      </c>
      <c r="G7" s="9">
        <f>SUM(G3:G6)</f>
        <v>108</v>
      </c>
      <c r="H7" s="9">
        <f t="shared" ref="H7:S7" si="12">SUM(H3:H6)</f>
        <v>108</v>
      </c>
      <c r="I7" s="9">
        <f t="shared" si="12"/>
        <v>108</v>
      </c>
      <c r="J7" s="9">
        <f t="shared" si="12"/>
        <v>245.5</v>
      </c>
      <c r="K7" s="9">
        <f t="shared" si="12"/>
        <v>245.5</v>
      </c>
      <c r="L7" s="9">
        <f t="shared" si="12"/>
        <v>245.5</v>
      </c>
      <c r="M7" s="9">
        <f t="shared" si="12"/>
        <v>245.5</v>
      </c>
      <c r="N7" s="9">
        <f t="shared" si="12"/>
        <v>245.5</v>
      </c>
      <c r="O7" s="9">
        <f t="shared" si="12"/>
        <v>245.5</v>
      </c>
      <c r="P7" s="9">
        <f t="shared" si="12"/>
        <v>245.5</v>
      </c>
      <c r="Q7" s="9">
        <f t="shared" si="12"/>
        <v>245.5</v>
      </c>
      <c r="R7" s="9">
        <f t="shared" si="12"/>
        <v>245.5</v>
      </c>
      <c r="S7" s="9">
        <f t="shared" si="12"/>
        <v>2533.5</v>
      </c>
      <c r="T7" s="10" t="s">
        <v>11</v>
      </c>
      <c r="U7" s="9">
        <f>SUM(U3:U6)</f>
        <v>428</v>
      </c>
      <c r="V7" s="9">
        <f t="shared" ref="V7" si="13">SUM(V3:V6)</f>
        <v>428</v>
      </c>
      <c r="W7" s="9">
        <f t="shared" ref="W7" si="14">SUM(W3:W6)</f>
        <v>428</v>
      </c>
      <c r="X7" s="9">
        <f t="shared" ref="X7" si="15">SUM(X3:X6)</f>
        <v>428</v>
      </c>
      <c r="Y7" s="9">
        <f t="shared" ref="Y7" si="16">SUM(Y3:Y6)</f>
        <v>428</v>
      </c>
      <c r="Z7" s="9">
        <f t="shared" ref="Z7" si="17">SUM(Z3:Z6)</f>
        <v>428</v>
      </c>
      <c r="AA7" s="9">
        <f t="shared" ref="AA7" si="18">SUM(AA3:AA6)</f>
        <v>428</v>
      </c>
      <c r="AB7" s="9">
        <f t="shared" ref="AB7" si="19">SUM(AB3:AB6)</f>
        <v>428</v>
      </c>
      <c r="AC7" s="9">
        <f t="shared" ref="AC7" si="20">SUM(AC3:AC6)</f>
        <v>428</v>
      </c>
      <c r="AD7" s="9">
        <f t="shared" ref="AD7" si="21">SUM(AD3:AD6)</f>
        <v>428</v>
      </c>
      <c r="AE7" s="9">
        <f t="shared" ref="AE7" si="22">SUM(AE3:AE6)</f>
        <v>428</v>
      </c>
      <c r="AF7" s="9">
        <f t="shared" ref="AF7" si="23">SUM(AF3:AF6)</f>
        <v>428</v>
      </c>
      <c r="AG7" s="9">
        <f t="shared" ref="AG7" si="24">SUM(AG3:AG6)</f>
        <v>5136</v>
      </c>
    </row>
    <row r="8" spans="1:33" x14ac:dyDescent="0.2">
      <c r="A8" s="3" t="s">
        <v>45</v>
      </c>
      <c r="B8" s="3" t="s">
        <v>0</v>
      </c>
      <c r="C8" s="7" t="s">
        <v>1</v>
      </c>
    </row>
    <row r="9" spans="1:33" x14ac:dyDescent="0.2">
      <c r="A9" s="4" t="s">
        <v>2</v>
      </c>
      <c r="B9" s="8">
        <v>7500</v>
      </c>
      <c r="C9" s="23">
        <v>5</v>
      </c>
      <c r="D9" s="24" t="s">
        <v>74</v>
      </c>
      <c r="E9" s="24"/>
      <c r="F9" s="4" t="s">
        <v>15</v>
      </c>
      <c r="T9" s="4" t="str">
        <f t="shared" ref="T9:T10" si="25">F9</f>
        <v>Expenses by Category</v>
      </c>
    </row>
    <row r="10" spans="1:33" x14ac:dyDescent="0.2">
      <c r="A10" s="4" t="s">
        <v>4</v>
      </c>
      <c r="B10" s="8">
        <v>12000</v>
      </c>
      <c r="C10" s="23">
        <v>4</v>
      </c>
      <c r="D10" s="24" t="s">
        <v>75</v>
      </c>
      <c r="E10" s="24"/>
      <c r="F10" s="4" t="s">
        <v>44</v>
      </c>
      <c r="G10" s="9">
        <f>(G7*$B$21)+($B$22/12/1000)+($B$25/12/1000)</f>
        <v>78.233333333333334</v>
      </c>
      <c r="H10" s="9">
        <f t="shared" ref="H10:R10" si="26">(H7*$B$21)+($B$22/12/1000)+($B$25/12/1000)</f>
        <v>78.233333333333334</v>
      </c>
      <c r="I10" s="9">
        <f t="shared" si="26"/>
        <v>78.233333333333334</v>
      </c>
      <c r="J10" s="9">
        <f t="shared" si="26"/>
        <v>119.48333333333333</v>
      </c>
      <c r="K10" s="9">
        <f t="shared" si="26"/>
        <v>119.48333333333333</v>
      </c>
      <c r="L10" s="9">
        <f t="shared" si="26"/>
        <v>119.48333333333333</v>
      </c>
      <c r="M10" s="9">
        <f t="shared" si="26"/>
        <v>119.48333333333333</v>
      </c>
      <c r="N10" s="9">
        <f t="shared" si="26"/>
        <v>119.48333333333333</v>
      </c>
      <c r="O10" s="9">
        <f t="shared" si="26"/>
        <v>119.48333333333333</v>
      </c>
      <c r="P10" s="9">
        <f t="shared" si="26"/>
        <v>119.48333333333333</v>
      </c>
      <c r="Q10" s="9">
        <f t="shared" si="26"/>
        <v>119.48333333333333</v>
      </c>
      <c r="R10" s="9">
        <f t="shared" si="26"/>
        <v>119.48333333333333</v>
      </c>
      <c r="S10" s="9">
        <f>SUM(G10:R10)</f>
        <v>1310.05</v>
      </c>
      <c r="T10" s="4" t="str">
        <f t="shared" si="25"/>
        <v>Personnel Cost (including Leadership)</v>
      </c>
      <c r="U10" s="9">
        <f>(U7*$B$21)+($B$23/12/1000)+($B$26/12/1000)</f>
        <v>211.73333333333335</v>
      </c>
      <c r="V10" s="9">
        <f t="shared" ref="V10:AF10" si="27">(V7*$B$21)+($B$23/12/1000)+($B$26/12/1000)</f>
        <v>211.73333333333335</v>
      </c>
      <c r="W10" s="9">
        <f t="shared" si="27"/>
        <v>211.73333333333335</v>
      </c>
      <c r="X10" s="9">
        <f t="shared" si="27"/>
        <v>211.73333333333335</v>
      </c>
      <c r="Y10" s="9">
        <f t="shared" si="27"/>
        <v>211.73333333333335</v>
      </c>
      <c r="Z10" s="9">
        <f t="shared" si="27"/>
        <v>211.73333333333335</v>
      </c>
      <c r="AA10" s="9">
        <f t="shared" si="27"/>
        <v>211.73333333333335</v>
      </c>
      <c r="AB10" s="9">
        <f t="shared" si="27"/>
        <v>211.73333333333335</v>
      </c>
      <c r="AC10" s="9">
        <f t="shared" si="27"/>
        <v>211.73333333333335</v>
      </c>
      <c r="AD10" s="9">
        <f t="shared" si="27"/>
        <v>211.73333333333335</v>
      </c>
      <c r="AE10" s="9">
        <f t="shared" si="27"/>
        <v>211.73333333333335</v>
      </c>
      <c r="AF10" s="9">
        <f t="shared" si="27"/>
        <v>211.73333333333335</v>
      </c>
      <c r="AG10" s="9">
        <f t="shared" ref="AG10" si="28">SUM(U10:AF10)</f>
        <v>2540.8000000000002</v>
      </c>
    </row>
    <row r="11" spans="1:33" x14ac:dyDescent="0.2">
      <c r="A11" s="4" t="s">
        <v>5</v>
      </c>
      <c r="B11" s="8">
        <v>20000</v>
      </c>
      <c r="C11" s="23">
        <v>3</v>
      </c>
      <c r="D11" s="24" t="s">
        <v>76</v>
      </c>
      <c r="E11" s="24"/>
    </row>
    <row r="12" spans="1:33" x14ac:dyDescent="0.2">
      <c r="A12" s="4" t="s">
        <v>6</v>
      </c>
      <c r="B12" s="8">
        <v>50000</v>
      </c>
      <c r="C12" s="23">
        <v>2</v>
      </c>
      <c r="F12" s="4" t="s">
        <v>26</v>
      </c>
      <c r="G12" s="14">
        <f>$B$31/1000</f>
        <v>50</v>
      </c>
      <c r="H12" s="14">
        <f t="shared" ref="H12:R12" si="29">$B$31/1000</f>
        <v>50</v>
      </c>
      <c r="I12" s="14">
        <f t="shared" si="29"/>
        <v>50</v>
      </c>
      <c r="J12" s="14">
        <f t="shared" si="29"/>
        <v>50</v>
      </c>
      <c r="K12" s="14">
        <f t="shared" si="29"/>
        <v>50</v>
      </c>
      <c r="L12" s="14">
        <f t="shared" si="29"/>
        <v>50</v>
      </c>
      <c r="M12" s="14">
        <f t="shared" si="29"/>
        <v>50</v>
      </c>
      <c r="N12" s="14">
        <f t="shared" si="29"/>
        <v>50</v>
      </c>
      <c r="O12" s="14">
        <f t="shared" si="29"/>
        <v>50</v>
      </c>
      <c r="P12" s="14">
        <f t="shared" si="29"/>
        <v>50</v>
      </c>
      <c r="Q12" s="14">
        <f t="shared" si="29"/>
        <v>50</v>
      </c>
      <c r="R12" s="14">
        <f t="shared" si="29"/>
        <v>50</v>
      </c>
      <c r="S12" s="9">
        <f>SUM(G12:R12)</f>
        <v>600</v>
      </c>
      <c r="T12" s="4" t="str">
        <f t="shared" ref="T12" si="30">F12</f>
        <v>Marketing and Business Development</v>
      </c>
      <c r="U12" s="14">
        <f>$B$32/1000</f>
        <v>80</v>
      </c>
      <c r="V12" s="14">
        <f t="shared" ref="V12:AF12" si="31">$B$32/1000</f>
        <v>80</v>
      </c>
      <c r="W12" s="14">
        <f t="shared" si="31"/>
        <v>80</v>
      </c>
      <c r="X12" s="14">
        <f t="shared" si="31"/>
        <v>80</v>
      </c>
      <c r="Y12" s="14">
        <f t="shared" si="31"/>
        <v>80</v>
      </c>
      <c r="Z12" s="14">
        <f t="shared" si="31"/>
        <v>80</v>
      </c>
      <c r="AA12" s="14">
        <f t="shared" si="31"/>
        <v>80</v>
      </c>
      <c r="AB12" s="14">
        <f t="shared" si="31"/>
        <v>80</v>
      </c>
      <c r="AC12" s="14">
        <f t="shared" si="31"/>
        <v>80</v>
      </c>
      <c r="AD12" s="14">
        <f t="shared" si="31"/>
        <v>80</v>
      </c>
      <c r="AE12" s="14">
        <f t="shared" si="31"/>
        <v>80</v>
      </c>
      <c r="AF12" s="14">
        <f t="shared" si="31"/>
        <v>80</v>
      </c>
      <c r="AG12" s="9">
        <f t="shared" ref="AG12" si="32">SUM(U12:AF12)</f>
        <v>960</v>
      </c>
    </row>
    <row r="13" spans="1:33" x14ac:dyDescent="0.2"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U13" s="14"/>
    </row>
    <row r="14" spans="1:33" x14ac:dyDescent="0.2">
      <c r="A14" s="3" t="s">
        <v>7</v>
      </c>
      <c r="B14" s="3" t="s">
        <v>0</v>
      </c>
      <c r="C14" s="7" t="s">
        <v>1</v>
      </c>
      <c r="F14" s="4" t="s">
        <v>27</v>
      </c>
      <c r="G14" s="14">
        <f>$B$28/1000</f>
        <v>24</v>
      </c>
      <c r="H14" s="14">
        <f t="shared" ref="H14:R14" si="33">$B$28/1000</f>
        <v>24</v>
      </c>
      <c r="I14" s="14">
        <f t="shared" si="33"/>
        <v>24</v>
      </c>
      <c r="J14" s="14">
        <f t="shared" si="33"/>
        <v>24</v>
      </c>
      <c r="K14" s="14">
        <f t="shared" si="33"/>
        <v>24</v>
      </c>
      <c r="L14" s="14">
        <f t="shared" si="33"/>
        <v>24</v>
      </c>
      <c r="M14" s="14">
        <f t="shared" si="33"/>
        <v>24</v>
      </c>
      <c r="N14" s="14">
        <f t="shared" si="33"/>
        <v>24</v>
      </c>
      <c r="O14" s="14">
        <f t="shared" si="33"/>
        <v>24</v>
      </c>
      <c r="P14" s="14">
        <f t="shared" si="33"/>
        <v>24</v>
      </c>
      <c r="Q14" s="14">
        <f t="shared" si="33"/>
        <v>24</v>
      </c>
      <c r="R14" s="14">
        <f t="shared" si="33"/>
        <v>24</v>
      </c>
      <c r="S14" s="9">
        <f>SUM(G14:R14)</f>
        <v>288</v>
      </c>
      <c r="T14" s="4" t="str">
        <f t="shared" ref="T14" si="34">F14</f>
        <v>Monthly Rent and Overhead</v>
      </c>
      <c r="U14" s="14">
        <f>$B$29/1000</f>
        <v>40</v>
      </c>
      <c r="V14" s="14">
        <f t="shared" ref="V14:AF14" si="35">$B$29/1000</f>
        <v>40</v>
      </c>
      <c r="W14" s="14">
        <f t="shared" si="35"/>
        <v>40</v>
      </c>
      <c r="X14" s="14">
        <f t="shared" si="35"/>
        <v>40</v>
      </c>
      <c r="Y14" s="14">
        <f t="shared" si="35"/>
        <v>40</v>
      </c>
      <c r="Z14" s="14">
        <f t="shared" si="35"/>
        <v>40</v>
      </c>
      <c r="AA14" s="14">
        <f t="shared" si="35"/>
        <v>40</v>
      </c>
      <c r="AB14" s="14">
        <f t="shared" si="35"/>
        <v>40</v>
      </c>
      <c r="AC14" s="14">
        <f t="shared" si="35"/>
        <v>40</v>
      </c>
      <c r="AD14" s="14">
        <f t="shared" si="35"/>
        <v>40</v>
      </c>
      <c r="AE14" s="14">
        <f t="shared" si="35"/>
        <v>40</v>
      </c>
      <c r="AF14" s="14">
        <f t="shared" si="35"/>
        <v>40</v>
      </c>
      <c r="AG14" s="9">
        <f t="shared" ref="AG14:AG16" si="36">SUM(U14:AF14)</f>
        <v>480</v>
      </c>
    </row>
    <row r="15" spans="1:33" x14ac:dyDescent="0.2">
      <c r="A15" s="4" t="s">
        <v>2</v>
      </c>
      <c r="B15" s="8">
        <v>8000</v>
      </c>
      <c r="C15" s="23">
        <v>6</v>
      </c>
      <c r="D15" s="24" t="s">
        <v>77</v>
      </c>
      <c r="E15" s="24"/>
    </row>
    <row r="16" spans="1:33" x14ac:dyDescent="0.2">
      <c r="A16" s="4" t="s">
        <v>4</v>
      </c>
      <c r="B16" s="8">
        <v>12000</v>
      </c>
      <c r="C16" s="23">
        <v>5</v>
      </c>
      <c r="D16" s="24" t="s">
        <v>78</v>
      </c>
      <c r="E16" s="24"/>
      <c r="F16" s="10" t="s">
        <v>28</v>
      </c>
      <c r="G16" s="15">
        <f>G7-SUM(G10:G14)</f>
        <v>-44.233333333333348</v>
      </c>
      <c r="H16" s="15">
        <f t="shared" ref="H16:R16" si="37">H7-SUM(H10:H14)</f>
        <v>-44.233333333333348</v>
      </c>
      <c r="I16" s="15">
        <f t="shared" si="37"/>
        <v>-44.233333333333348</v>
      </c>
      <c r="J16" s="15">
        <f t="shared" si="37"/>
        <v>52.016666666666652</v>
      </c>
      <c r="K16" s="15">
        <f t="shared" si="37"/>
        <v>52.016666666666652</v>
      </c>
      <c r="L16" s="15">
        <f t="shared" si="37"/>
        <v>52.016666666666652</v>
      </c>
      <c r="M16" s="15">
        <f t="shared" si="37"/>
        <v>52.016666666666652</v>
      </c>
      <c r="N16" s="15">
        <f t="shared" si="37"/>
        <v>52.016666666666652</v>
      </c>
      <c r="O16" s="15">
        <f t="shared" si="37"/>
        <v>52.016666666666652</v>
      </c>
      <c r="P16" s="15">
        <f t="shared" si="37"/>
        <v>52.016666666666652</v>
      </c>
      <c r="Q16" s="15">
        <f t="shared" si="37"/>
        <v>52.016666666666652</v>
      </c>
      <c r="R16" s="15">
        <f t="shared" si="37"/>
        <v>52.016666666666652</v>
      </c>
      <c r="S16" s="15">
        <f>SUM(G16:R16)</f>
        <v>335.44999999999982</v>
      </c>
      <c r="T16" s="10" t="str">
        <f t="shared" ref="T16" si="38">F16</f>
        <v>Operating Margin</v>
      </c>
      <c r="U16" s="15">
        <f>U7-SUM(U10:U14)</f>
        <v>96.266666666666652</v>
      </c>
      <c r="V16" s="15">
        <f t="shared" ref="V16:AF16" si="39">V7-SUM(V10:V14)</f>
        <v>96.266666666666652</v>
      </c>
      <c r="W16" s="15">
        <f t="shared" si="39"/>
        <v>96.266666666666652</v>
      </c>
      <c r="X16" s="15">
        <f t="shared" si="39"/>
        <v>96.266666666666652</v>
      </c>
      <c r="Y16" s="15">
        <f t="shared" si="39"/>
        <v>96.266666666666652</v>
      </c>
      <c r="Z16" s="15">
        <f t="shared" si="39"/>
        <v>96.266666666666652</v>
      </c>
      <c r="AA16" s="15">
        <f t="shared" si="39"/>
        <v>96.266666666666652</v>
      </c>
      <c r="AB16" s="15">
        <f t="shared" si="39"/>
        <v>96.266666666666652</v>
      </c>
      <c r="AC16" s="15">
        <f t="shared" si="39"/>
        <v>96.266666666666652</v>
      </c>
      <c r="AD16" s="15">
        <f t="shared" si="39"/>
        <v>96.266666666666652</v>
      </c>
      <c r="AE16" s="15">
        <f t="shared" si="39"/>
        <v>96.266666666666652</v>
      </c>
      <c r="AF16" s="15">
        <f t="shared" si="39"/>
        <v>96.266666666666652</v>
      </c>
      <c r="AG16" s="15">
        <f t="shared" si="36"/>
        <v>1155.1999999999998</v>
      </c>
    </row>
    <row r="17" spans="1:33" x14ac:dyDescent="0.2">
      <c r="A17" s="4" t="s">
        <v>5</v>
      </c>
      <c r="B17" s="8">
        <v>20000</v>
      </c>
      <c r="C17" s="23">
        <v>4</v>
      </c>
      <c r="D17" s="24" t="s">
        <v>79</v>
      </c>
      <c r="E17" s="24"/>
    </row>
    <row r="18" spans="1:33" x14ac:dyDescent="0.2">
      <c r="A18" s="4" t="s">
        <v>6</v>
      </c>
      <c r="B18" s="8">
        <v>60000</v>
      </c>
      <c r="C18" s="23">
        <v>4</v>
      </c>
      <c r="D18" s="24" t="s">
        <v>80</v>
      </c>
      <c r="E18" s="24"/>
      <c r="F18" s="4" t="s">
        <v>29</v>
      </c>
      <c r="G18" s="14">
        <f>B34/1000</f>
        <v>240</v>
      </c>
      <c r="S18" s="9">
        <f>SUM(G18:R18)</f>
        <v>240</v>
      </c>
      <c r="T18" s="4" t="str">
        <f t="shared" ref="T18" si="40">F18</f>
        <v>IT Capital Expenditures</v>
      </c>
      <c r="U18" s="14">
        <f>B35/1000</f>
        <v>240</v>
      </c>
      <c r="AG18" s="9">
        <f t="shared" ref="AG18" si="41">SUM(U18:AF18)</f>
        <v>240</v>
      </c>
    </row>
    <row r="19" spans="1:33" x14ac:dyDescent="0.2">
      <c r="B19" s="8"/>
      <c r="C19" s="6"/>
      <c r="D19" s="24" t="s">
        <v>81</v>
      </c>
      <c r="E19" s="24"/>
    </row>
    <row r="20" spans="1:33" x14ac:dyDescent="0.2">
      <c r="A20" s="3" t="s">
        <v>18</v>
      </c>
      <c r="D20" s="24" t="s">
        <v>82</v>
      </c>
      <c r="E20" s="24"/>
      <c r="F20" s="10" t="s">
        <v>30</v>
      </c>
      <c r="G20" s="15">
        <f>G7-(SUM(G10:G14)+G18)</f>
        <v>-284.23333333333335</v>
      </c>
      <c r="H20" s="15">
        <f t="shared" ref="H20:R20" si="42">H7-(SUM(H10:H14)+H18)</f>
        <v>-44.233333333333348</v>
      </c>
      <c r="I20" s="15">
        <f t="shared" si="42"/>
        <v>-44.233333333333348</v>
      </c>
      <c r="J20" s="15">
        <f t="shared" si="42"/>
        <v>52.016666666666652</v>
      </c>
      <c r="K20" s="15">
        <f t="shared" si="42"/>
        <v>52.016666666666652</v>
      </c>
      <c r="L20" s="15">
        <f t="shared" si="42"/>
        <v>52.016666666666652</v>
      </c>
      <c r="M20" s="15">
        <f t="shared" si="42"/>
        <v>52.016666666666652</v>
      </c>
      <c r="N20" s="15">
        <f t="shared" si="42"/>
        <v>52.016666666666652</v>
      </c>
      <c r="O20" s="15">
        <f t="shared" si="42"/>
        <v>52.016666666666652</v>
      </c>
      <c r="P20" s="15">
        <f t="shared" si="42"/>
        <v>52.016666666666652</v>
      </c>
      <c r="Q20" s="15">
        <f t="shared" si="42"/>
        <v>52.016666666666652</v>
      </c>
      <c r="R20" s="15">
        <f t="shared" si="42"/>
        <v>52.016666666666652</v>
      </c>
      <c r="S20" s="15">
        <f>SUM(G20:R20)</f>
        <v>95.449999999999818</v>
      </c>
      <c r="T20" s="10" t="str">
        <f t="shared" ref="T20:T21" si="43">F20</f>
        <v>Monthly Cash Flow</v>
      </c>
      <c r="U20" s="15">
        <f>U7-(SUM(U10:U14)+U18)</f>
        <v>-143.73333333333335</v>
      </c>
      <c r="V20" s="15">
        <f t="shared" ref="V20:AF20" si="44">V7-(SUM(V10:V14)+V18)</f>
        <v>96.266666666666652</v>
      </c>
      <c r="W20" s="15">
        <f t="shared" si="44"/>
        <v>96.266666666666652</v>
      </c>
      <c r="X20" s="15">
        <f t="shared" si="44"/>
        <v>96.266666666666652</v>
      </c>
      <c r="Y20" s="15">
        <f t="shared" si="44"/>
        <v>96.266666666666652</v>
      </c>
      <c r="Z20" s="15">
        <f t="shared" si="44"/>
        <v>96.266666666666652</v>
      </c>
      <c r="AA20" s="15">
        <f t="shared" si="44"/>
        <v>96.266666666666652</v>
      </c>
      <c r="AB20" s="15">
        <f t="shared" si="44"/>
        <v>96.266666666666652</v>
      </c>
      <c r="AC20" s="15">
        <f t="shared" si="44"/>
        <v>96.266666666666652</v>
      </c>
      <c r="AD20" s="15">
        <f t="shared" si="44"/>
        <v>96.266666666666652</v>
      </c>
      <c r="AE20" s="15">
        <f t="shared" si="44"/>
        <v>96.266666666666652</v>
      </c>
      <c r="AF20" s="15">
        <f t="shared" si="44"/>
        <v>96.266666666666652</v>
      </c>
      <c r="AG20" s="15">
        <f t="shared" ref="AG20" si="45">SUM(U20:AF20)</f>
        <v>915.19999999999982</v>
      </c>
    </row>
    <row r="21" spans="1:33" x14ac:dyDescent="0.2">
      <c r="A21" s="4" t="s">
        <v>21</v>
      </c>
      <c r="B21" s="12">
        <v>0.3</v>
      </c>
      <c r="F21" s="10" t="s">
        <v>31</v>
      </c>
      <c r="G21" s="15">
        <f>G20</f>
        <v>-284.23333333333335</v>
      </c>
      <c r="H21" s="15">
        <f t="shared" ref="H21:R21" si="46">G21+H20</f>
        <v>-328.4666666666667</v>
      </c>
      <c r="I21" s="15">
        <f t="shared" si="46"/>
        <v>-372.70000000000005</v>
      </c>
      <c r="J21" s="15">
        <f t="shared" si="46"/>
        <v>-320.68333333333339</v>
      </c>
      <c r="K21" s="15">
        <f t="shared" si="46"/>
        <v>-268.66666666666674</v>
      </c>
      <c r="L21" s="15">
        <f t="shared" si="46"/>
        <v>-216.65000000000009</v>
      </c>
      <c r="M21" s="15">
        <f t="shared" si="46"/>
        <v>-164.63333333333344</v>
      </c>
      <c r="N21" s="15">
        <f t="shared" si="46"/>
        <v>-112.61666666666679</v>
      </c>
      <c r="O21" s="15">
        <f t="shared" si="46"/>
        <v>-60.600000000000136</v>
      </c>
      <c r="P21" s="15">
        <f t="shared" si="46"/>
        <v>-8.5833333333334849</v>
      </c>
      <c r="Q21" s="15">
        <f t="shared" si="46"/>
        <v>43.433333333333167</v>
      </c>
      <c r="R21" s="15">
        <f t="shared" si="46"/>
        <v>95.449999999999818</v>
      </c>
      <c r="T21" s="10" t="str">
        <f t="shared" si="43"/>
        <v>Accumulated Cash Flow</v>
      </c>
      <c r="U21" s="15">
        <f>R21+U20</f>
        <v>-48.28333333333353</v>
      </c>
      <c r="V21" s="15">
        <f>U21+V20</f>
        <v>47.983333333333121</v>
      </c>
      <c r="W21" s="15">
        <f t="shared" ref="W21:AF21" si="47">V21+W20</f>
        <v>144.24999999999977</v>
      </c>
      <c r="X21" s="15">
        <f t="shared" si="47"/>
        <v>240.51666666666642</v>
      </c>
      <c r="Y21" s="15">
        <f t="shared" si="47"/>
        <v>336.78333333333308</v>
      </c>
      <c r="Z21" s="15">
        <f t="shared" si="47"/>
        <v>433.04999999999973</v>
      </c>
      <c r="AA21" s="15">
        <f t="shared" si="47"/>
        <v>529.31666666666638</v>
      </c>
      <c r="AB21" s="15">
        <f t="shared" si="47"/>
        <v>625.58333333333303</v>
      </c>
      <c r="AC21" s="15">
        <f t="shared" si="47"/>
        <v>721.84999999999968</v>
      </c>
      <c r="AD21" s="15">
        <f t="shared" si="47"/>
        <v>818.11666666666633</v>
      </c>
      <c r="AE21" s="15">
        <f t="shared" si="47"/>
        <v>914.38333333333298</v>
      </c>
      <c r="AF21" s="15">
        <f t="shared" si="47"/>
        <v>1010.6499999999996</v>
      </c>
    </row>
    <row r="22" spans="1:33" x14ac:dyDescent="0.2">
      <c r="A22" s="4" t="s">
        <v>20</v>
      </c>
      <c r="B22" s="21">
        <v>350000</v>
      </c>
    </row>
    <row r="23" spans="1:33" x14ac:dyDescent="0.2">
      <c r="A23" s="4" t="s">
        <v>19</v>
      </c>
      <c r="B23" s="13">
        <v>600000</v>
      </c>
    </row>
    <row r="25" spans="1:33" x14ac:dyDescent="0.2">
      <c r="A25" s="4" t="s">
        <v>60</v>
      </c>
      <c r="B25" s="21">
        <v>200000</v>
      </c>
      <c r="C25" s="22" t="s">
        <v>72</v>
      </c>
      <c r="D25" s="22"/>
      <c r="E25" s="22"/>
    </row>
    <row r="26" spans="1:33" x14ac:dyDescent="0.2">
      <c r="A26" s="4" t="s">
        <v>43</v>
      </c>
      <c r="B26" s="13">
        <v>400000</v>
      </c>
      <c r="C26" s="22" t="s">
        <v>73</v>
      </c>
      <c r="D26" s="22"/>
      <c r="E26" s="22"/>
    </row>
    <row r="28" spans="1:33" x14ac:dyDescent="0.2">
      <c r="A28" s="4" t="s">
        <v>16</v>
      </c>
      <c r="B28" s="13">
        <v>24000</v>
      </c>
    </row>
    <row r="29" spans="1:33" x14ac:dyDescent="0.2">
      <c r="A29" s="4" t="s">
        <v>17</v>
      </c>
      <c r="B29" s="13">
        <v>40000</v>
      </c>
    </row>
    <row r="31" spans="1:33" x14ac:dyDescent="0.2">
      <c r="A31" s="4" t="s">
        <v>22</v>
      </c>
      <c r="B31" s="13">
        <v>50000</v>
      </c>
    </row>
    <row r="32" spans="1:33" x14ac:dyDescent="0.2">
      <c r="A32" s="4" t="s">
        <v>23</v>
      </c>
      <c r="B32" s="13">
        <v>80000</v>
      </c>
    </row>
    <row r="34" spans="1:2" x14ac:dyDescent="0.2">
      <c r="A34" s="4" t="s">
        <v>24</v>
      </c>
      <c r="B34" s="13">
        <v>240000</v>
      </c>
    </row>
    <row r="35" spans="1:2" x14ac:dyDescent="0.2">
      <c r="A35" s="4" t="s">
        <v>25</v>
      </c>
      <c r="B35" s="13">
        <v>240000</v>
      </c>
    </row>
  </sheetData>
  <phoneticPr fontId="2" type="noConversion"/>
  <printOptions gridLines="1"/>
  <pageMargins left="0.5" right="0.5" top="0.75" bottom="0.75" header="0.3" footer="0.3"/>
  <pageSetup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Resource 23-07 Exercises</vt:lpstr>
      <vt:lpstr>Pro Forma Spreadsheet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2017-04-25T19:33:48Z</dcterms:created>
  <dcterms:modified xsi:type="dcterms:W3CDTF">2017-05-09T22:30:17Z</dcterms:modified>
</cp:coreProperties>
</file>