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rom Lindsey's Computer\DOCS-FORMS\2016-2017\LA 4\"/>
    </mc:Choice>
  </mc:AlternateContent>
  <bookViews>
    <workbookView xWindow="0" yWindow="0" windowWidth="22215" windowHeight="8055"/>
  </bookViews>
  <sheets>
    <sheet name="LA4-Revised Allocaton Schedule" sheetId="2" r:id="rId1"/>
    <sheet name="LA4 Calc - Actual Seat Counts " sheetId="1" r:id="rId2"/>
  </sheets>
  <definedNames>
    <definedName name="_xlnm.Print_Area" localSheetId="0">'LA4-Revised Allocaton Schedule'!$A$1:$K$51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32" i="1"/>
  <c r="I32" i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J51" i="2"/>
  <c r="I51" i="2"/>
  <c r="H51" i="2"/>
  <c r="F39" i="1"/>
  <c r="G39" i="1"/>
  <c r="F40" i="1"/>
  <c r="G40" i="1"/>
  <c r="G20" i="1"/>
  <c r="G21" i="1"/>
  <c r="G24" i="1"/>
  <c r="G25" i="1"/>
  <c r="G28" i="1"/>
  <c r="G29" i="1"/>
  <c r="G32" i="1"/>
  <c r="G33" i="1"/>
  <c r="G36" i="1"/>
  <c r="G37" i="1"/>
  <c r="G8" i="1"/>
  <c r="G7" i="1"/>
  <c r="F7" i="1"/>
  <c r="F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F21" i="1"/>
  <c r="F22" i="1"/>
  <c r="G22" i="1"/>
  <c r="F23" i="1"/>
  <c r="G23" i="1"/>
  <c r="F24" i="1"/>
  <c r="F25" i="1"/>
  <c r="F26" i="1"/>
  <c r="G26" i="1"/>
  <c r="F27" i="1"/>
  <c r="G27" i="1"/>
  <c r="F28" i="1"/>
  <c r="F29" i="1"/>
  <c r="F30" i="1"/>
  <c r="G30" i="1"/>
  <c r="F31" i="1"/>
  <c r="G31" i="1"/>
  <c r="F32" i="1"/>
  <c r="F33" i="1"/>
  <c r="F34" i="1"/>
  <c r="G34" i="1"/>
  <c r="F35" i="1"/>
  <c r="G35" i="1"/>
  <c r="F36" i="1"/>
  <c r="F37" i="1"/>
  <c r="F38" i="1"/>
  <c r="G38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6" i="1"/>
  <c r="G86" i="1"/>
  <c r="F87" i="1"/>
  <c r="G87" i="1"/>
  <c r="F88" i="1"/>
  <c r="G88" i="1"/>
  <c r="F89" i="1"/>
  <c r="G89" i="1"/>
  <c r="F90" i="1"/>
  <c r="G90" i="1"/>
  <c r="F91" i="1"/>
  <c r="F92" i="1"/>
  <c r="G92" i="1"/>
  <c r="F93" i="1"/>
  <c r="G93" i="1"/>
  <c r="F94" i="1"/>
  <c r="G94" i="1"/>
  <c r="F95" i="1"/>
  <c r="G95" i="1"/>
  <c r="F96" i="1"/>
  <c r="G96" i="1"/>
  <c r="D97" i="1"/>
  <c r="F85" i="1"/>
  <c r="G85" i="1"/>
  <c r="F97" i="1"/>
  <c r="G91" i="1"/>
  <c r="C114" i="1"/>
  <c r="D114" i="1" s="1"/>
  <c r="C97" i="1"/>
  <c r="D107" i="1"/>
  <c r="D105" i="1"/>
  <c r="D109" i="1"/>
  <c r="G97" i="1"/>
  <c r="H47" i="1"/>
  <c r="I47" i="1"/>
  <c r="J47" i="1"/>
  <c r="H85" i="1"/>
  <c r="I85" i="1"/>
  <c r="H53" i="1"/>
  <c r="I53" i="1"/>
  <c r="H21" i="1"/>
  <c r="I21" i="1"/>
  <c r="J21" i="1" s="1"/>
  <c r="H51" i="1"/>
  <c r="I51" i="1"/>
  <c r="J51" i="1"/>
  <c r="H44" i="1"/>
  <c r="I44" i="1"/>
  <c r="J44" i="1"/>
  <c r="H93" i="1"/>
  <c r="I93" i="1"/>
  <c r="H69" i="1"/>
  <c r="I69" i="1"/>
  <c r="H37" i="1"/>
  <c r="I37" i="1"/>
  <c r="J37" i="1"/>
  <c r="H91" i="1"/>
  <c r="I91" i="1"/>
  <c r="H76" i="1"/>
  <c r="I76" i="1"/>
  <c r="H12" i="1"/>
  <c r="I12" i="1"/>
  <c r="J12" i="1" s="1"/>
  <c r="H77" i="1"/>
  <c r="I77" i="1"/>
  <c r="H61" i="1"/>
  <c r="I61" i="1"/>
  <c r="H45" i="1"/>
  <c r="I45" i="1"/>
  <c r="J45" i="1" s="1"/>
  <c r="H29" i="1"/>
  <c r="I29" i="1"/>
  <c r="J29" i="1" s="1"/>
  <c r="H13" i="1"/>
  <c r="I13" i="1"/>
  <c r="J13" i="1"/>
  <c r="H67" i="1"/>
  <c r="I67" i="1"/>
  <c r="H92" i="1"/>
  <c r="I92" i="1"/>
  <c r="H60" i="1"/>
  <c r="I60" i="1"/>
  <c r="H28" i="1"/>
  <c r="I28" i="1"/>
  <c r="J28" i="1"/>
  <c r="H71" i="1"/>
  <c r="I71" i="1"/>
  <c r="H23" i="1"/>
  <c r="I23" i="1"/>
  <c r="J23" i="1" s="1"/>
  <c r="H84" i="1"/>
  <c r="I84" i="1"/>
  <c r="H68" i="1"/>
  <c r="I68" i="1"/>
  <c r="H52" i="1"/>
  <c r="I52" i="1"/>
  <c r="J52" i="1"/>
  <c r="H36" i="1"/>
  <c r="I36" i="1"/>
  <c r="J36" i="1" s="1"/>
  <c r="H20" i="1"/>
  <c r="I20" i="1"/>
  <c r="J20" i="1" s="1"/>
  <c r="H95" i="1"/>
  <c r="I95" i="1"/>
  <c r="H90" i="1"/>
  <c r="I90" i="1"/>
  <c r="H96" i="1"/>
  <c r="I96" i="1"/>
  <c r="H89" i="1"/>
  <c r="I89" i="1"/>
  <c r="H81" i="1"/>
  <c r="I81" i="1"/>
  <c r="H73" i="1"/>
  <c r="I73" i="1"/>
  <c r="H65" i="1"/>
  <c r="I65" i="1"/>
  <c r="H57" i="1"/>
  <c r="I57" i="1"/>
  <c r="H49" i="1"/>
  <c r="I49" i="1"/>
  <c r="J49" i="1"/>
  <c r="H41" i="1"/>
  <c r="I41" i="1"/>
  <c r="J41" i="1"/>
  <c r="H33" i="1"/>
  <c r="I33" i="1"/>
  <c r="J33" i="1" s="1"/>
  <c r="H25" i="1"/>
  <c r="I25" i="1"/>
  <c r="J25" i="1" s="1"/>
  <c r="H17" i="1"/>
  <c r="I17" i="1"/>
  <c r="J17" i="1"/>
  <c r="H9" i="1"/>
  <c r="I9" i="1"/>
  <c r="J9" i="1"/>
  <c r="H79" i="1"/>
  <c r="I79" i="1"/>
  <c r="H59" i="1"/>
  <c r="I59" i="1"/>
  <c r="H35" i="1"/>
  <c r="I35" i="1"/>
  <c r="J35" i="1"/>
  <c r="H11" i="1"/>
  <c r="I11" i="1"/>
  <c r="J11" i="1"/>
  <c r="H88" i="1"/>
  <c r="I88" i="1"/>
  <c r="H80" i="1"/>
  <c r="I80" i="1"/>
  <c r="H72" i="1"/>
  <c r="I72" i="1"/>
  <c r="H64" i="1"/>
  <c r="I64" i="1"/>
  <c r="H56" i="1"/>
  <c r="I56" i="1"/>
  <c r="H48" i="1"/>
  <c r="I48" i="1"/>
  <c r="J48" i="1" s="1"/>
  <c r="H40" i="1"/>
  <c r="I40" i="1"/>
  <c r="J40" i="1"/>
  <c r="H32" i="1"/>
  <c r="H24" i="1"/>
  <c r="I24" i="1"/>
  <c r="J24" i="1" s="1"/>
  <c r="H16" i="1"/>
  <c r="I16" i="1"/>
  <c r="J16" i="1" s="1"/>
  <c r="H8" i="1"/>
  <c r="I8" i="1"/>
  <c r="J8" i="1"/>
  <c r="H83" i="1"/>
  <c r="I83" i="1"/>
  <c r="H43" i="1"/>
  <c r="I43" i="1"/>
  <c r="J43" i="1" s="1"/>
  <c r="H42" i="1"/>
  <c r="I42" i="1"/>
  <c r="J42" i="1" s="1"/>
  <c r="H55" i="1"/>
  <c r="I55" i="1"/>
  <c r="H31" i="1"/>
  <c r="I31" i="1"/>
  <c r="J31" i="1"/>
  <c r="H74" i="1"/>
  <c r="I74" i="1"/>
  <c r="H10" i="1"/>
  <c r="I10" i="1"/>
  <c r="J10" i="1" s="1"/>
  <c r="H94" i="1"/>
  <c r="I94" i="1"/>
  <c r="H86" i="1"/>
  <c r="I86" i="1"/>
  <c r="H58" i="1"/>
  <c r="I58" i="1"/>
  <c r="H26" i="1"/>
  <c r="I26" i="1"/>
  <c r="J26" i="1" s="1"/>
  <c r="H7" i="1"/>
  <c r="H78" i="1"/>
  <c r="I78" i="1"/>
  <c r="H62" i="1"/>
  <c r="I62" i="1"/>
  <c r="H46" i="1"/>
  <c r="I46" i="1"/>
  <c r="J46" i="1"/>
  <c r="H30" i="1"/>
  <c r="I30" i="1"/>
  <c r="J30" i="1"/>
  <c r="H14" i="1"/>
  <c r="I14" i="1"/>
  <c r="J14" i="1" s="1"/>
  <c r="H63" i="1"/>
  <c r="I63" i="1"/>
  <c r="H15" i="1"/>
  <c r="I15" i="1"/>
  <c r="J15" i="1"/>
  <c r="H19" i="1"/>
  <c r="I19" i="1"/>
  <c r="J19" i="1"/>
  <c r="H82" i="1"/>
  <c r="I82" i="1"/>
  <c r="H66" i="1"/>
  <c r="I66" i="1"/>
  <c r="H50" i="1"/>
  <c r="I50" i="1"/>
  <c r="J50" i="1"/>
  <c r="H34" i="1"/>
  <c r="I34" i="1"/>
  <c r="J34" i="1"/>
  <c r="H18" i="1"/>
  <c r="I18" i="1"/>
  <c r="J18" i="1" s="1"/>
  <c r="H75" i="1"/>
  <c r="I75" i="1"/>
  <c r="H27" i="1"/>
  <c r="I27" i="1"/>
  <c r="J27" i="1"/>
  <c r="H70" i="1"/>
  <c r="I70" i="1"/>
  <c r="H54" i="1"/>
  <c r="I54" i="1"/>
  <c r="H38" i="1"/>
  <c r="I38" i="1"/>
  <c r="J38" i="1" s="1"/>
  <c r="H22" i="1"/>
  <c r="I22" i="1"/>
  <c r="J22" i="1"/>
  <c r="H87" i="1"/>
  <c r="I87" i="1"/>
  <c r="H39" i="1"/>
  <c r="I39" i="1"/>
  <c r="J39" i="1" s="1"/>
  <c r="I7" i="1"/>
  <c r="J7" i="1" s="1"/>
  <c r="H97" i="1"/>
  <c r="K51" i="2" l="1"/>
  <c r="I97" i="1"/>
  <c r="D113" i="1" l="1"/>
  <c r="D112" i="1"/>
</calcChain>
</file>

<file path=xl/sharedStrings.xml><?xml version="1.0" encoding="utf-8"?>
<sst xmlns="http://schemas.openxmlformats.org/spreadsheetml/2006/main" count="310" uniqueCount="208">
  <si>
    <t>District/Charter</t>
  </si>
  <si>
    <t>Allocated per student for the 6-hour Instructional day</t>
  </si>
  <si>
    <t>Total Allocation</t>
  </si>
  <si>
    <t>Acadia Parish</t>
  </si>
  <si>
    <t>Allen Parish</t>
  </si>
  <si>
    <t>Ascension Parish</t>
  </si>
  <si>
    <t>Assumption Parish</t>
  </si>
  <si>
    <t>Avoyelles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</si>
  <si>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</si>
  <si>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</si>
  <si>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</si>
  <si>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</si>
  <si>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</si>
  <si>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</si>
  <si>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</si>
  <si>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Central Community School District</t>
  </si>
  <si>
    <t>City of Baker School District</t>
  </si>
  <si>
    <t>City of Bogalusa School District</t>
  </si>
  <si>
    <t>City of Monroe School District</t>
  </si>
  <si>
    <t>Concordia Parish</t>
  </si>
  <si>
    <t>DeSoto Parish</t>
  </si>
  <si>
    <t>East Baton Rouge Parish</t>
  </si>
  <si>
    <t>East Feliciana Parish</t>
  </si>
  <si>
    <t>Evangeline Parish</t>
  </si>
  <si>
    <t>Iberia Parish</t>
  </si>
  <si>
    <t>Iberville Parish</t>
  </si>
  <si>
    <t>Jackson Parish</t>
  </si>
  <si>
    <t>Jefferson Davis Parish</t>
  </si>
  <si>
    <t>Jefferson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</si>
  <si>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</si>
  <si>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</si>
  <si>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</si>
  <si>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</si>
  <si>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</si>
  <si>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</si>
  <si>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</si>
  <si>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</si>
  <si>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</si>
  <si>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</si>
  <si>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</si>
  <si>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</si>
  <si>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</si>
  <si>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</si>
  <si>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</si>
  <si>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</si>
  <si>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</si>
  <si>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</si>
  <si>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</si>
  <si>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</si>
  <si>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</si>
  <si>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</si>
  <si>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</si>
  <si>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</si>
  <si>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</si>
  <si>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</si>
  <si>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</si>
  <si>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</si>
  <si>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</si>
  <si>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</si>
  <si>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</si>
  <si>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</si>
  <si>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</si>
  <si>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</si>
  <si>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</si>
  <si>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</si>
  <si>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</si>
  <si>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Zachary Community School District</t>
  </si>
  <si>
    <t>Chitimacha Tribal School</t>
  </si>
  <si>
    <t>ACSA - Dwight D. Eisenhower Elementary School</t>
  </si>
  <si>
    <t>ACSA - Martin Behrman Elementary School</t>
  </si>
  <si>
    <t>ACSA - McDonogh #32 Elementary School</t>
  </si>
  <si>
    <t>ACSA - William J. Fischer Elementary School</t>
  </si>
  <si>
    <t>Choice Foundation - Lafayette Academy</t>
  </si>
  <si>
    <t>Choice Foundation - McDonogh 42 Charter School</t>
  </si>
  <si>
    <t>Crescent City Schools - Paul B. Habans Charter School</t>
  </si>
  <si>
    <t>Dryades YMCA - James M. Singleton Charter School</t>
  </si>
  <si>
    <t>Fannie C. Williams Charter School</t>
  </si>
  <si>
    <t>FirstLine Schools - John Dibert Community School</t>
  </si>
  <si>
    <t>FirstLine Schools - Langston Hughes Charter Academy</t>
  </si>
  <si>
    <t>Friends of King - Dr. Martin Luther King Charter School for Sci/Tech.</t>
  </si>
  <si>
    <t>Friends of King - Joseph A. Craig Charter School</t>
  </si>
  <si>
    <t>Harriet Tubman Charter School</t>
  </si>
  <si>
    <t>Lycee Francais de la Nouvelle Orleans</t>
  </si>
  <si>
    <t>Morris Jeff Community School</t>
  </si>
  <si>
    <t>New Beginnings - Gentilly Terrace Elementary School</t>
  </si>
  <si>
    <t>New Beginnings - Nelson Elementary School</t>
  </si>
  <si>
    <t>NOCP - Crocker College Prep</t>
  </si>
  <si>
    <t>NOCP - Sylvanie Williams College Prep</t>
  </si>
  <si>
    <t>ReNew - Batiste Cultural Arts Academy at Live Oak Elementary</t>
  </si>
  <si>
    <t>Renew - Delores T. Aaron Elementary</t>
  </si>
  <si>
    <t>Renew - Schaumburg Elementary</t>
  </si>
  <si>
    <t>Renew - SciTech Academy at Laurel Elementary</t>
  </si>
  <si>
    <t>LA4</t>
  </si>
  <si>
    <t>Total Available funding</t>
  </si>
  <si>
    <t>Less: Before/After Care</t>
  </si>
  <si>
    <t>Total available for 6-hour instruction</t>
  </si>
  <si>
    <t>6-hour enrollment (funded)</t>
  </si>
  <si>
    <t>Per student allocation (6 hr)</t>
  </si>
  <si>
    <t>ReNew - McDonogh City Park</t>
  </si>
  <si>
    <t>SGF</t>
  </si>
  <si>
    <t>TANF</t>
  </si>
  <si>
    <t>Percentage of Total</t>
  </si>
  <si>
    <t>Total</t>
  </si>
  <si>
    <t>Fund Source</t>
  </si>
  <si>
    <t>Amount</t>
  </si>
  <si>
    <t>Remaining</t>
  </si>
  <si>
    <t>Remaining for State Admin</t>
  </si>
  <si>
    <t>0001</t>
  </si>
  <si>
    <t>0002</t>
  </si>
  <si>
    <t>0003</t>
  </si>
  <si>
    <t>0004</t>
  </si>
  <si>
    <t>0005</t>
  </si>
  <si>
    <t>0007</t>
  </si>
  <si>
    <t>0008</t>
  </si>
  <si>
    <t>0009</t>
  </si>
  <si>
    <t>0010</t>
  </si>
  <si>
    <t>0011</t>
  </si>
  <si>
    <t>0012</t>
  </si>
  <si>
    <t>0013</t>
  </si>
  <si>
    <t>0069</t>
  </si>
  <si>
    <t>0068</t>
  </si>
  <si>
    <t>0066</t>
  </si>
  <si>
    <t>0065</t>
  </si>
  <si>
    <t>0015</t>
  </si>
  <si>
    <t>0016</t>
  </si>
  <si>
    <t>0017</t>
  </si>
  <si>
    <t>0019</t>
  </si>
  <si>
    <t>0020</t>
  </si>
  <si>
    <t>0023</t>
  </si>
  <si>
    <t>0024</t>
  </si>
  <si>
    <t>0025</t>
  </si>
  <si>
    <t>0027</t>
  </si>
  <si>
    <t>0026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</si>
  <si>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</si>
  <si>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</si>
  <si>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</si>
  <si>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</si>
  <si>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</si>
  <si>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</si>
  <si>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</si>
  <si>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</si>
  <si>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</si>
  <si>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</si>
  <si>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</si>
  <si>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</si>
  <si>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</si>
  <si>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</si>
  <si>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</si>
  <si>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</si>
  <si>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</si>
  <si>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</si>
  <si>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</si>
  <si>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</si>
  <si>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</si>
  <si>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</si>
  <si>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</si>
  <si>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</si>
  <si>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</si>
  <si>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</si>
  <si>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</si>
  <si>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</si>
  <si>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</si>
  <si>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</si>
  <si>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</si>
  <si>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</si>
  <si>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</si>
  <si>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</si>
  <si>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</si>
  <si>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</si>
  <si>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</si>
  <si>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0067</t>
  </si>
  <si>
    <t>0660</t>
  </si>
  <si>
    <t>0W65</t>
  </si>
  <si>
    <t>0W66</t>
  </si>
  <si>
    <t>0W63</t>
  </si>
  <si>
    <t>0W64</t>
  </si>
  <si>
    <t>0W51</t>
  </si>
  <si>
    <t>0W53</t>
  </si>
  <si>
    <t>0WAM</t>
  </si>
  <si>
    <t>0W21</t>
  </si>
  <si>
    <t>0WAE</t>
  </si>
  <si>
    <t>0W94</t>
  </si>
  <si>
    <t>0W95</t>
  </si>
  <si>
    <t>0W31</t>
  </si>
  <si>
    <t>0W32</t>
  </si>
  <si>
    <t>0WAF</t>
  </si>
  <si>
    <t>0347</t>
  </si>
  <si>
    <t>0WAA</t>
  </si>
  <si>
    <t>0W14</t>
  </si>
  <si>
    <t>0W11</t>
  </si>
  <si>
    <t>0WE3</t>
  </si>
  <si>
    <t>0WE1</t>
  </si>
  <si>
    <t>0WZ1</t>
  </si>
  <si>
    <t>0WZ3</t>
  </si>
  <si>
    <t>0WZ6</t>
  </si>
  <si>
    <t>0WZ2</t>
  </si>
  <si>
    <t>Change</t>
  </si>
  <si>
    <t>Final Allocation</t>
  </si>
  <si>
    <t>The Cecil J. Picard LA 4 Early Childhood Program</t>
  </si>
  <si>
    <t>CFDA No. 93.558</t>
  </si>
  <si>
    <t>LEA/Charter School</t>
  </si>
  <si>
    <t># slots - 6-hour instructional</t>
  </si>
  <si>
    <t>STATE Funds</t>
  </si>
  <si>
    <t>TANF Funds</t>
  </si>
  <si>
    <t>Allocation</t>
  </si>
  <si>
    <t>Totals</t>
  </si>
  <si>
    <t>FY 2016-2017 Allocation</t>
  </si>
  <si>
    <t>0WZ7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</si>
</sst>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 Narrow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4"/>
      <name val="Arial Narrow"/>
      <family val="2"/>
    </font>
    <font>
      <b/>
      <sz val="12"/>
      <color theme="1"/>
      <name val="Calibri"/>
      <family val="2"/>
      <scheme val="minor"/>
    </font>
    <font>
      <sz val="11"/>
      <name val="Arial Narrow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8"/>
      <name val="Arial Narrow"/>
      <family val="2"/>
    </font>
    <font>
      <sz val="10"/>
      <color indexed="12"/>
      <name val="Arial"/>
      <family val="2"/>
    </font>
    <font>
      <b/>
      <u/>
      <sz val="8"/>
      <color indexed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sz val="8"/>
      <color theme="3" tint="0.39997558519241921"/>
      <name val="Arial Narrow"/>
      <family val="2"/>
    </font>
    <font>
      <sz val="8"/>
      <color indexed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EE8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5" fillId="5" borderId="0"/>
    <xf numFmtId="0" fontId="17" fillId="0" borderId="0"/>
  </cellStyleXfs>
  <cellXfs count="73">
    <xf numFmtId="0" fontId="0" fillId="0" borderId="0" xfId="0"/>
    <xf numFmtId="0" fontId="5" fillId="0" borderId="0" xfId="3" applyNumberFormat="1" applyFont="1" applyFill="1" applyBorder="1"/>
    <xf numFmtId="164" fontId="7" fillId="0" borderId="0" xfId="0" applyNumberFormat="1" applyFont="1" applyFill="1" applyBorder="1" applyAlignment="1">
      <alignment horizont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10" fillId="0" borderId="4" xfId="3" quotePrefix="1" applyNumberFormat="1" applyFont="1" applyFill="1" applyBorder="1"/>
    <xf numFmtId="165" fontId="0" fillId="3" borderId="5" xfId="1" applyNumberFormat="1" applyFont="1" applyFill="1" applyBorder="1"/>
    <xf numFmtId="166" fontId="0" fillId="0" borderId="6" xfId="2" applyNumberFormat="1" applyFont="1" applyFill="1" applyBorder="1"/>
    <xf numFmtId="0" fontId="10" fillId="0" borderId="7" xfId="3" applyNumberFormat="1" applyFont="1" applyFill="1" applyBorder="1"/>
    <xf numFmtId="165" fontId="0" fillId="3" borderId="8" xfId="1" applyNumberFormat="1" applyFont="1" applyFill="1" applyBorder="1"/>
    <xf numFmtId="166" fontId="0" fillId="0" borderId="9" xfId="2" applyNumberFormat="1" applyFont="1" applyFill="1" applyBorder="1"/>
    <xf numFmtId="0" fontId="8" fillId="2" borderId="10" xfId="3" applyFont="1" applyFill="1" applyBorder="1"/>
    <xf numFmtId="165" fontId="11" fillId="2" borderId="11" xfId="1" applyNumberFormat="1" applyFont="1" applyFill="1" applyBorder="1"/>
    <xf numFmtId="166" fontId="12" fillId="2" borderId="12" xfId="2" applyNumberFormat="1" applyFont="1" applyFill="1" applyBorder="1"/>
    <xf numFmtId="0" fontId="13" fillId="0" borderId="0" xfId="3" applyFont="1" applyFill="1" applyBorder="1"/>
    <xf numFmtId="0" fontId="0" fillId="0" borderId="0" xfId="0" applyFill="1" applyBorder="1"/>
    <xf numFmtId="164" fontId="2" fillId="0" borderId="0" xfId="0" applyNumberFormat="1" applyFont="1" applyFill="1" applyBorder="1"/>
    <xf numFmtId="0" fontId="13" fillId="0" borderId="0" xfId="3" applyNumberFormat="1" applyFont="1" applyFill="1" applyBorder="1"/>
    <xf numFmtId="0" fontId="14" fillId="0" borderId="0" xfId="0" applyFont="1" applyFill="1" applyBorder="1"/>
    <xf numFmtId="0" fontId="0" fillId="0" borderId="0" xfId="0" applyFill="1"/>
    <xf numFmtId="164" fontId="2" fillId="0" borderId="0" xfId="0" applyNumberFormat="1" applyFont="1" applyFill="1"/>
    <xf numFmtId="0" fontId="15" fillId="0" borderId="13" xfId="0" applyFont="1" applyFill="1" applyBorder="1"/>
    <xf numFmtId="0" fontId="0" fillId="0" borderId="14" xfId="0" applyFill="1" applyBorder="1"/>
    <xf numFmtId="164" fontId="2" fillId="0" borderId="14" xfId="2" applyNumberFormat="1" applyFont="1" applyFill="1" applyBorder="1"/>
    <xf numFmtId="0" fontId="15" fillId="0" borderId="15" xfId="0" applyFont="1" applyFill="1" applyBorder="1"/>
    <xf numFmtId="164" fontId="2" fillId="0" borderId="0" xfId="2" applyNumberFormat="1" applyFont="1" applyFill="1" applyBorder="1"/>
    <xf numFmtId="0" fontId="0" fillId="0" borderId="15" xfId="0" applyFill="1" applyBorder="1"/>
    <xf numFmtId="0" fontId="0" fillId="0" borderId="15" xfId="0" applyFont="1" applyFill="1" applyBorder="1"/>
    <xf numFmtId="2" fontId="2" fillId="0" borderId="0" xfId="0" applyNumberFormat="1" applyFont="1" applyFill="1" applyBorder="1"/>
    <xf numFmtId="0" fontId="15" fillId="0" borderId="16" xfId="0" applyFont="1" applyFill="1" applyBorder="1"/>
    <xf numFmtId="0" fontId="0" fillId="0" borderId="17" xfId="0" applyFill="1" applyBorder="1"/>
    <xf numFmtId="164" fontId="2" fillId="0" borderId="17" xfId="0" applyNumberFormat="1" applyFont="1" applyFill="1" applyBorder="1"/>
    <xf numFmtId="165" fontId="0" fillId="3" borderId="19" xfId="1" applyNumberFormat="1" applyFont="1" applyFill="1" applyBorder="1"/>
    <xf numFmtId="166" fontId="0" fillId="0" borderId="0" xfId="0" applyNumberFormat="1" applyFill="1"/>
    <xf numFmtId="10" fontId="0" fillId="0" borderId="0" xfId="0" applyNumberFormat="1"/>
    <xf numFmtId="9" fontId="12" fillId="2" borderId="12" xfId="2" applyNumberFormat="1" applyFont="1" applyFill="1" applyBorder="1"/>
    <xf numFmtId="166" fontId="0" fillId="0" borderId="5" xfId="2" applyNumberFormat="1" applyFont="1" applyFill="1" applyBorder="1"/>
    <xf numFmtId="166" fontId="0" fillId="0" borderId="8" xfId="2" applyNumberFormat="1" applyFont="1" applyFill="1" applyBorder="1"/>
    <xf numFmtId="166" fontId="12" fillId="2" borderId="11" xfId="2" applyNumberFormat="1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6" fontId="0" fillId="0" borderId="8" xfId="0" applyNumberFormat="1" applyBorder="1"/>
    <xf numFmtId="166" fontId="0" fillId="4" borderId="8" xfId="0" applyNumberFormat="1" applyFill="1" applyBorder="1"/>
    <xf numFmtId="0" fontId="3" fillId="0" borderId="8" xfId="0" applyFont="1" applyBorder="1"/>
    <xf numFmtId="0" fontId="3" fillId="4" borderId="8" xfId="0" applyFont="1" applyFill="1" applyBorder="1"/>
    <xf numFmtId="0" fontId="6" fillId="2" borderId="3" xfId="0" applyFont="1" applyFill="1" applyBorder="1" applyAlignment="1">
      <alignment horizontal="center" wrapText="1"/>
    </xf>
    <xf numFmtId="165" fontId="0" fillId="3" borderId="6" xfId="1" applyNumberFormat="1" applyFont="1" applyFill="1" applyBorder="1"/>
    <xf numFmtId="165" fontId="0" fillId="3" borderId="9" xfId="1" applyNumberFormat="1" applyFont="1" applyFill="1" applyBorder="1"/>
    <xf numFmtId="165" fontId="0" fillId="3" borderId="20" xfId="1" applyNumberFormat="1" applyFont="1" applyFill="1" applyBorder="1"/>
    <xf numFmtId="165" fontId="11" fillId="2" borderId="12" xfId="1" applyNumberFormat="1" applyFont="1" applyFill="1" applyBorder="1"/>
    <xf numFmtId="165" fontId="0" fillId="0" borderId="6" xfId="1" applyNumberFormat="1" applyFont="1" applyFill="1" applyBorder="1"/>
    <xf numFmtId="165" fontId="0" fillId="0" borderId="9" xfId="1" applyNumberFormat="1" applyFont="1" applyFill="1" applyBorder="1"/>
    <xf numFmtId="165" fontId="0" fillId="0" borderId="20" xfId="1" applyNumberFormat="1" applyFont="1" applyFill="1" applyBorder="1"/>
    <xf numFmtId="165" fontId="3" fillId="3" borderId="9" xfId="1" applyNumberFormat="1" applyFont="1" applyFill="1" applyBorder="1"/>
    <xf numFmtId="165" fontId="3" fillId="3" borderId="8" xfId="1" applyNumberFormat="1" applyFont="1" applyFill="1" applyBorder="1"/>
    <xf numFmtId="0" fontId="10" fillId="4" borderId="18" xfId="3" applyNumberFormat="1" applyFont="1" applyFill="1" applyBorder="1"/>
    <xf numFmtId="0" fontId="19" fillId="0" borderId="0" xfId="5" applyFont="1" applyFill="1" applyBorder="1" applyAlignment="1">
      <alignment vertical="center" wrapText="1"/>
    </xf>
    <xf numFmtId="38" fontId="21" fillId="0" borderId="0" xfId="4" applyNumberFormat="1" applyFont="1" applyFill="1" applyBorder="1" applyAlignment="1">
      <alignment horizontal="center" vertical="center"/>
    </xf>
    <xf numFmtId="6" fontId="21" fillId="0" borderId="0" xfId="4" applyNumberFormat="1" applyFont="1" applyFill="1" applyBorder="1" applyAlignment="1">
      <alignment horizontal="center" vertical="center"/>
    </xf>
    <xf numFmtId="8" fontId="22" fillId="0" borderId="0" xfId="5" applyNumberFormat="1" applyFont="1" applyFill="1" applyBorder="1" applyAlignment="1">
      <alignment vertical="center"/>
    </xf>
    <xf numFmtId="8" fontId="20" fillId="0" borderId="0" xfId="4" applyNumberFormat="1" applyFont="1" applyFill="1" applyBorder="1" applyAlignment="1">
      <alignment horizontal="left" vertical="center"/>
    </xf>
    <xf numFmtId="8" fontId="22" fillId="0" borderId="0" xfId="5" applyNumberFormat="1" applyFont="1" applyAlignment="1">
      <alignment vertical="center"/>
    </xf>
    <xf numFmtId="8" fontId="23" fillId="0" borderId="0" xfId="5" applyNumberFormat="1" applyFont="1" applyFill="1" applyBorder="1" applyAlignment="1">
      <alignment vertical="center"/>
    </xf>
    <xf numFmtId="38" fontId="23" fillId="0" borderId="0" xfId="5" applyNumberFormat="1" applyFont="1" applyFill="1" applyBorder="1" applyAlignment="1">
      <alignment horizontal="center" vertical="center"/>
    </xf>
    <xf numFmtId="6" fontId="23" fillId="0" borderId="0" xfId="5" applyNumberFormat="1" applyFont="1" applyFill="1" applyBorder="1" applyAlignment="1">
      <alignment horizontal="center" vertical="center"/>
    </xf>
    <xf numFmtId="38" fontId="24" fillId="0" borderId="0" xfId="5" applyNumberFormat="1" applyFont="1" applyFill="1" applyBorder="1" applyAlignment="1">
      <alignment horizontal="center" vertical="center"/>
    </xf>
    <xf numFmtId="8" fontId="24" fillId="0" borderId="0" xfId="5" applyNumberFormat="1" applyFont="1" applyFill="1" applyBorder="1" applyAlignment="1">
      <alignment horizontal="right" vertical="center"/>
    </xf>
    <xf numFmtId="38" fontId="25" fillId="0" borderId="0" xfId="4" applyNumberFormat="1" applyFont="1" applyFill="1" applyBorder="1" applyAlignment="1">
      <alignment horizontal="center" vertical="center"/>
    </xf>
    <xf numFmtId="6" fontId="25" fillId="0" borderId="0" xfId="4" applyNumberFormat="1" applyFont="1" applyFill="1" applyBorder="1" applyAlignment="1">
      <alignment horizontal="center" vertical="center"/>
    </xf>
    <xf numFmtId="0" fontId="18" fillId="0" borderId="8" xfId="4" applyNumberFormat="1" applyFont="1" applyFill="1" applyBorder="1" applyAlignment="1">
      <alignment horizontal="center" vertical="center" wrapText="1"/>
    </xf>
    <xf numFmtId="6" fontId="18" fillId="0" borderId="8" xfId="4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7_1_00 alloc" xfId="4"/>
    <cellStyle name="Normal_Sheet1" xfId="3"/>
    <cellStyle name="Normal_Title I - Preliminary-3" xf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N9" sqref="N9"/>
    </sheetView>
  </sheetViews>
  <sheetFormatPr defaultRowHeight="15" x14ac:dyDescent="0.25"/>
  <cols>
    <col min="1" max="1" width="18.42578125" bestFit="1" customWidth="1"/>
    <col min="6" max="6" width="2.7109375" customWidth="1"/>
    <col min="7" max="7" width="34.7109375" customWidth="1"/>
    <col min="11" max="11" width="10.140625" customWidth="1"/>
  </cols>
  <sheetData>
    <row r="1" spans="1:11" x14ac:dyDescent="0.25">
      <c r="A1" s="72" t="s">
        <v>198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25">
      <c r="A2" s="72" t="s">
        <v>199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25">
      <c r="A3" s="72" t="s">
        <v>206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51" x14ac:dyDescent="0.25">
      <c r="A4" s="70" t="s">
        <v>200</v>
      </c>
      <c r="B4" s="71" t="s">
        <v>201</v>
      </c>
      <c r="C4" s="71" t="s">
        <v>202</v>
      </c>
      <c r="D4" s="71" t="s">
        <v>203</v>
      </c>
      <c r="E4" s="71" t="s">
        <v>204</v>
      </c>
      <c r="F4" s="57"/>
      <c r="G4" s="70" t="s">
        <v>200</v>
      </c>
      <c r="H4" s="71" t="s">
        <v>201</v>
      </c>
      <c r="I4" s="71" t="s">
        <v>202</v>
      </c>
      <c r="J4" s="71" t="s">
        <v>203</v>
      </c>
      <c r="K4" s="71" t="s">
        <v>204</v>
      </c>
    </row>
    <row r="5" spans="1:11" x14ac:dyDescent="0.25">
      <c r="A5" s="61" t="s">
        <v>3</v>
      </c>
      <c r="B5" s="68">
        <v>160</v>
      </c>
      <c r="C5" s="69">
        <v>334910</v>
      </c>
      <c r="D5" s="69">
        <v>397890</v>
      </c>
      <c r="E5" s="69">
        <f>SUM(C5:D5)</f>
        <v>732800</v>
      </c>
      <c r="F5" s="60"/>
      <c r="G5" s="61" t="s">
        <v>49</v>
      </c>
      <c r="H5" s="68">
        <v>40</v>
      </c>
      <c r="I5" s="69">
        <v>83727</v>
      </c>
      <c r="J5" s="69">
        <v>99473</v>
      </c>
      <c r="K5" s="69">
        <f>SUM(I5:J5)</f>
        <v>183200</v>
      </c>
    </row>
    <row r="6" spans="1:11" x14ac:dyDescent="0.25">
      <c r="A6" s="61" t="s">
        <v>4</v>
      </c>
      <c r="B6" s="68">
        <v>150</v>
      </c>
      <c r="C6" s="69">
        <v>313978</v>
      </c>
      <c r="D6" s="69">
        <v>373022</v>
      </c>
      <c r="E6" s="69">
        <f t="shared" ref="E6:E50" si="0">SUM(C6:D6)</f>
        <v>687000</v>
      </c>
      <c r="F6" s="60"/>
      <c r="G6" s="61" t="s">
        <v>50</v>
      </c>
      <c r="H6" s="68">
        <v>268</v>
      </c>
      <c r="I6" s="69">
        <v>560974</v>
      </c>
      <c r="J6" s="69">
        <v>666466</v>
      </c>
      <c r="K6" s="69">
        <f t="shared" ref="K6:K48" si="1">SUM(I6:J6)</f>
        <v>1227440</v>
      </c>
    </row>
    <row r="7" spans="1:11" x14ac:dyDescent="0.25">
      <c r="A7" s="61" t="s">
        <v>5</v>
      </c>
      <c r="B7" s="68">
        <v>100</v>
      </c>
      <c r="C7" s="69">
        <v>209319</v>
      </c>
      <c r="D7" s="69">
        <v>248681</v>
      </c>
      <c r="E7" s="69">
        <f t="shared" si="0"/>
        <v>458000</v>
      </c>
      <c r="F7" s="60"/>
      <c r="G7" s="61" t="s">
        <v>51</v>
      </c>
      <c r="H7" s="68">
        <v>320</v>
      </c>
      <c r="I7" s="69">
        <v>669819</v>
      </c>
      <c r="J7" s="69">
        <v>795781</v>
      </c>
      <c r="K7" s="69">
        <f t="shared" si="1"/>
        <v>1465600</v>
      </c>
    </row>
    <row r="8" spans="1:11" x14ac:dyDescent="0.25">
      <c r="A8" s="61" t="s">
        <v>6</v>
      </c>
      <c r="B8" s="68">
        <v>145</v>
      </c>
      <c r="C8" s="69">
        <v>303512</v>
      </c>
      <c r="D8" s="69">
        <v>360588</v>
      </c>
      <c r="E8" s="69">
        <f t="shared" si="0"/>
        <v>664100</v>
      </c>
      <c r="F8" s="60"/>
      <c r="G8" s="61" t="s">
        <v>52</v>
      </c>
      <c r="H8" s="68">
        <v>121</v>
      </c>
      <c r="I8" s="69">
        <v>253275</v>
      </c>
      <c r="J8" s="69">
        <v>300905</v>
      </c>
      <c r="K8" s="69">
        <f t="shared" si="1"/>
        <v>554180</v>
      </c>
    </row>
    <row r="9" spans="1:11" x14ac:dyDescent="0.25">
      <c r="A9" s="61" t="s">
        <v>7</v>
      </c>
      <c r="B9" s="68">
        <v>53</v>
      </c>
      <c r="C9" s="69">
        <v>110939</v>
      </c>
      <c r="D9" s="69">
        <v>131801</v>
      </c>
      <c r="E9" s="69">
        <f t="shared" si="0"/>
        <v>242740</v>
      </c>
      <c r="F9" s="60"/>
      <c r="G9" s="61" t="s">
        <v>53</v>
      </c>
      <c r="H9" s="68">
        <v>949</v>
      </c>
      <c r="I9" s="69">
        <v>1986435</v>
      </c>
      <c r="J9" s="69">
        <v>2359985</v>
      </c>
      <c r="K9" s="69">
        <f t="shared" si="1"/>
        <v>4346420</v>
      </c>
    </row>
    <row r="10" spans="1:11" x14ac:dyDescent="0.25">
      <c r="A10" s="61" t="s">
        <v>8</v>
      </c>
      <c r="B10" s="68">
        <v>102</v>
      </c>
      <c r="C10" s="69">
        <v>213505</v>
      </c>
      <c r="D10" s="69">
        <v>253655</v>
      </c>
      <c r="E10" s="69">
        <f t="shared" si="0"/>
        <v>467160</v>
      </c>
      <c r="F10" s="60"/>
      <c r="G10" s="61" t="s">
        <v>54</v>
      </c>
      <c r="H10" s="68">
        <v>458</v>
      </c>
      <c r="I10" s="69">
        <v>958680</v>
      </c>
      <c r="J10" s="69">
        <v>1138960</v>
      </c>
      <c r="K10" s="69">
        <f t="shared" si="1"/>
        <v>2097640</v>
      </c>
    </row>
    <row r="11" spans="1:11" x14ac:dyDescent="0.25">
      <c r="A11" s="61" t="s">
        <v>9</v>
      </c>
      <c r="B11" s="68">
        <v>130</v>
      </c>
      <c r="C11" s="69">
        <v>272114</v>
      </c>
      <c r="D11" s="69">
        <v>323286</v>
      </c>
      <c r="E11" s="69">
        <f t="shared" si="0"/>
        <v>595400</v>
      </c>
      <c r="F11" s="60"/>
      <c r="G11" s="61" t="s">
        <v>55</v>
      </c>
      <c r="H11" s="68">
        <v>12</v>
      </c>
      <c r="I11" s="69">
        <v>25118</v>
      </c>
      <c r="J11" s="69">
        <v>29842</v>
      </c>
      <c r="K11" s="69">
        <f t="shared" si="1"/>
        <v>54960</v>
      </c>
    </row>
    <row r="12" spans="1:11" x14ac:dyDescent="0.25">
      <c r="A12" s="61" t="s">
        <v>10</v>
      </c>
      <c r="B12" s="68">
        <v>330</v>
      </c>
      <c r="C12" s="69">
        <v>690751</v>
      </c>
      <c r="D12" s="69">
        <v>820649</v>
      </c>
      <c r="E12" s="69">
        <f t="shared" si="0"/>
        <v>1511400</v>
      </c>
      <c r="F12" s="60"/>
      <c r="G12" s="61" t="s">
        <v>56</v>
      </c>
      <c r="H12" s="68">
        <v>890</v>
      </c>
      <c r="I12" s="69">
        <v>1862937</v>
      </c>
      <c r="J12" s="69">
        <v>2213263</v>
      </c>
      <c r="K12" s="69">
        <f t="shared" si="1"/>
        <v>4076200</v>
      </c>
    </row>
    <row r="13" spans="1:11" x14ac:dyDescent="0.25">
      <c r="A13" s="61" t="s">
        <v>11</v>
      </c>
      <c r="B13" s="68">
        <v>1049</v>
      </c>
      <c r="C13" s="69">
        <v>2195751</v>
      </c>
      <c r="D13" s="69">
        <v>2608669</v>
      </c>
      <c r="E13" s="69">
        <f t="shared" si="0"/>
        <v>4804420</v>
      </c>
      <c r="F13" s="60"/>
      <c r="G13" s="61" t="s">
        <v>57</v>
      </c>
      <c r="H13" s="68">
        <v>64</v>
      </c>
      <c r="I13" s="69">
        <v>133964</v>
      </c>
      <c r="J13" s="69">
        <v>159156</v>
      </c>
      <c r="K13" s="69">
        <f t="shared" si="1"/>
        <v>293120</v>
      </c>
    </row>
    <row r="14" spans="1:11" x14ac:dyDescent="0.25">
      <c r="A14" s="61" t="s">
        <v>12</v>
      </c>
      <c r="B14" s="68">
        <v>65</v>
      </c>
      <c r="C14" s="69">
        <v>136057</v>
      </c>
      <c r="D14" s="69">
        <v>161643</v>
      </c>
      <c r="E14" s="69">
        <f t="shared" si="0"/>
        <v>297700</v>
      </c>
      <c r="F14" s="60"/>
      <c r="G14" s="61" t="s">
        <v>58</v>
      </c>
      <c r="H14" s="68">
        <v>239</v>
      </c>
      <c r="I14" s="69">
        <v>500271</v>
      </c>
      <c r="J14" s="69">
        <v>594349</v>
      </c>
      <c r="K14" s="69">
        <f t="shared" si="1"/>
        <v>1094620</v>
      </c>
    </row>
    <row r="15" spans="1:11" x14ac:dyDescent="0.25">
      <c r="A15" s="61" t="s">
        <v>13</v>
      </c>
      <c r="B15" s="68">
        <v>27</v>
      </c>
      <c r="C15" s="69">
        <v>56516</v>
      </c>
      <c r="D15" s="69">
        <v>67144</v>
      </c>
      <c r="E15" s="69">
        <f t="shared" si="0"/>
        <v>123660</v>
      </c>
      <c r="F15" s="60"/>
      <c r="G15" s="61" t="s">
        <v>59</v>
      </c>
      <c r="H15" s="68">
        <v>370</v>
      </c>
      <c r="I15" s="69">
        <v>774479</v>
      </c>
      <c r="J15" s="69">
        <v>920121</v>
      </c>
      <c r="K15" s="69">
        <f t="shared" si="1"/>
        <v>1694600</v>
      </c>
    </row>
    <row r="16" spans="1:11" x14ac:dyDescent="0.25">
      <c r="A16" s="61" t="s">
        <v>14</v>
      </c>
      <c r="B16" s="68">
        <v>20</v>
      </c>
      <c r="C16" s="69">
        <v>41864</v>
      </c>
      <c r="D16" s="69">
        <v>49736</v>
      </c>
      <c r="E16" s="69">
        <f t="shared" si="0"/>
        <v>91600</v>
      </c>
      <c r="F16" s="60"/>
      <c r="G16" s="61" t="s">
        <v>60</v>
      </c>
      <c r="H16" s="68">
        <v>233</v>
      </c>
      <c r="I16" s="69">
        <v>487712</v>
      </c>
      <c r="J16" s="69">
        <v>579428</v>
      </c>
      <c r="K16" s="69">
        <f t="shared" si="1"/>
        <v>1067140</v>
      </c>
    </row>
    <row r="17" spans="1:11" x14ac:dyDescent="0.25">
      <c r="A17" s="61" t="s">
        <v>15</v>
      </c>
      <c r="B17" s="68">
        <v>111</v>
      </c>
      <c r="C17" s="69">
        <v>232344</v>
      </c>
      <c r="D17" s="69">
        <v>276036</v>
      </c>
      <c r="E17" s="69">
        <f t="shared" si="0"/>
        <v>508380</v>
      </c>
      <c r="F17" s="60"/>
      <c r="G17" s="61" t="s">
        <v>61</v>
      </c>
      <c r="H17" s="68">
        <v>95</v>
      </c>
      <c r="I17" s="69">
        <v>198853</v>
      </c>
      <c r="J17" s="69">
        <v>236247</v>
      </c>
      <c r="K17" s="69">
        <f t="shared" si="1"/>
        <v>435100</v>
      </c>
    </row>
    <row r="18" spans="1:11" x14ac:dyDescent="0.25">
      <c r="A18" s="61" t="s">
        <v>16</v>
      </c>
      <c r="B18" s="68">
        <v>40</v>
      </c>
      <c r="C18" s="69">
        <v>83727</v>
      </c>
      <c r="D18" s="69">
        <v>99473</v>
      </c>
      <c r="E18" s="69">
        <f t="shared" si="0"/>
        <v>183200</v>
      </c>
      <c r="F18" s="60"/>
      <c r="G18" s="61" t="s">
        <v>62</v>
      </c>
      <c r="H18" s="68">
        <v>201</v>
      </c>
      <c r="I18" s="69">
        <v>420730</v>
      </c>
      <c r="J18" s="69">
        <v>499850</v>
      </c>
      <c r="K18" s="69">
        <f t="shared" si="1"/>
        <v>920580</v>
      </c>
    </row>
    <row r="19" spans="1:11" x14ac:dyDescent="0.25">
      <c r="A19" s="61" t="s">
        <v>17</v>
      </c>
      <c r="B19" s="68">
        <v>98</v>
      </c>
      <c r="C19" s="69">
        <v>205132</v>
      </c>
      <c r="D19" s="69">
        <v>243708</v>
      </c>
      <c r="E19" s="69">
        <f t="shared" si="0"/>
        <v>448840</v>
      </c>
      <c r="F19" s="60"/>
      <c r="G19" s="61" t="s">
        <v>63</v>
      </c>
      <c r="H19" s="68">
        <v>70</v>
      </c>
      <c r="I19" s="69">
        <v>146523</v>
      </c>
      <c r="J19" s="69">
        <v>174077</v>
      </c>
      <c r="K19" s="69">
        <f t="shared" si="1"/>
        <v>320600</v>
      </c>
    </row>
    <row r="20" spans="1:11" x14ac:dyDescent="0.25">
      <c r="A20" s="61" t="s">
        <v>18</v>
      </c>
      <c r="B20" s="68">
        <v>100</v>
      </c>
      <c r="C20" s="69">
        <v>209319</v>
      </c>
      <c r="D20" s="69">
        <v>248681</v>
      </c>
      <c r="E20" s="69">
        <f t="shared" si="0"/>
        <v>458000</v>
      </c>
      <c r="F20" s="60"/>
      <c r="G20" s="61" t="s">
        <v>64</v>
      </c>
      <c r="H20" s="68">
        <v>30</v>
      </c>
      <c r="I20" s="69">
        <v>62796</v>
      </c>
      <c r="J20" s="69">
        <v>74604</v>
      </c>
      <c r="K20" s="69">
        <f t="shared" si="1"/>
        <v>137400</v>
      </c>
    </row>
    <row r="21" spans="1:11" x14ac:dyDescent="0.25">
      <c r="A21" s="61" t="s">
        <v>19</v>
      </c>
      <c r="B21" s="68">
        <v>38</v>
      </c>
      <c r="C21" s="69">
        <v>79541</v>
      </c>
      <c r="D21" s="69">
        <v>94499</v>
      </c>
      <c r="E21" s="69">
        <f t="shared" si="0"/>
        <v>174040</v>
      </c>
      <c r="F21" s="60"/>
      <c r="G21" s="61" t="s">
        <v>65</v>
      </c>
      <c r="H21" s="68">
        <v>74</v>
      </c>
      <c r="I21" s="69">
        <v>154896</v>
      </c>
      <c r="J21" s="69">
        <v>184024</v>
      </c>
      <c r="K21" s="69">
        <f t="shared" si="1"/>
        <v>338920</v>
      </c>
    </row>
    <row r="22" spans="1:11" x14ac:dyDescent="0.25">
      <c r="A22" s="61" t="s">
        <v>20</v>
      </c>
      <c r="B22" s="68">
        <v>208</v>
      </c>
      <c r="C22" s="69">
        <v>435383</v>
      </c>
      <c r="D22" s="69">
        <v>517257</v>
      </c>
      <c r="E22" s="69">
        <f t="shared" si="0"/>
        <v>952640</v>
      </c>
      <c r="F22" s="60"/>
      <c r="G22" s="61" t="s">
        <v>66</v>
      </c>
      <c r="H22" s="68">
        <v>100</v>
      </c>
      <c r="I22" s="69">
        <v>209319</v>
      </c>
      <c r="J22" s="69">
        <v>248681</v>
      </c>
      <c r="K22" s="69">
        <f t="shared" si="1"/>
        <v>458000</v>
      </c>
    </row>
    <row r="23" spans="1:11" x14ac:dyDescent="0.25">
      <c r="A23" s="61" t="s">
        <v>21</v>
      </c>
      <c r="B23" s="68">
        <v>1048</v>
      </c>
      <c r="C23" s="69">
        <v>2193658</v>
      </c>
      <c r="D23" s="69">
        <v>2606182</v>
      </c>
      <c r="E23" s="69">
        <f t="shared" si="0"/>
        <v>4799840</v>
      </c>
      <c r="F23" s="60"/>
      <c r="G23" s="61" t="s">
        <v>67</v>
      </c>
      <c r="H23" s="68">
        <v>5</v>
      </c>
      <c r="I23" s="69">
        <v>10466</v>
      </c>
      <c r="J23" s="69">
        <v>12434</v>
      </c>
      <c r="K23" s="69">
        <f t="shared" si="1"/>
        <v>22900</v>
      </c>
    </row>
    <row r="24" spans="1:11" x14ac:dyDescent="0.25">
      <c r="A24" s="61" t="s">
        <v>22</v>
      </c>
      <c r="B24" s="68">
        <v>60</v>
      </c>
      <c r="C24" s="69">
        <v>125591</v>
      </c>
      <c r="D24" s="69">
        <v>149209</v>
      </c>
      <c r="E24" s="69">
        <f t="shared" si="0"/>
        <v>274800</v>
      </c>
      <c r="F24" s="60"/>
      <c r="G24" s="61" t="s">
        <v>68</v>
      </c>
      <c r="H24" s="68">
        <v>20</v>
      </c>
      <c r="I24" s="69">
        <v>41864</v>
      </c>
      <c r="J24" s="69">
        <v>49736</v>
      </c>
      <c r="K24" s="69">
        <f t="shared" si="1"/>
        <v>91600</v>
      </c>
    </row>
    <row r="25" spans="1:11" x14ac:dyDescent="0.25">
      <c r="A25" s="61" t="s">
        <v>23</v>
      </c>
      <c r="B25" s="68">
        <v>98</v>
      </c>
      <c r="C25" s="69">
        <v>205132</v>
      </c>
      <c r="D25" s="69">
        <v>243708</v>
      </c>
      <c r="E25" s="69">
        <f t="shared" si="0"/>
        <v>448840</v>
      </c>
      <c r="F25" s="60"/>
      <c r="G25" s="61" t="s">
        <v>69</v>
      </c>
      <c r="H25" s="68">
        <v>40</v>
      </c>
      <c r="I25" s="69">
        <v>83727</v>
      </c>
      <c r="J25" s="69">
        <v>99473</v>
      </c>
      <c r="K25" s="69">
        <f t="shared" si="1"/>
        <v>183200</v>
      </c>
    </row>
    <row r="26" spans="1:11" x14ac:dyDescent="0.25">
      <c r="A26" s="61" t="s">
        <v>24</v>
      </c>
      <c r="B26" s="68">
        <v>323</v>
      </c>
      <c r="C26" s="69">
        <v>676099</v>
      </c>
      <c r="D26" s="69">
        <v>803241</v>
      </c>
      <c r="E26" s="69">
        <f t="shared" si="0"/>
        <v>1479340</v>
      </c>
      <c r="F26" s="60"/>
      <c r="G26" s="61" t="s">
        <v>70</v>
      </c>
      <c r="H26" s="68">
        <v>40</v>
      </c>
      <c r="I26" s="69">
        <v>83727</v>
      </c>
      <c r="J26" s="69">
        <v>99473</v>
      </c>
      <c r="K26" s="69">
        <f t="shared" si="1"/>
        <v>183200</v>
      </c>
    </row>
    <row r="27" spans="1:11" x14ac:dyDescent="0.25">
      <c r="A27" s="61" t="s">
        <v>25</v>
      </c>
      <c r="B27" s="68">
        <v>130</v>
      </c>
      <c r="C27" s="69">
        <v>272114</v>
      </c>
      <c r="D27" s="69">
        <v>323286</v>
      </c>
      <c r="E27" s="69">
        <f t="shared" si="0"/>
        <v>595400</v>
      </c>
      <c r="F27" s="60"/>
      <c r="G27" s="61" t="s">
        <v>71</v>
      </c>
      <c r="H27" s="68">
        <v>40</v>
      </c>
      <c r="I27" s="69">
        <v>83727</v>
      </c>
      <c r="J27" s="69">
        <v>99473</v>
      </c>
      <c r="K27" s="69">
        <f t="shared" si="1"/>
        <v>183200</v>
      </c>
    </row>
    <row r="28" spans="1:11" x14ac:dyDescent="0.25">
      <c r="A28" s="61" t="s">
        <v>26</v>
      </c>
      <c r="B28" s="68">
        <v>57</v>
      </c>
      <c r="C28" s="69">
        <v>119312</v>
      </c>
      <c r="D28" s="69">
        <v>141748</v>
      </c>
      <c r="E28" s="69">
        <f t="shared" si="0"/>
        <v>261060</v>
      </c>
      <c r="F28" s="60"/>
      <c r="G28" s="61" t="s">
        <v>72</v>
      </c>
      <c r="H28" s="68">
        <v>40</v>
      </c>
      <c r="I28" s="69">
        <v>83727</v>
      </c>
      <c r="J28" s="69">
        <v>99473</v>
      </c>
      <c r="K28" s="69">
        <f t="shared" si="1"/>
        <v>183200</v>
      </c>
    </row>
    <row r="29" spans="1:11" x14ac:dyDescent="0.25">
      <c r="A29" s="61" t="s">
        <v>27</v>
      </c>
      <c r="B29" s="68">
        <v>270</v>
      </c>
      <c r="C29" s="69">
        <v>565160</v>
      </c>
      <c r="D29" s="69">
        <v>671440</v>
      </c>
      <c r="E29" s="69">
        <f t="shared" si="0"/>
        <v>1236600</v>
      </c>
      <c r="F29" s="60"/>
      <c r="G29" s="61" t="s">
        <v>73</v>
      </c>
      <c r="H29" s="68">
        <v>40</v>
      </c>
      <c r="I29" s="69">
        <v>83727</v>
      </c>
      <c r="J29" s="69">
        <v>99473</v>
      </c>
      <c r="K29" s="69">
        <f t="shared" si="1"/>
        <v>183200</v>
      </c>
    </row>
    <row r="30" spans="1:11" x14ac:dyDescent="0.25">
      <c r="A30" s="61" t="s">
        <v>28</v>
      </c>
      <c r="B30" s="68">
        <v>1243</v>
      </c>
      <c r="C30" s="69">
        <v>2601831</v>
      </c>
      <c r="D30" s="69">
        <v>3091109</v>
      </c>
      <c r="E30" s="69">
        <f t="shared" si="0"/>
        <v>5692940</v>
      </c>
      <c r="F30" s="60"/>
      <c r="G30" s="61" t="s">
        <v>74</v>
      </c>
      <c r="H30" s="68">
        <v>60</v>
      </c>
      <c r="I30" s="69">
        <v>125591</v>
      </c>
      <c r="J30" s="69">
        <v>149209</v>
      </c>
      <c r="K30" s="69">
        <f t="shared" si="1"/>
        <v>274800</v>
      </c>
    </row>
    <row r="31" spans="1:11" x14ac:dyDescent="0.25">
      <c r="A31" s="61" t="s">
        <v>29</v>
      </c>
      <c r="B31" s="68">
        <v>725</v>
      </c>
      <c r="C31" s="69">
        <v>1517559</v>
      </c>
      <c r="D31" s="69">
        <v>1802941</v>
      </c>
      <c r="E31" s="69">
        <f t="shared" si="0"/>
        <v>3320500</v>
      </c>
      <c r="F31" s="60"/>
      <c r="G31" s="61" t="s">
        <v>75</v>
      </c>
      <c r="H31" s="68">
        <v>40</v>
      </c>
      <c r="I31" s="69">
        <v>83727</v>
      </c>
      <c r="J31" s="69">
        <v>99473</v>
      </c>
      <c r="K31" s="69">
        <f t="shared" si="1"/>
        <v>183200</v>
      </c>
    </row>
    <row r="32" spans="1:11" x14ac:dyDescent="0.25">
      <c r="A32" s="61" t="s">
        <v>30</v>
      </c>
      <c r="B32" s="68">
        <v>471</v>
      </c>
      <c r="C32" s="69">
        <v>985890</v>
      </c>
      <c r="D32" s="69">
        <v>1171290</v>
      </c>
      <c r="E32" s="69">
        <f t="shared" si="0"/>
        <v>2157180</v>
      </c>
      <c r="F32" s="60"/>
      <c r="G32" s="61" t="s">
        <v>76</v>
      </c>
      <c r="H32" s="68">
        <v>40</v>
      </c>
      <c r="I32" s="69">
        <v>83727</v>
      </c>
      <c r="J32" s="69">
        <v>99473</v>
      </c>
      <c r="K32" s="69">
        <f t="shared" si="1"/>
        <v>183200</v>
      </c>
    </row>
    <row r="33" spans="1:11" x14ac:dyDescent="0.25">
      <c r="A33" s="61" t="s">
        <v>31</v>
      </c>
      <c r="B33" s="68">
        <v>107</v>
      </c>
      <c r="C33" s="69">
        <v>223971</v>
      </c>
      <c r="D33" s="69">
        <v>266089</v>
      </c>
      <c r="E33" s="69">
        <f t="shared" si="0"/>
        <v>490060</v>
      </c>
      <c r="F33" s="60"/>
      <c r="G33" s="61" t="s">
        <v>77</v>
      </c>
      <c r="H33" s="68">
        <v>40</v>
      </c>
      <c r="I33" s="69">
        <v>83727</v>
      </c>
      <c r="J33" s="69">
        <v>99473</v>
      </c>
      <c r="K33" s="69">
        <f t="shared" si="1"/>
        <v>183200</v>
      </c>
    </row>
    <row r="34" spans="1:11" x14ac:dyDescent="0.25">
      <c r="A34" s="61" t="s">
        <v>32</v>
      </c>
      <c r="B34" s="68">
        <v>40</v>
      </c>
      <c r="C34" s="69">
        <v>83727</v>
      </c>
      <c r="D34" s="69">
        <v>99473</v>
      </c>
      <c r="E34" s="69">
        <f t="shared" si="0"/>
        <v>183200</v>
      </c>
      <c r="F34" s="60"/>
      <c r="G34" s="61" t="s">
        <v>78</v>
      </c>
      <c r="H34" s="68">
        <v>40</v>
      </c>
      <c r="I34" s="69">
        <v>83727</v>
      </c>
      <c r="J34" s="69">
        <v>99473</v>
      </c>
      <c r="K34" s="69">
        <f t="shared" si="1"/>
        <v>183200</v>
      </c>
    </row>
    <row r="35" spans="1:11" x14ac:dyDescent="0.25">
      <c r="A35" s="61" t="s">
        <v>33</v>
      </c>
      <c r="B35" s="68">
        <v>428</v>
      </c>
      <c r="C35" s="69">
        <v>895883</v>
      </c>
      <c r="D35" s="69">
        <v>1064357</v>
      </c>
      <c r="E35" s="69">
        <f t="shared" si="0"/>
        <v>1960240</v>
      </c>
      <c r="F35" s="60"/>
      <c r="G35" s="61" t="s">
        <v>79</v>
      </c>
      <c r="H35" s="68">
        <v>80</v>
      </c>
      <c r="I35" s="69">
        <v>167455</v>
      </c>
      <c r="J35" s="69">
        <v>198945</v>
      </c>
      <c r="K35" s="69">
        <f t="shared" si="1"/>
        <v>366400</v>
      </c>
    </row>
    <row r="36" spans="1:11" x14ac:dyDescent="0.25">
      <c r="A36" s="61" t="s">
        <v>34</v>
      </c>
      <c r="B36" s="68">
        <v>44</v>
      </c>
      <c r="C36" s="69">
        <v>92100</v>
      </c>
      <c r="D36" s="69">
        <v>109420</v>
      </c>
      <c r="E36" s="69">
        <f t="shared" si="0"/>
        <v>201520</v>
      </c>
      <c r="F36" s="60"/>
      <c r="G36" s="61" t="s">
        <v>80</v>
      </c>
      <c r="H36" s="68">
        <v>40</v>
      </c>
      <c r="I36" s="69">
        <v>83727</v>
      </c>
      <c r="J36" s="69">
        <v>99473</v>
      </c>
      <c r="K36" s="69">
        <f t="shared" si="1"/>
        <v>183200</v>
      </c>
    </row>
    <row r="37" spans="1:11" x14ac:dyDescent="0.25">
      <c r="A37" s="61" t="s">
        <v>35</v>
      </c>
      <c r="B37" s="68">
        <v>35</v>
      </c>
      <c r="C37" s="69">
        <v>73261</v>
      </c>
      <c r="D37" s="69">
        <v>87039</v>
      </c>
      <c r="E37" s="69">
        <f t="shared" si="0"/>
        <v>160300</v>
      </c>
      <c r="F37" s="60"/>
      <c r="G37" s="61" t="s">
        <v>81</v>
      </c>
      <c r="H37" s="68">
        <v>50</v>
      </c>
      <c r="I37" s="69">
        <v>104659</v>
      </c>
      <c r="J37" s="69">
        <v>124341</v>
      </c>
      <c r="K37" s="69">
        <f t="shared" si="1"/>
        <v>229000</v>
      </c>
    </row>
    <row r="38" spans="1:11" x14ac:dyDescent="0.25">
      <c r="A38" s="61" t="s">
        <v>36</v>
      </c>
      <c r="B38" s="68">
        <v>176</v>
      </c>
      <c r="C38" s="69">
        <v>368401</v>
      </c>
      <c r="D38" s="69">
        <v>437679</v>
      </c>
      <c r="E38" s="69">
        <f t="shared" si="0"/>
        <v>806080</v>
      </c>
      <c r="F38" s="60"/>
      <c r="G38" s="61" t="s">
        <v>82</v>
      </c>
      <c r="H38" s="68">
        <v>40</v>
      </c>
      <c r="I38" s="69">
        <v>83727</v>
      </c>
      <c r="J38" s="69">
        <v>99473</v>
      </c>
      <c r="K38" s="69">
        <f t="shared" si="1"/>
        <v>183200</v>
      </c>
    </row>
    <row r="39" spans="1:11" x14ac:dyDescent="0.25">
      <c r="A39" s="61" t="s">
        <v>37</v>
      </c>
      <c r="B39" s="68">
        <v>470</v>
      </c>
      <c r="C39" s="69">
        <v>983797</v>
      </c>
      <c r="D39" s="69">
        <v>1168803</v>
      </c>
      <c r="E39" s="69">
        <f t="shared" si="0"/>
        <v>2152600</v>
      </c>
      <c r="F39" s="60"/>
      <c r="G39" s="61" t="s">
        <v>83</v>
      </c>
      <c r="H39" s="68">
        <v>50</v>
      </c>
      <c r="I39" s="69">
        <v>104659</v>
      </c>
      <c r="J39" s="69">
        <v>124341</v>
      </c>
      <c r="K39" s="69">
        <f t="shared" si="1"/>
        <v>229000</v>
      </c>
    </row>
    <row r="40" spans="1:11" x14ac:dyDescent="0.25">
      <c r="A40" s="61" t="s">
        <v>38</v>
      </c>
      <c r="B40" s="68">
        <v>353</v>
      </c>
      <c r="C40" s="69">
        <v>738894</v>
      </c>
      <c r="D40" s="69">
        <v>877846</v>
      </c>
      <c r="E40" s="69">
        <f t="shared" si="0"/>
        <v>1616740</v>
      </c>
      <c r="F40" s="60"/>
      <c r="G40" s="61" t="s">
        <v>84</v>
      </c>
      <c r="H40" s="68">
        <v>20</v>
      </c>
      <c r="I40" s="69">
        <v>41864</v>
      </c>
      <c r="J40" s="69">
        <v>49736</v>
      </c>
      <c r="K40" s="69">
        <f t="shared" si="1"/>
        <v>91600</v>
      </c>
    </row>
    <row r="41" spans="1:11" x14ac:dyDescent="0.25">
      <c r="A41" s="61" t="s">
        <v>39</v>
      </c>
      <c r="B41" s="68">
        <v>40</v>
      </c>
      <c r="C41" s="69">
        <v>83727</v>
      </c>
      <c r="D41" s="69">
        <v>99473</v>
      </c>
      <c r="E41" s="69">
        <f t="shared" si="0"/>
        <v>183200</v>
      </c>
      <c r="F41" s="60"/>
      <c r="G41" s="61" t="s">
        <v>85</v>
      </c>
      <c r="H41" s="68">
        <v>40</v>
      </c>
      <c r="I41" s="69">
        <v>83727</v>
      </c>
      <c r="J41" s="69">
        <v>99473</v>
      </c>
      <c r="K41" s="69">
        <f t="shared" si="1"/>
        <v>183200</v>
      </c>
    </row>
    <row r="42" spans="1:11" x14ac:dyDescent="0.25">
      <c r="A42" s="61" t="s">
        <v>40</v>
      </c>
      <c r="B42" s="68">
        <v>164</v>
      </c>
      <c r="C42" s="69">
        <v>343282</v>
      </c>
      <c r="D42" s="69">
        <v>407838</v>
      </c>
      <c r="E42" s="69">
        <f t="shared" si="0"/>
        <v>751120</v>
      </c>
      <c r="F42" s="60"/>
      <c r="G42" s="61" t="s">
        <v>86</v>
      </c>
      <c r="H42" s="68">
        <v>40</v>
      </c>
      <c r="I42" s="69">
        <v>83727</v>
      </c>
      <c r="J42" s="69">
        <v>99473</v>
      </c>
      <c r="K42" s="69">
        <f t="shared" si="1"/>
        <v>183200</v>
      </c>
    </row>
    <row r="43" spans="1:11" x14ac:dyDescent="0.25">
      <c r="A43" s="61" t="s">
        <v>41</v>
      </c>
      <c r="B43" s="68">
        <v>585</v>
      </c>
      <c r="C43" s="69">
        <v>1224513</v>
      </c>
      <c r="D43" s="69">
        <v>1454787</v>
      </c>
      <c r="E43" s="69">
        <f t="shared" si="0"/>
        <v>2679300</v>
      </c>
      <c r="F43" s="60"/>
      <c r="G43" s="61" t="s">
        <v>87</v>
      </c>
      <c r="H43" s="68">
        <v>40</v>
      </c>
      <c r="I43" s="69">
        <v>83727</v>
      </c>
      <c r="J43" s="69">
        <v>99473</v>
      </c>
      <c r="K43" s="69">
        <f t="shared" si="1"/>
        <v>183200</v>
      </c>
    </row>
    <row r="44" spans="1:11" x14ac:dyDescent="0.25">
      <c r="A44" s="61" t="s">
        <v>42</v>
      </c>
      <c r="B44" s="68">
        <v>60</v>
      </c>
      <c r="C44" s="69">
        <v>125591</v>
      </c>
      <c r="D44" s="69">
        <v>149209</v>
      </c>
      <c r="E44" s="69">
        <f t="shared" si="0"/>
        <v>274800</v>
      </c>
      <c r="F44" s="60"/>
      <c r="G44" s="61" t="s">
        <v>88</v>
      </c>
      <c r="H44" s="68">
        <v>60</v>
      </c>
      <c r="I44" s="69">
        <v>125591</v>
      </c>
      <c r="J44" s="69">
        <v>149209</v>
      </c>
      <c r="K44" s="69">
        <f t="shared" si="1"/>
        <v>274800</v>
      </c>
    </row>
    <row r="45" spans="1:11" x14ac:dyDescent="0.25">
      <c r="A45" s="61" t="s">
        <v>43</v>
      </c>
      <c r="B45" s="68">
        <v>60</v>
      </c>
      <c r="C45" s="69">
        <v>125591</v>
      </c>
      <c r="D45" s="69">
        <v>149209</v>
      </c>
      <c r="E45" s="69">
        <f t="shared" si="0"/>
        <v>274800</v>
      </c>
      <c r="F45" s="60"/>
      <c r="G45" s="61" t="s">
        <v>89</v>
      </c>
      <c r="H45" s="68">
        <v>75</v>
      </c>
      <c r="I45" s="69">
        <v>156989</v>
      </c>
      <c r="J45" s="69">
        <v>186511</v>
      </c>
      <c r="K45" s="69">
        <f t="shared" si="1"/>
        <v>343500</v>
      </c>
    </row>
    <row r="46" spans="1:11" x14ac:dyDescent="0.25">
      <c r="A46" s="61" t="s">
        <v>44</v>
      </c>
      <c r="B46" s="68">
        <v>224</v>
      </c>
      <c r="C46" s="69">
        <v>468874</v>
      </c>
      <c r="D46" s="69">
        <v>557046</v>
      </c>
      <c r="E46" s="69">
        <f t="shared" si="0"/>
        <v>1025920</v>
      </c>
      <c r="F46" s="60"/>
      <c r="G46" s="61" t="s">
        <v>90</v>
      </c>
      <c r="H46" s="68">
        <v>60</v>
      </c>
      <c r="I46" s="69">
        <v>125591</v>
      </c>
      <c r="J46" s="69">
        <v>149209</v>
      </c>
      <c r="K46" s="69">
        <f t="shared" si="1"/>
        <v>274800</v>
      </c>
    </row>
    <row r="47" spans="1:11" x14ac:dyDescent="0.25">
      <c r="A47" s="61" t="s">
        <v>45</v>
      </c>
      <c r="B47" s="68">
        <v>269</v>
      </c>
      <c r="C47" s="69">
        <v>563067</v>
      </c>
      <c r="D47" s="69">
        <v>668953</v>
      </c>
      <c r="E47" s="69">
        <f t="shared" si="0"/>
        <v>1232020</v>
      </c>
      <c r="F47" s="62"/>
      <c r="G47" s="61" t="s">
        <v>91</v>
      </c>
      <c r="H47" s="68">
        <v>40</v>
      </c>
      <c r="I47" s="69">
        <v>83727</v>
      </c>
      <c r="J47" s="69">
        <v>99473</v>
      </c>
      <c r="K47" s="69">
        <f t="shared" si="1"/>
        <v>183200</v>
      </c>
    </row>
    <row r="48" spans="1:11" x14ac:dyDescent="0.25">
      <c r="A48" s="61" t="s">
        <v>46</v>
      </c>
      <c r="B48" s="68">
        <v>40</v>
      </c>
      <c r="C48" s="69">
        <v>83727</v>
      </c>
      <c r="D48" s="69">
        <v>99473</v>
      </c>
      <c r="E48" s="69">
        <f t="shared" si="0"/>
        <v>183200</v>
      </c>
      <c r="F48" s="62"/>
      <c r="G48" s="61" t="s">
        <v>98</v>
      </c>
      <c r="H48" s="68">
        <v>96</v>
      </c>
      <c r="I48" s="69">
        <v>200946</v>
      </c>
      <c r="J48" s="69">
        <v>238734</v>
      </c>
      <c r="K48" s="69">
        <f t="shared" si="1"/>
        <v>439680</v>
      </c>
    </row>
    <row r="49" spans="1:11" x14ac:dyDescent="0.25">
      <c r="A49" s="61" t="s">
        <v>47</v>
      </c>
      <c r="B49" s="68">
        <v>53</v>
      </c>
      <c r="C49" s="69">
        <v>110939</v>
      </c>
      <c r="D49" s="69">
        <v>131801</v>
      </c>
      <c r="E49" s="69">
        <f t="shared" si="0"/>
        <v>242740</v>
      </c>
      <c r="F49" s="62"/>
      <c r="G49" s="61"/>
      <c r="H49" s="58"/>
      <c r="I49" s="59"/>
      <c r="J49" s="59"/>
      <c r="K49" s="59"/>
    </row>
    <row r="50" spans="1:11" x14ac:dyDescent="0.25">
      <c r="A50" s="61" t="s">
        <v>48</v>
      </c>
      <c r="B50" s="68">
        <v>74</v>
      </c>
      <c r="C50" s="69">
        <v>154896</v>
      </c>
      <c r="D50" s="69">
        <v>184024</v>
      </c>
      <c r="E50" s="69">
        <f t="shared" si="0"/>
        <v>338920</v>
      </c>
      <c r="F50" s="62"/>
      <c r="G50" s="63"/>
      <c r="H50" s="64"/>
      <c r="I50" s="65"/>
      <c r="J50" s="65"/>
      <c r="K50" s="65"/>
    </row>
    <row r="51" spans="1:11" x14ac:dyDescent="0.25">
      <c r="A51" s="63"/>
      <c r="B51" s="64"/>
      <c r="C51" s="65"/>
      <c r="D51" s="65"/>
      <c r="E51" s="65"/>
      <c r="F51" s="62"/>
      <c r="G51" s="67" t="s">
        <v>205</v>
      </c>
      <c r="H51" s="66">
        <f>SUM(B5:B50)+SUM(H5:H48)</f>
        <v>16283</v>
      </c>
      <c r="I51" s="66">
        <f>SUM(C5:C50)+SUM(I5:I48)</f>
        <v>34083337</v>
      </c>
      <c r="J51" s="66">
        <f>SUM(D5:D50)+SUM(J5:J48)</f>
        <v>40492803</v>
      </c>
      <c r="K51" s="66">
        <f>SUM(E5:E50)+SUM(K5:K48)</f>
        <v>74576140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55" workbookViewId="0">
      <selection activeCell="I7" sqref="I7:I96"/>
    </sheetView>
  </sheetViews>
  <sheetFormatPr defaultRowHeight="15" x14ac:dyDescent="0.25"/>
  <cols>
    <col min="2" max="2" width="52.5703125" style="20" customWidth="1"/>
    <col min="3" max="3" width="11.140625" style="20" bestFit="1" customWidth="1"/>
    <col min="4" max="4" width="14" style="21" customWidth="1"/>
    <col min="5" max="5" width="13.7109375" style="35" hidden="1" customWidth="1"/>
    <col min="6" max="6" width="11.5703125" bestFit="1" customWidth="1"/>
    <col min="7" max="7" width="13.85546875" bestFit="1" customWidth="1"/>
    <col min="9" max="10" width="13.42578125" bestFit="1" customWidth="1"/>
  </cols>
  <sheetData>
    <row r="1" spans="1:10" x14ac:dyDescent="0.25">
      <c r="B1" s="44" t="s">
        <v>103</v>
      </c>
      <c r="C1" s="44" t="s">
        <v>104</v>
      </c>
      <c r="D1" s="45" t="s">
        <v>106</v>
      </c>
    </row>
    <row r="2" spans="1:10" x14ac:dyDescent="0.25">
      <c r="B2" s="41" t="s">
        <v>99</v>
      </c>
      <c r="C2" s="42">
        <v>35421254</v>
      </c>
      <c r="D2" s="43">
        <v>1001667</v>
      </c>
    </row>
    <row r="3" spans="1:10" x14ac:dyDescent="0.25">
      <c r="B3" s="41" t="s">
        <v>100</v>
      </c>
      <c r="C3" s="42">
        <v>40156553</v>
      </c>
      <c r="D3" s="43">
        <v>0</v>
      </c>
    </row>
    <row r="4" spans="1:10" x14ac:dyDescent="0.25">
      <c r="B4" s="41" t="s">
        <v>102</v>
      </c>
      <c r="C4" s="42">
        <v>75577807</v>
      </c>
      <c r="D4" s="43">
        <v>1001667</v>
      </c>
    </row>
    <row r="5" spans="1:10" ht="16.5" thickBot="1" x14ac:dyDescent="0.3">
      <c r="B5" s="1"/>
      <c r="C5"/>
      <c r="D5" s="2"/>
    </row>
    <row r="6" spans="1:10" ht="62.25" thickTop="1" thickBot="1" x14ac:dyDescent="0.3">
      <c r="B6" s="3" t="s">
        <v>0</v>
      </c>
      <c r="C6" s="4" t="s">
        <v>1</v>
      </c>
      <c r="D6" s="46" t="s">
        <v>196</v>
      </c>
      <c r="E6" s="46"/>
      <c r="F6" s="46" t="s">
        <v>197</v>
      </c>
      <c r="G6" s="5" t="s">
        <v>2</v>
      </c>
      <c r="H6" s="5" t="s">
        <v>101</v>
      </c>
      <c r="I6" s="5" t="s">
        <v>100</v>
      </c>
      <c r="J6" s="40" t="s">
        <v>99</v>
      </c>
    </row>
    <row r="7" spans="1:10" ht="17.25" thickTop="1" x14ac:dyDescent="0.3">
      <c r="A7" t="s">
        <v>107</v>
      </c>
      <c r="B7" s="6" t="s">
        <v>3</v>
      </c>
      <c r="C7" s="7">
        <v>160</v>
      </c>
      <c r="D7" s="51"/>
      <c r="E7" s="47"/>
      <c r="F7" s="48">
        <f t="shared" ref="F7:F70" si="0">SUM(C7:E7)</f>
        <v>160</v>
      </c>
      <c r="G7" s="8">
        <f>ROUND(F7*4580, 0)</f>
        <v>732800</v>
      </c>
      <c r="H7" s="35">
        <f t="shared" ref="H7:H38" si="1">G7/$G$97</f>
        <v>9.8261991033593322E-3</v>
      </c>
      <c r="I7" s="11">
        <f t="shared" ref="I7:I38" si="2">ROUND(H7*$C$113,0)</f>
        <v>397890</v>
      </c>
      <c r="J7" s="37">
        <f>G7-I7</f>
        <v>334910</v>
      </c>
    </row>
    <row r="8" spans="1:10" ht="16.5" x14ac:dyDescent="0.3">
      <c r="A8" t="s">
        <v>108</v>
      </c>
      <c r="B8" s="9" t="s">
        <v>4</v>
      </c>
      <c r="C8" s="10">
        <v>147</v>
      </c>
      <c r="D8" s="52">
        <v>3</v>
      </c>
      <c r="E8" s="48"/>
      <c r="F8" s="48">
        <f t="shared" si="0"/>
        <v>150</v>
      </c>
      <c r="G8" s="11">
        <f>ROUND(F8*4580, 0)</f>
        <v>687000</v>
      </c>
      <c r="H8" s="35">
        <f t="shared" si="1"/>
        <v>9.2120616593993742E-3</v>
      </c>
      <c r="I8" s="11">
        <f t="shared" si="2"/>
        <v>373022</v>
      </c>
      <c r="J8" s="38">
        <f t="shared" ref="J8:J71" si="3">G8-I8</f>
        <v>313978</v>
      </c>
    </row>
    <row r="9" spans="1:10" ht="16.5" x14ac:dyDescent="0.3">
      <c r="A9" t="s">
        <v>109</v>
      </c>
      <c r="B9" s="9" t="s">
        <v>5</v>
      </c>
      <c r="C9" s="10">
        <v>100</v>
      </c>
      <c r="D9" s="52"/>
      <c r="E9" s="48"/>
      <c r="F9" s="48">
        <f t="shared" si="0"/>
        <v>100</v>
      </c>
      <c r="G9" s="11">
        <f t="shared" ref="G9:G40" si="4">ROUND(F9*4580, 0)</f>
        <v>458000</v>
      </c>
      <c r="H9" s="35">
        <f t="shared" si="1"/>
        <v>6.1413744395995822E-3</v>
      </c>
      <c r="I9" s="11">
        <f t="shared" si="2"/>
        <v>248681</v>
      </c>
      <c r="J9" s="38">
        <f t="shared" si="3"/>
        <v>209319</v>
      </c>
    </row>
    <row r="10" spans="1:10" ht="16.5" x14ac:dyDescent="0.3">
      <c r="A10" t="s">
        <v>110</v>
      </c>
      <c r="B10" s="9" t="s">
        <v>6</v>
      </c>
      <c r="C10" s="10">
        <v>145</v>
      </c>
      <c r="D10" s="52"/>
      <c r="E10" s="48"/>
      <c r="F10" s="48">
        <f t="shared" si="0"/>
        <v>145</v>
      </c>
      <c r="G10" s="11">
        <f t="shared" si="4"/>
        <v>664100</v>
      </c>
      <c r="H10" s="35">
        <f t="shared" si="1"/>
        <v>8.9049929374193943E-3</v>
      </c>
      <c r="I10" s="11">
        <f t="shared" si="2"/>
        <v>360588</v>
      </c>
      <c r="J10" s="38">
        <f t="shared" si="3"/>
        <v>303512</v>
      </c>
    </row>
    <row r="11" spans="1:10" ht="16.5" x14ac:dyDescent="0.3">
      <c r="A11" t="s">
        <v>111</v>
      </c>
      <c r="B11" s="9" t="s">
        <v>7</v>
      </c>
      <c r="C11" s="10">
        <v>60</v>
      </c>
      <c r="D11" s="52">
        <v>-7</v>
      </c>
      <c r="E11" s="48"/>
      <c r="F11" s="48">
        <f t="shared" si="0"/>
        <v>53</v>
      </c>
      <c r="G11" s="11">
        <f t="shared" si="4"/>
        <v>242740</v>
      </c>
      <c r="H11" s="35">
        <f t="shared" si="1"/>
        <v>3.2549284529877786E-3</v>
      </c>
      <c r="I11" s="11">
        <f t="shared" si="2"/>
        <v>131801</v>
      </c>
      <c r="J11" s="38">
        <f t="shared" si="3"/>
        <v>110939</v>
      </c>
    </row>
    <row r="12" spans="1:10" ht="16.5" x14ac:dyDescent="0.3">
      <c r="A12" t="s">
        <v>112</v>
      </c>
      <c r="B12" s="9" t="s">
        <v>8</v>
      </c>
      <c r="C12" s="10">
        <v>60</v>
      </c>
      <c r="D12" s="52">
        <v>42</v>
      </c>
      <c r="E12" s="48"/>
      <c r="F12" s="48">
        <f t="shared" si="0"/>
        <v>102</v>
      </c>
      <c r="G12" s="11">
        <f t="shared" si="4"/>
        <v>467160</v>
      </c>
      <c r="H12" s="35">
        <f t="shared" si="1"/>
        <v>6.2642019283915742E-3</v>
      </c>
      <c r="I12" s="11">
        <f t="shared" si="2"/>
        <v>253655</v>
      </c>
      <c r="J12" s="38">
        <f t="shared" si="3"/>
        <v>213505</v>
      </c>
    </row>
    <row r="13" spans="1:10" ht="16.5" x14ac:dyDescent="0.3">
      <c r="A13" t="s">
        <v>113</v>
      </c>
      <c r="B13" s="9" t="s">
        <v>9</v>
      </c>
      <c r="C13" s="10">
        <v>130</v>
      </c>
      <c r="D13" s="52"/>
      <c r="E13" s="48"/>
      <c r="F13" s="48">
        <f t="shared" si="0"/>
        <v>130</v>
      </c>
      <c r="G13" s="11">
        <f t="shared" si="4"/>
        <v>595400</v>
      </c>
      <c r="H13" s="35">
        <f t="shared" si="1"/>
        <v>7.9837867714794564E-3</v>
      </c>
      <c r="I13" s="11">
        <f t="shared" si="2"/>
        <v>323286</v>
      </c>
      <c r="J13" s="38">
        <f t="shared" si="3"/>
        <v>272114</v>
      </c>
    </row>
    <row r="14" spans="1:10" ht="16.5" x14ac:dyDescent="0.3">
      <c r="A14" t="s">
        <v>114</v>
      </c>
      <c r="B14" s="9" t="s">
        <v>10</v>
      </c>
      <c r="C14" s="10">
        <v>330</v>
      </c>
      <c r="D14" s="52"/>
      <c r="E14" s="48"/>
      <c r="F14" s="48">
        <f t="shared" si="0"/>
        <v>330</v>
      </c>
      <c r="G14" s="11">
        <f t="shared" si="4"/>
        <v>1511400</v>
      </c>
      <c r="H14" s="35">
        <f t="shared" si="1"/>
        <v>2.0266535650678621E-2</v>
      </c>
      <c r="I14" s="11">
        <f t="shared" si="2"/>
        <v>820649</v>
      </c>
      <c r="J14" s="38">
        <f t="shared" si="3"/>
        <v>690751</v>
      </c>
    </row>
    <row r="15" spans="1:10" ht="16.5" x14ac:dyDescent="0.3">
      <c r="A15" t="s">
        <v>115</v>
      </c>
      <c r="B15" s="9" t="s">
        <v>11</v>
      </c>
      <c r="C15" s="10">
        <v>1070</v>
      </c>
      <c r="D15" s="52">
        <v>-21</v>
      </c>
      <c r="E15" s="48"/>
      <c r="F15" s="48">
        <f t="shared" si="0"/>
        <v>1049</v>
      </c>
      <c r="G15" s="11">
        <f t="shared" si="4"/>
        <v>4804420</v>
      </c>
      <c r="H15" s="35">
        <f t="shared" si="1"/>
        <v>6.4423017871399618E-2</v>
      </c>
      <c r="I15" s="11">
        <f t="shared" si="2"/>
        <v>2608669</v>
      </c>
      <c r="J15" s="38">
        <f t="shared" si="3"/>
        <v>2195751</v>
      </c>
    </row>
    <row r="16" spans="1:10" ht="16.5" x14ac:dyDescent="0.3">
      <c r="A16" t="s">
        <v>116</v>
      </c>
      <c r="B16" s="9" t="s">
        <v>12</v>
      </c>
      <c r="C16" s="10">
        <v>65</v>
      </c>
      <c r="D16" s="52"/>
      <c r="E16" s="48"/>
      <c r="F16" s="48">
        <f t="shared" si="0"/>
        <v>65</v>
      </c>
      <c r="G16" s="11">
        <f t="shared" si="4"/>
        <v>297700</v>
      </c>
      <c r="H16" s="35">
        <f t="shared" si="1"/>
        <v>3.9918933857397282E-3</v>
      </c>
      <c r="I16" s="11">
        <f t="shared" si="2"/>
        <v>161643</v>
      </c>
      <c r="J16" s="38">
        <f t="shared" si="3"/>
        <v>136057</v>
      </c>
    </row>
    <row r="17" spans="1:10" ht="16.5" x14ac:dyDescent="0.3">
      <c r="A17" t="s">
        <v>117</v>
      </c>
      <c r="B17" s="9" t="s">
        <v>13</v>
      </c>
      <c r="C17" s="10">
        <v>40</v>
      </c>
      <c r="D17" s="52">
        <v>-13</v>
      </c>
      <c r="E17" s="48"/>
      <c r="F17" s="48">
        <f t="shared" si="0"/>
        <v>27</v>
      </c>
      <c r="G17" s="11">
        <f t="shared" si="4"/>
        <v>123660</v>
      </c>
      <c r="H17" s="35">
        <f t="shared" si="1"/>
        <v>1.6581710986918873E-3</v>
      </c>
      <c r="I17" s="11">
        <f t="shared" si="2"/>
        <v>67144</v>
      </c>
      <c r="J17" s="38">
        <f t="shared" si="3"/>
        <v>56516</v>
      </c>
    </row>
    <row r="18" spans="1:10" ht="16.5" x14ac:dyDescent="0.3">
      <c r="A18" t="s">
        <v>118</v>
      </c>
      <c r="B18" s="9" t="s">
        <v>14</v>
      </c>
      <c r="C18" s="10">
        <v>20</v>
      </c>
      <c r="D18" s="52"/>
      <c r="E18" s="48"/>
      <c r="F18" s="48">
        <f t="shared" si="0"/>
        <v>20</v>
      </c>
      <c r="G18" s="11">
        <f t="shared" si="4"/>
        <v>91600</v>
      </c>
      <c r="H18" s="35">
        <f t="shared" si="1"/>
        <v>1.2282748879199165E-3</v>
      </c>
      <c r="I18" s="11">
        <f t="shared" si="2"/>
        <v>49736</v>
      </c>
      <c r="J18" s="38">
        <f t="shared" si="3"/>
        <v>41864</v>
      </c>
    </row>
    <row r="19" spans="1:10" ht="16.5" x14ac:dyDescent="0.3">
      <c r="A19" t="s">
        <v>119</v>
      </c>
      <c r="B19" s="9" t="s">
        <v>15</v>
      </c>
      <c r="C19" s="10">
        <v>111</v>
      </c>
      <c r="D19" s="52"/>
      <c r="E19" s="48"/>
      <c r="F19" s="48">
        <f t="shared" si="0"/>
        <v>111</v>
      </c>
      <c r="G19" s="11">
        <f t="shared" si="4"/>
        <v>508380</v>
      </c>
      <c r="H19" s="35">
        <f t="shared" si="1"/>
        <v>6.8169256279555362E-3</v>
      </c>
      <c r="I19" s="11">
        <f t="shared" si="2"/>
        <v>276036</v>
      </c>
      <c r="J19" s="38">
        <f t="shared" si="3"/>
        <v>232344</v>
      </c>
    </row>
    <row r="20" spans="1:10" ht="16.5" x14ac:dyDescent="0.3">
      <c r="A20" t="s">
        <v>120</v>
      </c>
      <c r="B20" s="9" t="s">
        <v>16</v>
      </c>
      <c r="C20" s="10">
        <v>40</v>
      </c>
      <c r="D20" s="52"/>
      <c r="E20" s="48"/>
      <c r="F20" s="48">
        <f t="shared" si="0"/>
        <v>40</v>
      </c>
      <c r="G20" s="11">
        <f t="shared" si="4"/>
        <v>183200</v>
      </c>
      <c r="H20" s="35">
        <f t="shared" si="1"/>
        <v>2.4565497758398331E-3</v>
      </c>
      <c r="I20" s="11">
        <f t="shared" si="2"/>
        <v>99473</v>
      </c>
      <c r="J20" s="38">
        <f t="shared" si="3"/>
        <v>83727</v>
      </c>
    </row>
    <row r="21" spans="1:10" ht="16.5" x14ac:dyDescent="0.3">
      <c r="A21" t="s">
        <v>121</v>
      </c>
      <c r="B21" s="9" t="s">
        <v>17</v>
      </c>
      <c r="C21" s="10">
        <v>98</v>
      </c>
      <c r="D21" s="52"/>
      <c r="E21" s="48"/>
      <c r="F21" s="48">
        <f t="shared" si="0"/>
        <v>98</v>
      </c>
      <c r="G21" s="11">
        <f t="shared" si="4"/>
        <v>448840</v>
      </c>
      <c r="H21" s="35">
        <f t="shared" si="1"/>
        <v>6.0185469508075911E-3</v>
      </c>
      <c r="I21" s="11">
        <f t="shared" si="2"/>
        <v>243708</v>
      </c>
      <c r="J21" s="38">
        <f t="shared" si="3"/>
        <v>205132</v>
      </c>
    </row>
    <row r="22" spans="1:10" ht="16.5" x14ac:dyDescent="0.3">
      <c r="A22" t="s">
        <v>122</v>
      </c>
      <c r="B22" s="9" t="s">
        <v>18</v>
      </c>
      <c r="C22" s="10">
        <v>100</v>
      </c>
      <c r="D22" s="52"/>
      <c r="E22" s="48"/>
      <c r="F22" s="48">
        <f t="shared" si="0"/>
        <v>100</v>
      </c>
      <c r="G22" s="11">
        <f t="shared" si="4"/>
        <v>458000</v>
      </c>
      <c r="H22" s="35">
        <f t="shared" si="1"/>
        <v>6.1413744395995822E-3</v>
      </c>
      <c r="I22" s="11">
        <f t="shared" si="2"/>
        <v>248681</v>
      </c>
      <c r="J22" s="38">
        <f t="shared" si="3"/>
        <v>209319</v>
      </c>
    </row>
    <row r="23" spans="1:10" ht="16.5" x14ac:dyDescent="0.3">
      <c r="A23" t="s">
        <v>123</v>
      </c>
      <c r="B23" s="9" t="s">
        <v>19</v>
      </c>
      <c r="C23" s="10">
        <v>38</v>
      </c>
      <c r="D23" s="52"/>
      <c r="E23" s="48"/>
      <c r="F23" s="48">
        <f t="shared" si="0"/>
        <v>38</v>
      </c>
      <c r="G23" s="11">
        <f t="shared" si="4"/>
        <v>174040</v>
      </c>
      <c r="H23" s="35">
        <f t="shared" si="1"/>
        <v>2.3337222870478411E-3</v>
      </c>
      <c r="I23" s="11">
        <f t="shared" si="2"/>
        <v>94499</v>
      </c>
      <c r="J23" s="38">
        <f t="shared" si="3"/>
        <v>79541</v>
      </c>
    </row>
    <row r="24" spans="1:10" ht="16.5" x14ac:dyDescent="0.3">
      <c r="A24" t="s">
        <v>124</v>
      </c>
      <c r="B24" s="9" t="s">
        <v>20</v>
      </c>
      <c r="C24" s="10">
        <v>208</v>
      </c>
      <c r="D24" s="52"/>
      <c r="E24" s="48"/>
      <c r="F24" s="48">
        <f t="shared" si="0"/>
        <v>208</v>
      </c>
      <c r="G24" s="11">
        <f t="shared" si="4"/>
        <v>952640</v>
      </c>
      <c r="H24" s="35">
        <f t="shared" si="1"/>
        <v>1.2774058834367131E-2</v>
      </c>
      <c r="I24" s="11">
        <f t="shared" si="2"/>
        <v>517257</v>
      </c>
      <c r="J24" s="38">
        <f t="shared" si="3"/>
        <v>435383</v>
      </c>
    </row>
    <row r="25" spans="1:10" ht="16.5" x14ac:dyDescent="0.3">
      <c r="A25" t="s">
        <v>125</v>
      </c>
      <c r="B25" s="9" t="s">
        <v>21</v>
      </c>
      <c r="C25" s="10">
        <v>1060</v>
      </c>
      <c r="D25" s="52">
        <v>-12</v>
      </c>
      <c r="E25" s="48"/>
      <c r="F25" s="48">
        <f t="shared" si="0"/>
        <v>1048</v>
      </c>
      <c r="G25" s="11">
        <f t="shared" si="4"/>
        <v>4799840</v>
      </c>
      <c r="H25" s="35">
        <f t="shared" si="1"/>
        <v>6.4361604127003619E-2</v>
      </c>
      <c r="I25" s="11">
        <f t="shared" si="2"/>
        <v>2606182</v>
      </c>
      <c r="J25" s="38">
        <f t="shared" si="3"/>
        <v>2193658</v>
      </c>
    </row>
    <row r="26" spans="1:10" ht="16.5" x14ac:dyDescent="0.3">
      <c r="A26" t="s">
        <v>126</v>
      </c>
      <c r="B26" s="9" t="s">
        <v>22</v>
      </c>
      <c r="C26" s="10">
        <v>60</v>
      </c>
      <c r="D26" s="52"/>
      <c r="E26" s="48"/>
      <c r="F26" s="48">
        <f t="shared" si="0"/>
        <v>60</v>
      </c>
      <c r="G26" s="11">
        <f t="shared" si="4"/>
        <v>274800</v>
      </c>
      <c r="H26" s="35">
        <f t="shared" si="1"/>
        <v>3.6848246637597496E-3</v>
      </c>
      <c r="I26" s="11">
        <f t="shared" si="2"/>
        <v>149209</v>
      </c>
      <c r="J26" s="38">
        <f t="shared" si="3"/>
        <v>125591</v>
      </c>
    </row>
    <row r="27" spans="1:10" ht="16.5" x14ac:dyDescent="0.3">
      <c r="A27" t="s">
        <v>127</v>
      </c>
      <c r="B27" s="9" t="s">
        <v>23</v>
      </c>
      <c r="C27" s="10">
        <v>98</v>
      </c>
      <c r="D27" s="52"/>
      <c r="E27" s="48"/>
      <c r="F27" s="48">
        <f t="shared" si="0"/>
        <v>98</v>
      </c>
      <c r="G27" s="11">
        <f t="shared" si="4"/>
        <v>448840</v>
      </c>
      <c r="H27" s="35">
        <f t="shared" si="1"/>
        <v>6.0185469508075911E-3</v>
      </c>
      <c r="I27" s="11">
        <f t="shared" si="2"/>
        <v>243708</v>
      </c>
      <c r="J27" s="38">
        <f t="shared" si="3"/>
        <v>205132</v>
      </c>
    </row>
    <row r="28" spans="1:10" ht="16.5" x14ac:dyDescent="0.3">
      <c r="A28" t="s">
        <v>128</v>
      </c>
      <c r="B28" s="9" t="s">
        <v>24</v>
      </c>
      <c r="C28" s="10">
        <v>315</v>
      </c>
      <c r="D28" s="52">
        <v>8</v>
      </c>
      <c r="E28" s="48"/>
      <c r="F28" s="48">
        <f t="shared" si="0"/>
        <v>323</v>
      </c>
      <c r="G28" s="11">
        <f t="shared" si="4"/>
        <v>1479340</v>
      </c>
      <c r="H28" s="35">
        <f t="shared" si="1"/>
        <v>1.9836639439906652E-2</v>
      </c>
      <c r="I28" s="11">
        <f t="shared" si="2"/>
        <v>803241</v>
      </c>
      <c r="J28" s="38">
        <f t="shared" si="3"/>
        <v>676099</v>
      </c>
    </row>
    <row r="29" spans="1:10" ht="16.5" x14ac:dyDescent="0.3">
      <c r="A29" t="s">
        <v>129</v>
      </c>
      <c r="B29" s="9" t="s">
        <v>25</v>
      </c>
      <c r="C29" s="10">
        <v>130</v>
      </c>
      <c r="D29" s="52"/>
      <c r="E29" s="48"/>
      <c r="F29" s="48">
        <f t="shared" si="0"/>
        <v>130</v>
      </c>
      <c r="G29" s="11">
        <f t="shared" si="4"/>
        <v>595400</v>
      </c>
      <c r="H29" s="35">
        <f t="shared" si="1"/>
        <v>7.9837867714794564E-3</v>
      </c>
      <c r="I29" s="11">
        <f t="shared" si="2"/>
        <v>323286</v>
      </c>
      <c r="J29" s="38">
        <f t="shared" si="3"/>
        <v>272114</v>
      </c>
    </row>
    <row r="30" spans="1:10" ht="16.5" x14ac:dyDescent="0.3">
      <c r="A30" t="s">
        <v>130</v>
      </c>
      <c r="B30" s="9" t="s">
        <v>26</v>
      </c>
      <c r="C30" s="10">
        <v>57</v>
      </c>
      <c r="D30" s="52"/>
      <c r="E30" s="48"/>
      <c r="F30" s="48">
        <f t="shared" si="0"/>
        <v>57</v>
      </c>
      <c r="G30" s="11">
        <f t="shared" si="4"/>
        <v>261060</v>
      </c>
      <c r="H30" s="35">
        <f t="shared" si="1"/>
        <v>3.5005834305717621E-3</v>
      </c>
      <c r="I30" s="11">
        <f t="shared" si="2"/>
        <v>141748</v>
      </c>
      <c r="J30" s="38">
        <f t="shared" si="3"/>
        <v>119312</v>
      </c>
    </row>
    <row r="31" spans="1:10" ht="16.5" x14ac:dyDescent="0.3">
      <c r="A31" t="s">
        <v>131</v>
      </c>
      <c r="B31" s="9" t="s">
        <v>27</v>
      </c>
      <c r="C31" s="10">
        <v>244</v>
      </c>
      <c r="D31" s="52">
        <v>26</v>
      </c>
      <c r="E31" s="48"/>
      <c r="F31" s="48">
        <f t="shared" si="0"/>
        <v>270</v>
      </c>
      <c r="G31" s="11">
        <f t="shared" si="4"/>
        <v>1236600</v>
      </c>
      <c r="H31" s="35">
        <f t="shared" si="1"/>
        <v>1.6581710986918873E-2</v>
      </c>
      <c r="I31" s="11">
        <f t="shared" si="2"/>
        <v>671440</v>
      </c>
      <c r="J31" s="38">
        <f t="shared" si="3"/>
        <v>565160</v>
      </c>
    </row>
    <row r="32" spans="1:10" ht="16.5" x14ac:dyDescent="0.3">
      <c r="A32" t="s">
        <v>132</v>
      </c>
      <c r="B32" s="9" t="s">
        <v>28</v>
      </c>
      <c r="C32" s="10">
        <v>1168</v>
      </c>
      <c r="D32" s="52">
        <v>75</v>
      </c>
      <c r="E32" s="48"/>
      <c r="F32" s="48">
        <f t="shared" si="0"/>
        <v>1243</v>
      </c>
      <c r="G32" s="11">
        <f t="shared" si="4"/>
        <v>5692940</v>
      </c>
      <c r="H32" s="35">
        <f t="shared" si="1"/>
        <v>7.6337284284222803E-2</v>
      </c>
      <c r="I32" s="11">
        <f>ROUND(H32*$C$113,0)-2</f>
        <v>3091109</v>
      </c>
      <c r="J32" s="38">
        <f t="shared" si="3"/>
        <v>2601831</v>
      </c>
    </row>
    <row r="33" spans="1:10" ht="16.5" x14ac:dyDescent="0.3">
      <c r="A33" t="s">
        <v>133</v>
      </c>
      <c r="B33" s="9" t="s">
        <v>29</v>
      </c>
      <c r="C33" s="10">
        <v>721</v>
      </c>
      <c r="D33" s="52">
        <v>4</v>
      </c>
      <c r="E33" s="48"/>
      <c r="F33" s="48">
        <f t="shared" si="0"/>
        <v>725</v>
      </c>
      <c r="G33" s="11">
        <f t="shared" si="4"/>
        <v>3320500</v>
      </c>
      <c r="H33" s="35">
        <f t="shared" si="1"/>
        <v>4.452496468709697E-2</v>
      </c>
      <c r="I33" s="11">
        <f t="shared" si="2"/>
        <v>1802941</v>
      </c>
      <c r="J33" s="38">
        <f t="shared" si="3"/>
        <v>1517559</v>
      </c>
    </row>
    <row r="34" spans="1:10" ht="16.5" x14ac:dyDescent="0.3">
      <c r="A34" t="s">
        <v>134</v>
      </c>
      <c r="B34" s="9" t="s">
        <v>30</v>
      </c>
      <c r="C34" s="10">
        <v>525</v>
      </c>
      <c r="D34" s="52">
        <v>-54</v>
      </c>
      <c r="E34" s="48"/>
      <c r="F34" s="48">
        <f t="shared" si="0"/>
        <v>471</v>
      </c>
      <c r="G34" s="11">
        <f t="shared" si="4"/>
        <v>2157180</v>
      </c>
      <c r="H34" s="35">
        <f t="shared" si="1"/>
        <v>2.8925873610514033E-2</v>
      </c>
      <c r="I34" s="11">
        <f t="shared" si="2"/>
        <v>1171290</v>
      </c>
      <c r="J34" s="38">
        <f t="shared" si="3"/>
        <v>985890</v>
      </c>
    </row>
    <row r="35" spans="1:10" ht="16.5" x14ac:dyDescent="0.3">
      <c r="A35" t="s">
        <v>135</v>
      </c>
      <c r="B35" s="9" t="s">
        <v>31</v>
      </c>
      <c r="C35" s="10">
        <v>107</v>
      </c>
      <c r="D35" s="52"/>
      <c r="E35" s="48"/>
      <c r="F35" s="48">
        <f t="shared" si="0"/>
        <v>107</v>
      </c>
      <c r="G35" s="11">
        <f t="shared" si="4"/>
        <v>490060</v>
      </c>
      <c r="H35" s="35">
        <f t="shared" si="1"/>
        <v>6.5712706503715532E-3</v>
      </c>
      <c r="I35" s="11">
        <f t="shared" si="2"/>
        <v>266089</v>
      </c>
      <c r="J35" s="38">
        <f t="shared" si="3"/>
        <v>223971</v>
      </c>
    </row>
    <row r="36" spans="1:10" ht="16.5" x14ac:dyDescent="0.3">
      <c r="A36" t="s">
        <v>136</v>
      </c>
      <c r="B36" s="9" t="s">
        <v>32</v>
      </c>
      <c r="C36" s="10">
        <v>40</v>
      </c>
      <c r="D36" s="52"/>
      <c r="E36" s="48"/>
      <c r="F36" s="48">
        <f t="shared" si="0"/>
        <v>40</v>
      </c>
      <c r="G36" s="11">
        <f t="shared" si="4"/>
        <v>183200</v>
      </c>
      <c r="H36" s="35">
        <f t="shared" si="1"/>
        <v>2.4565497758398331E-3</v>
      </c>
      <c r="I36" s="11">
        <f t="shared" si="2"/>
        <v>99473</v>
      </c>
      <c r="J36" s="38">
        <f t="shared" si="3"/>
        <v>83727</v>
      </c>
    </row>
    <row r="37" spans="1:10" ht="16.5" x14ac:dyDescent="0.3">
      <c r="A37" t="s">
        <v>137</v>
      </c>
      <c r="B37" s="9" t="s">
        <v>33</v>
      </c>
      <c r="C37" s="10">
        <v>428</v>
      </c>
      <c r="D37" s="52"/>
      <c r="E37" s="48"/>
      <c r="F37" s="48">
        <f t="shared" si="0"/>
        <v>428</v>
      </c>
      <c r="G37" s="11">
        <f t="shared" si="4"/>
        <v>1960240</v>
      </c>
      <c r="H37" s="35">
        <f t="shared" si="1"/>
        <v>2.6285082601486213E-2</v>
      </c>
      <c r="I37" s="11">
        <f t="shared" si="2"/>
        <v>1064357</v>
      </c>
      <c r="J37" s="38">
        <f t="shared" si="3"/>
        <v>895883</v>
      </c>
    </row>
    <row r="38" spans="1:10" ht="16.5" x14ac:dyDescent="0.3">
      <c r="A38" t="s">
        <v>138</v>
      </c>
      <c r="B38" s="9" t="s">
        <v>34</v>
      </c>
      <c r="C38" s="10">
        <v>42</v>
      </c>
      <c r="D38" s="52">
        <v>2</v>
      </c>
      <c r="E38" s="48"/>
      <c r="F38" s="48">
        <f t="shared" si="0"/>
        <v>44</v>
      </c>
      <c r="G38" s="11">
        <f t="shared" si="4"/>
        <v>201520</v>
      </c>
      <c r="H38" s="35">
        <f t="shared" si="1"/>
        <v>2.7022047534238161E-3</v>
      </c>
      <c r="I38" s="11">
        <f t="shared" si="2"/>
        <v>109420</v>
      </c>
      <c r="J38" s="38">
        <f t="shared" si="3"/>
        <v>92100</v>
      </c>
    </row>
    <row r="39" spans="1:10" ht="16.5" x14ac:dyDescent="0.3">
      <c r="A39" t="s">
        <v>139</v>
      </c>
      <c r="B39" s="9" t="s">
        <v>35</v>
      </c>
      <c r="C39" s="10">
        <v>35</v>
      </c>
      <c r="D39" s="52"/>
      <c r="E39" s="48"/>
      <c r="F39" s="48">
        <f t="shared" si="0"/>
        <v>35</v>
      </c>
      <c r="G39" s="11">
        <f>ROUND(F39*4580, 0)</f>
        <v>160300</v>
      </c>
      <c r="H39" s="35">
        <f t="shared" ref="H39:H70" si="5">G39/$G$97</f>
        <v>2.149481053859854E-3</v>
      </c>
      <c r="I39" s="11">
        <f t="shared" ref="I39:I56" si="6">ROUND(H39*$C$113,0)</f>
        <v>87039</v>
      </c>
      <c r="J39" s="38">
        <f t="shared" si="3"/>
        <v>73261</v>
      </c>
    </row>
    <row r="40" spans="1:10" ht="16.5" x14ac:dyDescent="0.3">
      <c r="A40" t="s">
        <v>140</v>
      </c>
      <c r="B40" s="9" t="s">
        <v>36</v>
      </c>
      <c r="C40" s="10">
        <v>171</v>
      </c>
      <c r="D40" s="52">
        <v>5</v>
      </c>
      <c r="E40" s="48"/>
      <c r="F40" s="48">
        <f t="shared" si="0"/>
        <v>176</v>
      </c>
      <c r="G40" s="11">
        <f t="shared" si="4"/>
        <v>806080</v>
      </c>
      <c r="H40" s="35">
        <f t="shared" si="5"/>
        <v>1.0808819013695264E-2</v>
      </c>
      <c r="I40" s="11">
        <f t="shared" si="6"/>
        <v>437679</v>
      </c>
      <c r="J40" s="38">
        <f t="shared" si="3"/>
        <v>368401</v>
      </c>
    </row>
    <row r="41" spans="1:10" ht="16.5" x14ac:dyDescent="0.3">
      <c r="A41" t="s">
        <v>141</v>
      </c>
      <c r="B41" s="9" t="s">
        <v>37</v>
      </c>
      <c r="C41" s="10">
        <v>470</v>
      </c>
      <c r="D41" s="52"/>
      <c r="E41" s="48"/>
      <c r="F41" s="48">
        <f t="shared" si="0"/>
        <v>470</v>
      </c>
      <c r="G41" s="11">
        <f>ROUND(F41*4580, 0)</f>
        <v>2152600</v>
      </c>
      <c r="H41" s="35">
        <f t="shared" si="5"/>
        <v>2.8864459866118037E-2</v>
      </c>
      <c r="I41" s="11">
        <f t="shared" si="6"/>
        <v>1168803</v>
      </c>
      <c r="J41" s="38">
        <f t="shared" si="3"/>
        <v>983797</v>
      </c>
    </row>
    <row r="42" spans="1:10" ht="16.5" x14ac:dyDescent="0.3">
      <c r="A42" t="s">
        <v>142</v>
      </c>
      <c r="B42" s="9" t="s">
        <v>38</v>
      </c>
      <c r="C42" s="10">
        <v>350</v>
      </c>
      <c r="D42" s="52">
        <v>3</v>
      </c>
      <c r="E42" s="48"/>
      <c r="F42" s="48">
        <f t="shared" si="0"/>
        <v>353</v>
      </c>
      <c r="G42" s="11">
        <f t="shared" ref="G42:G96" si="7">ROUND(F42*4580, 0)</f>
        <v>1616740</v>
      </c>
      <c r="H42" s="35">
        <f t="shared" si="5"/>
        <v>2.1679051771786525E-2</v>
      </c>
      <c r="I42" s="11">
        <f t="shared" si="6"/>
        <v>877846</v>
      </c>
      <c r="J42" s="38">
        <f t="shared" si="3"/>
        <v>738894</v>
      </c>
    </row>
    <row r="43" spans="1:10" ht="16.5" x14ac:dyDescent="0.3">
      <c r="A43" t="s">
        <v>143</v>
      </c>
      <c r="B43" s="9" t="s">
        <v>39</v>
      </c>
      <c r="C43" s="10">
        <v>38</v>
      </c>
      <c r="D43" s="52">
        <v>2</v>
      </c>
      <c r="E43" s="48"/>
      <c r="F43" s="48">
        <f t="shared" si="0"/>
        <v>40</v>
      </c>
      <c r="G43" s="11">
        <f t="shared" si="7"/>
        <v>183200</v>
      </c>
      <c r="H43" s="35">
        <f t="shared" si="5"/>
        <v>2.4565497758398331E-3</v>
      </c>
      <c r="I43" s="11">
        <f t="shared" si="6"/>
        <v>99473</v>
      </c>
      <c r="J43" s="38">
        <f t="shared" si="3"/>
        <v>83727</v>
      </c>
    </row>
    <row r="44" spans="1:10" ht="16.5" x14ac:dyDescent="0.3">
      <c r="A44" t="s">
        <v>144</v>
      </c>
      <c r="B44" s="9" t="s">
        <v>40</v>
      </c>
      <c r="C44" s="10">
        <v>164</v>
      </c>
      <c r="D44" s="52"/>
      <c r="E44" s="48"/>
      <c r="F44" s="48">
        <f t="shared" si="0"/>
        <v>164</v>
      </c>
      <c r="G44" s="11">
        <f t="shared" si="7"/>
        <v>751120</v>
      </c>
      <c r="H44" s="35">
        <f t="shared" si="5"/>
        <v>1.0071854080943314E-2</v>
      </c>
      <c r="I44" s="11">
        <f t="shared" si="6"/>
        <v>407838</v>
      </c>
      <c r="J44" s="38">
        <f t="shared" si="3"/>
        <v>343282</v>
      </c>
    </row>
    <row r="45" spans="1:10" ht="16.5" x14ac:dyDescent="0.3">
      <c r="A45" t="s">
        <v>145</v>
      </c>
      <c r="B45" s="9" t="s">
        <v>41</v>
      </c>
      <c r="C45" s="10">
        <v>585</v>
      </c>
      <c r="D45" s="52"/>
      <c r="E45" s="48"/>
      <c r="F45" s="48">
        <f t="shared" si="0"/>
        <v>585</v>
      </c>
      <c r="G45" s="11">
        <f t="shared" si="7"/>
        <v>2679300</v>
      </c>
      <c r="H45" s="35">
        <f t="shared" si="5"/>
        <v>3.5927040471657554E-2</v>
      </c>
      <c r="I45" s="11">
        <f t="shared" si="6"/>
        <v>1454787</v>
      </c>
      <c r="J45" s="38">
        <f t="shared" si="3"/>
        <v>1224513</v>
      </c>
    </row>
    <row r="46" spans="1:10" ht="16.5" x14ac:dyDescent="0.3">
      <c r="A46" t="s">
        <v>146</v>
      </c>
      <c r="B46" s="9" t="s">
        <v>42</v>
      </c>
      <c r="C46" s="10">
        <v>60</v>
      </c>
      <c r="D46" s="52"/>
      <c r="E46" s="48"/>
      <c r="F46" s="48">
        <f t="shared" si="0"/>
        <v>60</v>
      </c>
      <c r="G46" s="11">
        <f t="shared" si="7"/>
        <v>274800</v>
      </c>
      <c r="H46" s="35">
        <f t="shared" si="5"/>
        <v>3.6848246637597496E-3</v>
      </c>
      <c r="I46" s="11">
        <f t="shared" si="6"/>
        <v>149209</v>
      </c>
      <c r="J46" s="38">
        <f t="shared" si="3"/>
        <v>125591</v>
      </c>
    </row>
    <row r="47" spans="1:10" ht="16.5" x14ac:dyDescent="0.3">
      <c r="A47" t="s">
        <v>147</v>
      </c>
      <c r="B47" s="9" t="s">
        <v>43</v>
      </c>
      <c r="C47" s="10">
        <v>60</v>
      </c>
      <c r="D47" s="52"/>
      <c r="E47" s="48"/>
      <c r="F47" s="48">
        <f t="shared" si="0"/>
        <v>60</v>
      </c>
      <c r="G47" s="11">
        <f t="shared" si="7"/>
        <v>274800</v>
      </c>
      <c r="H47" s="35">
        <f t="shared" si="5"/>
        <v>3.6848246637597496E-3</v>
      </c>
      <c r="I47" s="11">
        <f t="shared" si="6"/>
        <v>149209</v>
      </c>
      <c r="J47" s="38">
        <f t="shared" si="3"/>
        <v>125591</v>
      </c>
    </row>
    <row r="48" spans="1:10" ht="16.5" x14ac:dyDescent="0.3">
      <c r="A48" t="s">
        <v>148</v>
      </c>
      <c r="B48" s="9" t="s">
        <v>44</v>
      </c>
      <c r="C48" s="10">
        <v>223</v>
      </c>
      <c r="D48" s="52">
        <v>1</v>
      </c>
      <c r="E48" s="48"/>
      <c r="F48" s="48">
        <f t="shared" si="0"/>
        <v>224</v>
      </c>
      <c r="G48" s="11">
        <f t="shared" si="7"/>
        <v>1025920</v>
      </c>
      <c r="H48" s="35">
        <f t="shared" si="5"/>
        <v>1.3756678744703064E-2</v>
      </c>
      <c r="I48" s="11">
        <f t="shared" si="6"/>
        <v>557046</v>
      </c>
      <c r="J48" s="38">
        <f t="shared" si="3"/>
        <v>468874</v>
      </c>
    </row>
    <row r="49" spans="1:10" ht="16.5" x14ac:dyDescent="0.3">
      <c r="A49" t="s">
        <v>149</v>
      </c>
      <c r="B49" s="9" t="s">
        <v>45</v>
      </c>
      <c r="C49" s="10">
        <v>280</v>
      </c>
      <c r="D49" s="52">
        <v>-11</v>
      </c>
      <c r="E49" s="48"/>
      <c r="F49" s="48">
        <f t="shared" si="0"/>
        <v>269</v>
      </c>
      <c r="G49" s="11">
        <f t="shared" si="7"/>
        <v>1232020</v>
      </c>
      <c r="H49" s="35">
        <f t="shared" si="5"/>
        <v>1.6520297242522877E-2</v>
      </c>
      <c r="I49" s="11">
        <f t="shared" si="6"/>
        <v>668953</v>
      </c>
      <c r="J49" s="38">
        <f t="shared" si="3"/>
        <v>563067</v>
      </c>
    </row>
    <row r="50" spans="1:10" ht="16.5" x14ac:dyDescent="0.3">
      <c r="A50" t="s">
        <v>150</v>
      </c>
      <c r="B50" s="9" t="s">
        <v>46</v>
      </c>
      <c r="C50" s="10">
        <v>40</v>
      </c>
      <c r="D50" s="52"/>
      <c r="E50" s="48"/>
      <c r="F50" s="48">
        <f t="shared" si="0"/>
        <v>40</v>
      </c>
      <c r="G50" s="11">
        <f t="shared" si="7"/>
        <v>183200</v>
      </c>
      <c r="H50" s="35">
        <f t="shared" si="5"/>
        <v>2.4565497758398331E-3</v>
      </c>
      <c r="I50" s="11">
        <f t="shared" si="6"/>
        <v>99473</v>
      </c>
      <c r="J50" s="38">
        <f t="shared" si="3"/>
        <v>83727</v>
      </c>
    </row>
    <row r="51" spans="1:10" ht="16.5" x14ac:dyDescent="0.3">
      <c r="A51" t="s">
        <v>151</v>
      </c>
      <c r="B51" s="9" t="s">
        <v>47</v>
      </c>
      <c r="C51" s="10">
        <v>57</v>
      </c>
      <c r="D51" s="52">
        <v>-4</v>
      </c>
      <c r="E51" s="48"/>
      <c r="F51" s="48">
        <f t="shared" si="0"/>
        <v>53</v>
      </c>
      <c r="G51" s="11">
        <f t="shared" si="7"/>
        <v>242740</v>
      </c>
      <c r="H51" s="35">
        <f t="shared" si="5"/>
        <v>3.2549284529877786E-3</v>
      </c>
      <c r="I51" s="11">
        <f t="shared" si="6"/>
        <v>131801</v>
      </c>
      <c r="J51" s="38">
        <f t="shared" si="3"/>
        <v>110939</v>
      </c>
    </row>
    <row r="52" spans="1:10" ht="16.5" x14ac:dyDescent="0.3">
      <c r="A52" t="s">
        <v>152</v>
      </c>
      <c r="B52" s="9" t="s">
        <v>48</v>
      </c>
      <c r="C52" s="10">
        <v>149</v>
      </c>
      <c r="D52" s="52">
        <v>-75</v>
      </c>
      <c r="E52" s="48"/>
      <c r="F52" s="48">
        <f t="shared" si="0"/>
        <v>74</v>
      </c>
      <c r="G52" s="11">
        <f t="shared" si="7"/>
        <v>338920</v>
      </c>
      <c r="H52" s="35">
        <f t="shared" si="5"/>
        <v>4.5446170853036911E-3</v>
      </c>
      <c r="I52" s="11">
        <f t="shared" si="6"/>
        <v>184024</v>
      </c>
      <c r="J52" s="38">
        <f t="shared" si="3"/>
        <v>154896</v>
      </c>
    </row>
    <row r="53" spans="1:10" ht="16.5" x14ac:dyDescent="0.3">
      <c r="A53" t="s">
        <v>153</v>
      </c>
      <c r="B53" s="9" t="s">
        <v>49</v>
      </c>
      <c r="C53" s="10">
        <v>40</v>
      </c>
      <c r="D53" s="52"/>
      <c r="E53" s="48"/>
      <c r="F53" s="48">
        <f t="shared" si="0"/>
        <v>40</v>
      </c>
      <c r="G53" s="11">
        <f t="shared" si="7"/>
        <v>183200</v>
      </c>
      <c r="H53" s="35">
        <f t="shared" si="5"/>
        <v>2.4565497758398331E-3</v>
      </c>
      <c r="I53" s="11">
        <f t="shared" si="6"/>
        <v>99473</v>
      </c>
      <c r="J53" s="38">
        <f t="shared" si="3"/>
        <v>83727</v>
      </c>
    </row>
    <row r="54" spans="1:10" ht="16.5" x14ac:dyDescent="0.3">
      <c r="A54" t="s">
        <v>154</v>
      </c>
      <c r="B54" s="9" t="s">
        <v>50</v>
      </c>
      <c r="C54" s="10">
        <v>260</v>
      </c>
      <c r="D54" s="52">
        <v>8</v>
      </c>
      <c r="E54" s="48"/>
      <c r="F54" s="48">
        <f t="shared" si="0"/>
        <v>268</v>
      </c>
      <c r="G54" s="11">
        <f t="shared" si="7"/>
        <v>1227440</v>
      </c>
      <c r="H54" s="35">
        <f t="shared" si="5"/>
        <v>1.6458883498126881E-2</v>
      </c>
      <c r="I54" s="11">
        <f t="shared" si="6"/>
        <v>666466</v>
      </c>
      <c r="J54" s="38">
        <f t="shared" si="3"/>
        <v>560974</v>
      </c>
    </row>
    <row r="55" spans="1:10" ht="16.5" x14ac:dyDescent="0.3">
      <c r="A55" t="s">
        <v>155</v>
      </c>
      <c r="B55" s="9" t="s">
        <v>51</v>
      </c>
      <c r="C55" s="10">
        <v>320</v>
      </c>
      <c r="D55" s="52"/>
      <c r="E55" s="48"/>
      <c r="F55" s="48">
        <f t="shared" si="0"/>
        <v>320</v>
      </c>
      <c r="G55" s="11">
        <f t="shared" si="7"/>
        <v>1465600</v>
      </c>
      <c r="H55" s="35">
        <f t="shared" si="5"/>
        <v>1.9652398206718664E-2</v>
      </c>
      <c r="I55" s="11">
        <f t="shared" si="6"/>
        <v>795781</v>
      </c>
      <c r="J55" s="38">
        <f t="shared" si="3"/>
        <v>669819</v>
      </c>
    </row>
    <row r="56" spans="1:10" ht="16.5" x14ac:dyDescent="0.3">
      <c r="A56" t="s">
        <v>156</v>
      </c>
      <c r="B56" s="9" t="s">
        <v>52</v>
      </c>
      <c r="C56" s="10">
        <v>119</v>
      </c>
      <c r="D56" s="52">
        <v>2</v>
      </c>
      <c r="E56" s="48"/>
      <c r="F56" s="48">
        <f t="shared" si="0"/>
        <v>121</v>
      </c>
      <c r="G56" s="11">
        <f t="shared" si="7"/>
        <v>554180</v>
      </c>
      <c r="H56" s="35">
        <f t="shared" si="5"/>
        <v>7.4310630719154943E-3</v>
      </c>
      <c r="I56" s="11">
        <f t="shared" si="6"/>
        <v>300905</v>
      </c>
      <c r="J56" s="38">
        <f t="shared" si="3"/>
        <v>253275</v>
      </c>
    </row>
    <row r="57" spans="1:10" ht="16.5" x14ac:dyDescent="0.3">
      <c r="A57" t="s">
        <v>157</v>
      </c>
      <c r="B57" s="9" t="s">
        <v>53</v>
      </c>
      <c r="C57" s="10">
        <v>925</v>
      </c>
      <c r="D57" s="52">
        <v>24</v>
      </c>
      <c r="E57" s="48"/>
      <c r="F57" s="48">
        <f t="shared" si="0"/>
        <v>949</v>
      </c>
      <c r="G57" s="11">
        <f t="shared" si="7"/>
        <v>4346420</v>
      </c>
      <c r="H57" s="35">
        <f t="shared" si="5"/>
        <v>5.8281643431800034E-2</v>
      </c>
      <c r="I57" s="11">
        <f>ROUND(H57*$C$113,0)-2</f>
        <v>2359985</v>
      </c>
      <c r="J57" s="38">
        <f t="shared" si="3"/>
        <v>1986435</v>
      </c>
    </row>
    <row r="58" spans="1:10" ht="16.5" x14ac:dyDescent="0.3">
      <c r="A58" t="s">
        <v>158</v>
      </c>
      <c r="B58" s="9" t="s">
        <v>54</v>
      </c>
      <c r="C58" s="10">
        <v>430</v>
      </c>
      <c r="D58" s="52">
        <v>28</v>
      </c>
      <c r="E58" s="48"/>
      <c r="F58" s="48">
        <f t="shared" si="0"/>
        <v>458</v>
      </c>
      <c r="G58" s="11">
        <f t="shared" si="7"/>
        <v>2097640</v>
      </c>
      <c r="H58" s="35">
        <f t="shared" si="5"/>
        <v>2.8127494933366089E-2</v>
      </c>
      <c r="I58" s="11">
        <f>ROUND(H58*$C$113,0)-1</f>
        <v>1138960</v>
      </c>
      <c r="J58" s="38">
        <f t="shared" si="3"/>
        <v>958680</v>
      </c>
    </row>
    <row r="59" spans="1:10" ht="16.5" x14ac:dyDescent="0.3">
      <c r="A59" t="s">
        <v>159</v>
      </c>
      <c r="B59" s="9" t="s">
        <v>55</v>
      </c>
      <c r="C59" s="10">
        <v>12</v>
      </c>
      <c r="D59" s="52"/>
      <c r="E59" s="48"/>
      <c r="F59" s="48">
        <f t="shared" si="0"/>
        <v>12</v>
      </c>
      <c r="G59" s="11">
        <f t="shared" si="7"/>
        <v>54960</v>
      </c>
      <c r="H59" s="35">
        <f t="shared" si="5"/>
        <v>7.369649327519499E-4</v>
      </c>
      <c r="I59" s="11">
        <f>ROUND(H59*$C$113,0)</f>
        <v>29842</v>
      </c>
      <c r="J59" s="38">
        <f t="shared" si="3"/>
        <v>25118</v>
      </c>
    </row>
    <row r="60" spans="1:10" ht="16.5" x14ac:dyDescent="0.3">
      <c r="A60" t="s">
        <v>160</v>
      </c>
      <c r="B60" s="9" t="s">
        <v>56</v>
      </c>
      <c r="C60" s="10">
        <v>890</v>
      </c>
      <c r="D60" s="52"/>
      <c r="E60" s="48"/>
      <c r="F60" s="48">
        <f t="shared" si="0"/>
        <v>890</v>
      </c>
      <c r="G60" s="11">
        <f t="shared" si="7"/>
        <v>4076200</v>
      </c>
      <c r="H60" s="35">
        <f t="shared" si="5"/>
        <v>5.4658232512436282E-2</v>
      </c>
      <c r="I60" s="11">
        <f>ROUND(H60*$C$113,0)-2</f>
        <v>2213263</v>
      </c>
      <c r="J60" s="38">
        <f t="shared" si="3"/>
        <v>1862937</v>
      </c>
    </row>
    <row r="61" spans="1:10" ht="16.5" x14ac:dyDescent="0.3">
      <c r="A61" t="s">
        <v>161</v>
      </c>
      <c r="B61" s="9" t="s">
        <v>57</v>
      </c>
      <c r="C61" s="10">
        <v>60</v>
      </c>
      <c r="D61" s="52">
        <v>4</v>
      </c>
      <c r="E61" s="48"/>
      <c r="F61" s="48">
        <f t="shared" si="0"/>
        <v>64</v>
      </c>
      <c r="G61" s="11">
        <f t="shared" si="7"/>
        <v>293120</v>
      </c>
      <c r="H61" s="35">
        <f t="shared" si="5"/>
        <v>3.9304796413437331E-3</v>
      </c>
      <c r="I61" s="11">
        <f t="shared" ref="I61:I96" si="8">ROUND(H61*$C$113,0)</f>
        <v>159156</v>
      </c>
      <c r="J61" s="38">
        <f t="shared" si="3"/>
        <v>133964</v>
      </c>
    </row>
    <row r="62" spans="1:10" ht="16.5" x14ac:dyDescent="0.3">
      <c r="A62" t="s">
        <v>162</v>
      </c>
      <c r="B62" s="9" t="s">
        <v>58</v>
      </c>
      <c r="C62" s="10">
        <v>237</v>
      </c>
      <c r="D62" s="52">
        <v>2</v>
      </c>
      <c r="E62" s="48"/>
      <c r="F62" s="48">
        <f t="shared" si="0"/>
        <v>239</v>
      </c>
      <c r="G62" s="11">
        <f t="shared" si="7"/>
        <v>1094620</v>
      </c>
      <c r="H62" s="35">
        <f t="shared" si="5"/>
        <v>1.4677884910643002E-2</v>
      </c>
      <c r="I62" s="11">
        <f t="shared" si="8"/>
        <v>594349</v>
      </c>
      <c r="J62" s="38">
        <f t="shared" si="3"/>
        <v>500271</v>
      </c>
    </row>
    <row r="63" spans="1:10" ht="16.5" x14ac:dyDescent="0.3">
      <c r="A63" t="s">
        <v>163</v>
      </c>
      <c r="B63" s="9" t="s">
        <v>59</v>
      </c>
      <c r="C63" s="10">
        <v>370</v>
      </c>
      <c r="D63" s="52"/>
      <c r="E63" s="48"/>
      <c r="F63" s="48">
        <f t="shared" si="0"/>
        <v>370</v>
      </c>
      <c r="G63" s="11">
        <f t="shared" si="7"/>
        <v>1694600</v>
      </c>
      <c r="H63" s="35">
        <f t="shared" si="5"/>
        <v>2.2723085426518456E-2</v>
      </c>
      <c r="I63" s="11">
        <f t="shared" si="8"/>
        <v>920121</v>
      </c>
      <c r="J63" s="38">
        <f t="shared" si="3"/>
        <v>774479</v>
      </c>
    </row>
    <row r="64" spans="1:10" ht="16.5" x14ac:dyDescent="0.3">
      <c r="A64" t="s">
        <v>164</v>
      </c>
      <c r="B64" s="9" t="s">
        <v>60</v>
      </c>
      <c r="C64" s="10">
        <v>259</v>
      </c>
      <c r="D64" s="52">
        <v>-26</v>
      </c>
      <c r="E64" s="48"/>
      <c r="F64" s="48">
        <f t="shared" si="0"/>
        <v>233</v>
      </c>
      <c r="G64" s="11">
        <f t="shared" si="7"/>
        <v>1067140</v>
      </c>
      <c r="H64" s="35">
        <f t="shared" si="5"/>
        <v>1.4309402444267027E-2</v>
      </c>
      <c r="I64" s="11">
        <f t="shared" si="8"/>
        <v>579428</v>
      </c>
      <c r="J64" s="38">
        <f t="shared" si="3"/>
        <v>487712</v>
      </c>
    </row>
    <row r="65" spans="1:10" ht="16.5" x14ac:dyDescent="0.3">
      <c r="A65" t="s">
        <v>165</v>
      </c>
      <c r="B65" s="9" t="s">
        <v>61</v>
      </c>
      <c r="C65" s="10">
        <v>95</v>
      </c>
      <c r="D65" s="52"/>
      <c r="E65" s="48"/>
      <c r="F65" s="48">
        <f t="shared" si="0"/>
        <v>95</v>
      </c>
      <c r="G65" s="11">
        <f t="shared" si="7"/>
        <v>435100</v>
      </c>
      <c r="H65" s="35">
        <f t="shared" si="5"/>
        <v>5.8343057176196032E-3</v>
      </c>
      <c r="I65" s="11">
        <f t="shared" si="8"/>
        <v>236247</v>
      </c>
      <c r="J65" s="38">
        <f t="shared" si="3"/>
        <v>198853</v>
      </c>
    </row>
    <row r="66" spans="1:10" ht="16.5" x14ac:dyDescent="0.3">
      <c r="A66" t="s">
        <v>166</v>
      </c>
      <c r="B66" s="9" t="s">
        <v>62</v>
      </c>
      <c r="C66" s="10">
        <v>219</v>
      </c>
      <c r="D66" s="52">
        <v>-18</v>
      </c>
      <c r="E66" s="48"/>
      <c r="F66" s="48">
        <f t="shared" si="0"/>
        <v>201</v>
      </c>
      <c r="G66" s="11">
        <f t="shared" si="7"/>
        <v>920580</v>
      </c>
      <c r="H66" s="35">
        <f t="shared" si="5"/>
        <v>1.234416262359516E-2</v>
      </c>
      <c r="I66" s="11">
        <f t="shared" si="8"/>
        <v>499850</v>
      </c>
      <c r="J66" s="38">
        <f t="shared" si="3"/>
        <v>420730</v>
      </c>
    </row>
    <row r="67" spans="1:10" ht="16.5" x14ac:dyDescent="0.3">
      <c r="A67" t="s">
        <v>167</v>
      </c>
      <c r="B67" s="9" t="s">
        <v>63</v>
      </c>
      <c r="C67" s="10">
        <v>70</v>
      </c>
      <c r="D67" s="52"/>
      <c r="E67" s="48"/>
      <c r="F67" s="48">
        <f t="shared" si="0"/>
        <v>70</v>
      </c>
      <c r="G67" s="11">
        <f t="shared" si="7"/>
        <v>320600</v>
      </c>
      <c r="H67" s="35">
        <f t="shared" si="5"/>
        <v>4.2989621077197081E-3</v>
      </c>
      <c r="I67" s="11">
        <f t="shared" si="8"/>
        <v>174077</v>
      </c>
      <c r="J67" s="38">
        <f t="shared" si="3"/>
        <v>146523</v>
      </c>
    </row>
    <row r="68" spans="1:10" ht="16.5" x14ac:dyDescent="0.3">
      <c r="A68" t="s">
        <v>168</v>
      </c>
      <c r="B68" s="9" t="s">
        <v>64</v>
      </c>
      <c r="C68" s="10">
        <v>30</v>
      </c>
      <c r="D68" s="52"/>
      <c r="E68" s="48"/>
      <c r="F68" s="48">
        <f t="shared" si="0"/>
        <v>30</v>
      </c>
      <c r="G68" s="11">
        <f t="shared" si="7"/>
        <v>137400</v>
      </c>
      <c r="H68" s="35">
        <f t="shared" si="5"/>
        <v>1.8424123318798748E-3</v>
      </c>
      <c r="I68" s="11">
        <f t="shared" si="8"/>
        <v>74604</v>
      </c>
      <c r="J68" s="38">
        <f t="shared" si="3"/>
        <v>62796</v>
      </c>
    </row>
    <row r="69" spans="1:10" ht="16.5" x14ac:dyDescent="0.3">
      <c r="A69" t="s">
        <v>169</v>
      </c>
      <c r="B69" s="9" t="s">
        <v>65</v>
      </c>
      <c r="C69" s="10">
        <v>74</v>
      </c>
      <c r="D69" s="52">
        <v>0</v>
      </c>
      <c r="E69" s="48"/>
      <c r="F69" s="48">
        <f t="shared" si="0"/>
        <v>74</v>
      </c>
      <c r="G69" s="11">
        <f t="shared" si="7"/>
        <v>338920</v>
      </c>
      <c r="H69" s="35">
        <f t="shared" si="5"/>
        <v>4.5446170853036911E-3</v>
      </c>
      <c r="I69" s="11">
        <f t="shared" si="8"/>
        <v>184024</v>
      </c>
      <c r="J69" s="38">
        <f t="shared" si="3"/>
        <v>154896</v>
      </c>
    </row>
    <row r="70" spans="1:10" ht="16.5" x14ac:dyDescent="0.3">
      <c r="A70" t="s">
        <v>170</v>
      </c>
      <c r="B70" s="9" t="s">
        <v>66</v>
      </c>
      <c r="C70" s="10">
        <v>100</v>
      </c>
      <c r="D70" s="52"/>
      <c r="E70" s="48"/>
      <c r="F70" s="48">
        <f t="shared" si="0"/>
        <v>100</v>
      </c>
      <c r="G70" s="11">
        <f t="shared" si="7"/>
        <v>458000</v>
      </c>
      <c r="H70" s="35">
        <f t="shared" si="5"/>
        <v>6.1413744395995822E-3</v>
      </c>
      <c r="I70" s="11">
        <f t="shared" si="8"/>
        <v>248681</v>
      </c>
      <c r="J70" s="38">
        <f t="shared" si="3"/>
        <v>209319</v>
      </c>
    </row>
    <row r="71" spans="1:10" ht="16.5" x14ac:dyDescent="0.3">
      <c r="A71" t="s">
        <v>171</v>
      </c>
      <c r="B71" s="9" t="s">
        <v>67</v>
      </c>
      <c r="C71" s="10">
        <v>3</v>
      </c>
      <c r="D71" s="52">
        <v>2</v>
      </c>
      <c r="E71" s="48"/>
      <c r="F71" s="48">
        <f t="shared" ref="F71:F84" si="9">SUM(C71:E71)</f>
        <v>5</v>
      </c>
      <c r="G71" s="11">
        <f t="shared" si="7"/>
        <v>22900</v>
      </c>
      <c r="H71" s="35">
        <f t="shared" ref="H71:H96" si="10">G71/$G$97</f>
        <v>3.0706872197997913E-4</v>
      </c>
      <c r="I71" s="11">
        <f t="shared" si="8"/>
        <v>12434</v>
      </c>
      <c r="J71" s="38">
        <f t="shared" si="3"/>
        <v>10466</v>
      </c>
    </row>
    <row r="72" spans="1:10" ht="16.5" x14ac:dyDescent="0.3">
      <c r="A72" t="s">
        <v>172</v>
      </c>
      <c r="B72" s="9" t="s">
        <v>68</v>
      </c>
      <c r="C72" s="10">
        <v>20</v>
      </c>
      <c r="D72" s="52"/>
      <c r="E72" s="48"/>
      <c r="F72" s="48">
        <f t="shared" si="9"/>
        <v>20</v>
      </c>
      <c r="G72" s="11">
        <f t="shared" si="7"/>
        <v>91600</v>
      </c>
      <c r="H72" s="35">
        <f t="shared" si="10"/>
        <v>1.2282748879199165E-3</v>
      </c>
      <c r="I72" s="11">
        <f t="shared" si="8"/>
        <v>49736</v>
      </c>
      <c r="J72" s="38">
        <f t="shared" ref="J72:J97" si="11">G72-I72</f>
        <v>41864</v>
      </c>
    </row>
    <row r="73" spans="1:10" ht="16.5" x14ac:dyDescent="0.3">
      <c r="A73" t="s">
        <v>173</v>
      </c>
      <c r="B73" s="9" t="s">
        <v>69</v>
      </c>
      <c r="C73" s="10">
        <v>40</v>
      </c>
      <c r="D73" s="52"/>
      <c r="E73" s="48"/>
      <c r="F73" s="48">
        <f t="shared" si="9"/>
        <v>40</v>
      </c>
      <c r="G73" s="11">
        <f t="shared" si="7"/>
        <v>183200</v>
      </c>
      <c r="H73" s="35">
        <f t="shared" si="10"/>
        <v>2.4565497758398331E-3</v>
      </c>
      <c r="I73" s="11">
        <f t="shared" si="8"/>
        <v>99473</v>
      </c>
      <c r="J73" s="38">
        <f t="shared" si="11"/>
        <v>83727</v>
      </c>
    </row>
    <row r="74" spans="1:10" ht="16.5" x14ac:dyDescent="0.3">
      <c r="A74" t="s">
        <v>174</v>
      </c>
      <c r="B74" s="9" t="s">
        <v>70</v>
      </c>
      <c r="C74" s="10">
        <v>40</v>
      </c>
      <c r="D74" s="52"/>
      <c r="E74" s="48"/>
      <c r="F74" s="48">
        <f t="shared" si="9"/>
        <v>40</v>
      </c>
      <c r="G74" s="11">
        <f t="shared" si="7"/>
        <v>183200</v>
      </c>
      <c r="H74" s="35">
        <f t="shared" si="10"/>
        <v>2.4565497758398331E-3</v>
      </c>
      <c r="I74" s="11">
        <f t="shared" si="8"/>
        <v>99473</v>
      </c>
      <c r="J74" s="38">
        <f t="shared" si="11"/>
        <v>83727</v>
      </c>
    </row>
    <row r="75" spans="1:10" ht="16.5" x14ac:dyDescent="0.3">
      <c r="A75" t="s">
        <v>175</v>
      </c>
      <c r="B75" s="9" t="s">
        <v>71</v>
      </c>
      <c r="C75" s="10">
        <v>40</v>
      </c>
      <c r="D75" s="52"/>
      <c r="E75" s="48"/>
      <c r="F75" s="48">
        <f t="shared" si="9"/>
        <v>40</v>
      </c>
      <c r="G75" s="11">
        <f t="shared" si="7"/>
        <v>183200</v>
      </c>
      <c r="H75" s="35">
        <f t="shared" si="10"/>
        <v>2.4565497758398331E-3</v>
      </c>
      <c r="I75" s="11">
        <f t="shared" si="8"/>
        <v>99473</v>
      </c>
      <c r="J75" s="38">
        <f t="shared" si="11"/>
        <v>83727</v>
      </c>
    </row>
    <row r="76" spans="1:10" ht="16.5" x14ac:dyDescent="0.3">
      <c r="A76" t="s">
        <v>176</v>
      </c>
      <c r="B76" s="9" t="s">
        <v>72</v>
      </c>
      <c r="C76" s="10">
        <v>40</v>
      </c>
      <c r="D76" s="52"/>
      <c r="E76" s="48"/>
      <c r="F76" s="48">
        <f t="shared" si="9"/>
        <v>40</v>
      </c>
      <c r="G76" s="11">
        <f t="shared" si="7"/>
        <v>183200</v>
      </c>
      <c r="H76" s="35">
        <f t="shared" si="10"/>
        <v>2.4565497758398331E-3</v>
      </c>
      <c r="I76" s="11">
        <f t="shared" si="8"/>
        <v>99473</v>
      </c>
      <c r="J76" s="38">
        <f t="shared" si="11"/>
        <v>83727</v>
      </c>
    </row>
    <row r="77" spans="1:10" ht="16.5" x14ac:dyDescent="0.3">
      <c r="A77" t="s">
        <v>177</v>
      </c>
      <c r="B77" s="9" t="s">
        <v>73</v>
      </c>
      <c r="C77" s="10">
        <v>40</v>
      </c>
      <c r="D77" s="52"/>
      <c r="E77" s="48"/>
      <c r="F77" s="48">
        <f t="shared" si="9"/>
        <v>40</v>
      </c>
      <c r="G77" s="11">
        <f t="shared" si="7"/>
        <v>183200</v>
      </c>
      <c r="H77" s="35">
        <f t="shared" si="10"/>
        <v>2.4565497758398331E-3</v>
      </c>
      <c r="I77" s="11">
        <f t="shared" si="8"/>
        <v>99473</v>
      </c>
      <c r="J77" s="38">
        <f t="shared" si="11"/>
        <v>83727</v>
      </c>
    </row>
    <row r="78" spans="1:10" ht="16.5" x14ac:dyDescent="0.3">
      <c r="A78" t="s">
        <v>178</v>
      </c>
      <c r="B78" s="9" t="s">
        <v>74</v>
      </c>
      <c r="C78" s="10">
        <v>60</v>
      </c>
      <c r="D78" s="52"/>
      <c r="E78" s="48"/>
      <c r="F78" s="48">
        <f t="shared" si="9"/>
        <v>60</v>
      </c>
      <c r="G78" s="11">
        <f t="shared" si="7"/>
        <v>274800</v>
      </c>
      <c r="H78" s="35">
        <f t="shared" si="10"/>
        <v>3.6848246637597496E-3</v>
      </c>
      <c r="I78" s="11">
        <f t="shared" si="8"/>
        <v>149209</v>
      </c>
      <c r="J78" s="38">
        <f t="shared" si="11"/>
        <v>125591</v>
      </c>
    </row>
    <row r="79" spans="1:10" ht="16.5" x14ac:dyDescent="0.3">
      <c r="A79" t="s">
        <v>179</v>
      </c>
      <c r="B79" s="9" t="s">
        <v>75</v>
      </c>
      <c r="C79" s="10">
        <v>40</v>
      </c>
      <c r="D79" s="52"/>
      <c r="E79" s="48"/>
      <c r="F79" s="48">
        <f t="shared" si="9"/>
        <v>40</v>
      </c>
      <c r="G79" s="11">
        <f t="shared" si="7"/>
        <v>183200</v>
      </c>
      <c r="H79" s="35">
        <f t="shared" si="10"/>
        <v>2.4565497758398331E-3</v>
      </c>
      <c r="I79" s="11">
        <f t="shared" si="8"/>
        <v>99473</v>
      </c>
      <c r="J79" s="38">
        <f t="shared" si="11"/>
        <v>83727</v>
      </c>
    </row>
    <row r="80" spans="1:10" ht="16.5" x14ac:dyDescent="0.3">
      <c r="A80" t="s">
        <v>180</v>
      </c>
      <c r="B80" s="9" t="s">
        <v>76</v>
      </c>
      <c r="C80" s="10">
        <v>40</v>
      </c>
      <c r="D80" s="52"/>
      <c r="E80" s="48"/>
      <c r="F80" s="48">
        <f t="shared" si="9"/>
        <v>40</v>
      </c>
      <c r="G80" s="11">
        <f t="shared" si="7"/>
        <v>183200</v>
      </c>
      <c r="H80" s="35">
        <f t="shared" si="10"/>
        <v>2.4565497758398331E-3</v>
      </c>
      <c r="I80" s="11">
        <f t="shared" si="8"/>
        <v>99473</v>
      </c>
      <c r="J80" s="38">
        <f t="shared" si="11"/>
        <v>83727</v>
      </c>
    </row>
    <row r="81" spans="1:10" ht="16.5" x14ac:dyDescent="0.3">
      <c r="A81" t="s">
        <v>181</v>
      </c>
      <c r="B81" s="9" t="s">
        <v>77</v>
      </c>
      <c r="C81" s="10">
        <v>40</v>
      </c>
      <c r="D81" s="52"/>
      <c r="E81" s="48"/>
      <c r="F81" s="48">
        <f t="shared" si="9"/>
        <v>40</v>
      </c>
      <c r="G81" s="11">
        <f t="shared" si="7"/>
        <v>183200</v>
      </c>
      <c r="H81" s="35">
        <f t="shared" si="10"/>
        <v>2.4565497758398331E-3</v>
      </c>
      <c r="I81" s="11">
        <f t="shared" si="8"/>
        <v>99473</v>
      </c>
      <c r="J81" s="38">
        <f t="shared" si="11"/>
        <v>83727</v>
      </c>
    </row>
    <row r="82" spans="1:10" ht="16.5" x14ac:dyDescent="0.3">
      <c r="A82" t="s">
        <v>182</v>
      </c>
      <c r="B82" s="9" t="s">
        <v>78</v>
      </c>
      <c r="C82" s="10">
        <v>40</v>
      </c>
      <c r="D82" s="52"/>
      <c r="E82" s="48"/>
      <c r="F82" s="48">
        <f t="shared" si="9"/>
        <v>40</v>
      </c>
      <c r="G82" s="11">
        <f t="shared" si="7"/>
        <v>183200</v>
      </c>
      <c r="H82" s="35">
        <f t="shared" si="10"/>
        <v>2.4565497758398331E-3</v>
      </c>
      <c r="I82" s="11">
        <f t="shared" si="8"/>
        <v>99473</v>
      </c>
      <c r="J82" s="38">
        <f t="shared" si="11"/>
        <v>83727</v>
      </c>
    </row>
    <row r="83" spans="1:10" ht="16.5" x14ac:dyDescent="0.3">
      <c r="A83" t="s">
        <v>183</v>
      </c>
      <c r="B83" s="9" t="s">
        <v>79</v>
      </c>
      <c r="C83" s="10">
        <v>80</v>
      </c>
      <c r="D83" s="52"/>
      <c r="E83" s="48"/>
      <c r="F83" s="48">
        <f t="shared" si="9"/>
        <v>80</v>
      </c>
      <c r="G83" s="11">
        <f t="shared" si="7"/>
        <v>366400</v>
      </c>
      <c r="H83" s="35">
        <f t="shared" si="10"/>
        <v>4.9130995516796661E-3</v>
      </c>
      <c r="I83" s="11">
        <f t="shared" si="8"/>
        <v>198945</v>
      </c>
      <c r="J83" s="38">
        <f t="shared" si="11"/>
        <v>167455</v>
      </c>
    </row>
    <row r="84" spans="1:10" ht="16.5" x14ac:dyDescent="0.3">
      <c r="A84" t="s">
        <v>184</v>
      </c>
      <c r="B84" s="9" t="s">
        <v>80</v>
      </c>
      <c r="C84" s="10">
        <v>40</v>
      </c>
      <c r="D84" s="52"/>
      <c r="E84" s="48"/>
      <c r="F84" s="48">
        <f t="shared" si="9"/>
        <v>40</v>
      </c>
      <c r="G84" s="11">
        <f t="shared" si="7"/>
        <v>183200</v>
      </c>
      <c r="H84" s="35">
        <f t="shared" si="10"/>
        <v>2.4565497758398331E-3</v>
      </c>
      <c r="I84" s="11">
        <f t="shared" si="8"/>
        <v>99473</v>
      </c>
      <c r="J84" s="38">
        <f t="shared" si="11"/>
        <v>83727</v>
      </c>
    </row>
    <row r="85" spans="1:10" ht="16.5" x14ac:dyDescent="0.3">
      <c r="A85" t="s">
        <v>185</v>
      </c>
      <c r="B85" s="9" t="s">
        <v>81</v>
      </c>
      <c r="C85" s="55">
        <v>50</v>
      </c>
      <c r="D85" s="52"/>
      <c r="E85" s="48"/>
      <c r="F85" s="54">
        <f>SUM(C85:E85)</f>
        <v>50</v>
      </c>
      <c r="G85" s="11">
        <f t="shared" si="7"/>
        <v>229000</v>
      </c>
      <c r="H85" s="35">
        <f t="shared" si="10"/>
        <v>3.0706872197997911E-3</v>
      </c>
      <c r="I85" s="11">
        <f t="shared" si="8"/>
        <v>124341</v>
      </c>
      <c r="J85" s="38">
        <f t="shared" si="11"/>
        <v>104659</v>
      </c>
    </row>
    <row r="86" spans="1:10" ht="16.5" x14ac:dyDescent="0.3">
      <c r="A86" t="s">
        <v>186</v>
      </c>
      <c r="B86" s="9" t="s">
        <v>82</v>
      </c>
      <c r="C86" s="10">
        <v>40</v>
      </c>
      <c r="D86" s="52"/>
      <c r="E86" s="48"/>
      <c r="F86" s="48">
        <f t="shared" ref="F86:F96" si="12">SUM(C86:E86)</f>
        <v>40</v>
      </c>
      <c r="G86" s="11">
        <f t="shared" si="7"/>
        <v>183200</v>
      </c>
      <c r="H86" s="35">
        <f t="shared" si="10"/>
        <v>2.4565497758398331E-3</v>
      </c>
      <c r="I86" s="11">
        <f t="shared" si="8"/>
        <v>99473</v>
      </c>
      <c r="J86" s="38">
        <f t="shared" si="11"/>
        <v>83727</v>
      </c>
    </row>
    <row r="87" spans="1:10" ht="16.5" x14ac:dyDescent="0.3">
      <c r="A87" t="s">
        <v>187</v>
      </c>
      <c r="B87" s="9" t="s">
        <v>83</v>
      </c>
      <c r="C87" s="55">
        <v>50</v>
      </c>
      <c r="D87" s="52"/>
      <c r="E87" s="48"/>
      <c r="F87" s="54">
        <f t="shared" si="12"/>
        <v>50</v>
      </c>
      <c r="G87" s="11">
        <f t="shared" si="7"/>
        <v>229000</v>
      </c>
      <c r="H87" s="35">
        <f t="shared" si="10"/>
        <v>3.0706872197997911E-3</v>
      </c>
      <c r="I87" s="11">
        <f t="shared" si="8"/>
        <v>124341</v>
      </c>
      <c r="J87" s="38">
        <f t="shared" si="11"/>
        <v>104659</v>
      </c>
    </row>
    <row r="88" spans="1:10" ht="16.5" x14ac:dyDescent="0.3">
      <c r="A88" t="s">
        <v>188</v>
      </c>
      <c r="B88" s="9" t="s">
        <v>84</v>
      </c>
      <c r="C88" s="10">
        <v>20</v>
      </c>
      <c r="D88" s="52"/>
      <c r="E88" s="48"/>
      <c r="F88" s="48">
        <f t="shared" si="12"/>
        <v>20</v>
      </c>
      <c r="G88" s="11">
        <f t="shared" si="7"/>
        <v>91600</v>
      </c>
      <c r="H88" s="35">
        <f t="shared" si="10"/>
        <v>1.2282748879199165E-3</v>
      </c>
      <c r="I88" s="11">
        <f t="shared" si="8"/>
        <v>49736</v>
      </c>
      <c r="J88" s="38">
        <f t="shared" si="11"/>
        <v>41864</v>
      </c>
    </row>
    <row r="89" spans="1:10" ht="16.5" x14ac:dyDescent="0.3">
      <c r="A89" t="s">
        <v>189</v>
      </c>
      <c r="B89" s="9" t="s">
        <v>85</v>
      </c>
      <c r="C89" s="10">
        <v>40</v>
      </c>
      <c r="D89" s="52"/>
      <c r="E89" s="48"/>
      <c r="F89" s="48">
        <f t="shared" si="12"/>
        <v>40</v>
      </c>
      <c r="G89" s="11">
        <f t="shared" si="7"/>
        <v>183200</v>
      </c>
      <c r="H89" s="35">
        <f t="shared" si="10"/>
        <v>2.4565497758398331E-3</v>
      </c>
      <c r="I89" s="11">
        <f t="shared" si="8"/>
        <v>99473</v>
      </c>
      <c r="J89" s="38">
        <f t="shared" si="11"/>
        <v>83727</v>
      </c>
    </row>
    <row r="90" spans="1:10" ht="16.5" x14ac:dyDescent="0.3">
      <c r="A90" t="s">
        <v>190</v>
      </c>
      <c r="B90" s="9" t="s">
        <v>86</v>
      </c>
      <c r="C90" s="10">
        <v>40</v>
      </c>
      <c r="D90" s="52"/>
      <c r="E90" s="48"/>
      <c r="F90" s="48">
        <f t="shared" si="12"/>
        <v>40</v>
      </c>
      <c r="G90" s="11">
        <f t="shared" si="7"/>
        <v>183200</v>
      </c>
      <c r="H90" s="35">
        <f t="shared" si="10"/>
        <v>2.4565497758398331E-3</v>
      </c>
      <c r="I90" s="11">
        <f t="shared" si="8"/>
        <v>99473</v>
      </c>
      <c r="J90" s="38">
        <f t="shared" si="11"/>
        <v>83727</v>
      </c>
    </row>
    <row r="91" spans="1:10" ht="16.5" x14ac:dyDescent="0.3">
      <c r="A91" t="s">
        <v>191</v>
      </c>
      <c r="B91" s="9" t="s">
        <v>87</v>
      </c>
      <c r="C91" s="55">
        <v>40</v>
      </c>
      <c r="D91" s="52"/>
      <c r="E91" s="48"/>
      <c r="F91" s="54">
        <f t="shared" si="12"/>
        <v>40</v>
      </c>
      <c r="G91" s="11">
        <f t="shared" si="7"/>
        <v>183200</v>
      </c>
      <c r="H91" s="35">
        <f t="shared" si="10"/>
        <v>2.4565497758398331E-3</v>
      </c>
      <c r="I91" s="11">
        <f t="shared" si="8"/>
        <v>99473</v>
      </c>
      <c r="J91" s="38">
        <f t="shared" si="11"/>
        <v>83727</v>
      </c>
    </row>
    <row r="92" spans="1:10" ht="16.5" x14ac:dyDescent="0.3">
      <c r="A92" t="s">
        <v>192</v>
      </c>
      <c r="B92" s="9" t="s">
        <v>88</v>
      </c>
      <c r="C92" s="10">
        <v>60</v>
      </c>
      <c r="D92" s="52"/>
      <c r="E92" s="48"/>
      <c r="F92" s="48">
        <f t="shared" si="12"/>
        <v>60</v>
      </c>
      <c r="G92" s="11">
        <f t="shared" si="7"/>
        <v>274800</v>
      </c>
      <c r="H92" s="35">
        <f t="shared" si="10"/>
        <v>3.6848246637597496E-3</v>
      </c>
      <c r="I92" s="11">
        <f t="shared" si="8"/>
        <v>149209</v>
      </c>
      <c r="J92" s="38">
        <f t="shared" si="11"/>
        <v>125591</v>
      </c>
    </row>
    <row r="93" spans="1:10" ht="16.5" x14ac:dyDescent="0.3">
      <c r="A93" t="s">
        <v>193</v>
      </c>
      <c r="B93" s="9" t="s">
        <v>89</v>
      </c>
      <c r="C93" s="10">
        <v>75</v>
      </c>
      <c r="D93" s="52"/>
      <c r="E93" s="48"/>
      <c r="F93" s="48">
        <f t="shared" si="12"/>
        <v>75</v>
      </c>
      <c r="G93" s="11">
        <f t="shared" si="7"/>
        <v>343500</v>
      </c>
      <c r="H93" s="35">
        <f t="shared" si="10"/>
        <v>4.6060308296996871E-3</v>
      </c>
      <c r="I93" s="11">
        <f t="shared" si="8"/>
        <v>186511</v>
      </c>
      <c r="J93" s="38">
        <f t="shared" si="11"/>
        <v>156989</v>
      </c>
    </row>
    <row r="94" spans="1:10" ht="16.5" x14ac:dyDescent="0.3">
      <c r="A94" t="s">
        <v>194</v>
      </c>
      <c r="B94" s="9" t="s">
        <v>90</v>
      </c>
      <c r="C94" s="10">
        <v>60</v>
      </c>
      <c r="D94" s="52"/>
      <c r="E94" s="48"/>
      <c r="F94" s="48">
        <f t="shared" si="12"/>
        <v>60</v>
      </c>
      <c r="G94" s="11">
        <f t="shared" si="7"/>
        <v>274800</v>
      </c>
      <c r="H94" s="35">
        <f t="shared" si="10"/>
        <v>3.6848246637597496E-3</v>
      </c>
      <c r="I94" s="11">
        <f t="shared" si="8"/>
        <v>149209</v>
      </c>
      <c r="J94" s="38">
        <f t="shared" si="11"/>
        <v>125591</v>
      </c>
    </row>
    <row r="95" spans="1:10" ht="16.5" x14ac:dyDescent="0.3">
      <c r="A95" t="s">
        <v>195</v>
      </c>
      <c r="B95" s="9" t="s">
        <v>91</v>
      </c>
      <c r="C95" s="10">
        <v>40</v>
      </c>
      <c r="D95" s="52"/>
      <c r="E95" s="48"/>
      <c r="F95" s="48">
        <f t="shared" si="12"/>
        <v>40</v>
      </c>
      <c r="G95" s="11">
        <f t="shared" si="7"/>
        <v>183200</v>
      </c>
      <c r="H95" s="35">
        <f t="shared" si="10"/>
        <v>2.4565497758398331E-3</v>
      </c>
      <c r="I95" s="11">
        <f t="shared" si="8"/>
        <v>99473</v>
      </c>
      <c r="J95" s="38">
        <f t="shared" si="11"/>
        <v>83727</v>
      </c>
    </row>
    <row r="96" spans="1:10" ht="16.5" x14ac:dyDescent="0.3">
      <c r="A96" t="s">
        <v>207</v>
      </c>
      <c r="B96" s="56" t="s">
        <v>98</v>
      </c>
      <c r="C96" s="33">
        <v>96</v>
      </c>
      <c r="D96" s="53"/>
      <c r="E96" s="49"/>
      <c r="F96" s="48">
        <f t="shared" si="12"/>
        <v>96</v>
      </c>
      <c r="G96" s="11">
        <f t="shared" si="7"/>
        <v>439680</v>
      </c>
      <c r="H96" s="35">
        <f t="shared" si="10"/>
        <v>5.8957194620155992E-3</v>
      </c>
      <c r="I96" s="11">
        <f t="shared" si="8"/>
        <v>238734</v>
      </c>
      <c r="J96" s="38">
        <f t="shared" si="11"/>
        <v>200946</v>
      </c>
    </row>
    <row r="97" spans="2:10" ht="18.75" thickBot="1" x14ac:dyDescent="0.3">
      <c r="B97" s="12" t="s">
        <v>92</v>
      </c>
      <c r="C97" s="13">
        <f>ROUND(SUM(C7:C96),0)</f>
        <v>16283</v>
      </c>
      <c r="D97" s="50">
        <f>SUM(D7:D96)</f>
        <v>0</v>
      </c>
      <c r="E97" s="50"/>
      <c r="F97" s="50">
        <f>SUM(F7:F96)</f>
        <v>16283</v>
      </c>
      <c r="G97" s="14">
        <f>SUM(G7:G96)</f>
        <v>74576140</v>
      </c>
      <c r="H97" s="36">
        <f t="shared" ref="H97:I97" si="13">SUM(H7:H96)</f>
        <v>1.0000000000000007</v>
      </c>
      <c r="I97" s="14">
        <f t="shared" si="13"/>
        <v>40492803</v>
      </c>
      <c r="J97" s="39">
        <f t="shared" si="11"/>
        <v>34083337</v>
      </c>
    </row>
    <row r="98" spans="2:10" ht="17.25" thickTop="1" x14ac:dyDescent="0.3">
      <c r="B98" s="15"/>
      <c r="C98" s="16"/>
      <c r="D98" s="17"/>
    </row>
    <row r="99" spans="2:10" ht="16.5" x14ac:dyDescent="0.3">
      <c r="B99" s="18"/>
      <c r="C99" s="19"/>
      <c r="D99" s="17"/>
    </row>
    <row r="100" spans="2:10" ht="16.5" x14ac:dyDescent="0.3">
      <c r="B100" s="18"/>
    </row>
    <row r="101" spans="2:10" ht="15.75" thickBot="1" x14ac:dyDescent="0.3"/>
    <row r="102" spans="2:10" ht="15.75" x14ac:dyDescent="0.25">
      <c r="B102" s="22" t="s">
        <v>93</v>
      </c>
      <c r="C102" s="23"/>
      <c r="D102" s="24">
        <v>74576140</v>
      </c>
    </row>
    <row r="103" spans="2:10" ht="15.75" x14ac:dyDescent="0.25">
      <c r="B103" s="25" t="s">
        <v>94</v>
      </c>
      <c r="C103" s="16"/>
      <c r="D103" s="26">
        <v>0</v>
      </c>
    </row>
    <row r="104" spans="2:10" x14ac:dyDescent="0.25">
      <c r="B104" s="27"/>
      <c r="C104" s="16"/>
      <c r="D104" s="17"/>
    </row>
    <row r="105" spans="2:10" ht="15.75" x14ac:dyDescent="0.25">
      <c r="B105" s="25" t="s">
        <v>95</v>
      </c>
      <c r="C105" s="16"/>
      <c r="D105" s="26">
        <f>D102-D103</f>
        <v>74576140</v>
      </c>
    </row>
    <row r="106" spans="2:10" x14ac:dyDescent="0.25">
      <c r="B106" s="27"/>
      <c r="C106" s="16"/>
      <c r="D106" s="17"/>
    </row>
    <row r="107" spans="2:10" x14ac:dyDescent="0.25">
      <c r="B107" s="28" t="s">
        <v>96</v>
      </c>
      <c r="C107" s="16"/>
      <c r="D107" s="29">
        <f>C97</f>
        <v>16283</v>
      </c>
    </row>
    <row r="108" spans="2:10" x14ac:dyDescent="0.25">
      <c r="B108" s="27"/>
      <c r="C108" s="16"/>
      <c r="D108" s="17"/>
    </row>
    <row r="109" spans="2:10" ht="16.5" thickBot="1" x14ac:dyDescent="0.3">
      <c r="B109" s="30" t="s">
        <v>97</v>
      </c>
      <c r="C109" s="31"/>
      <c r="D109" s="32">
        <f>D105/D107</f>
        <v>4580</v>
      </c>
    </row>
    <row r="111" spans="2:10" x14ac:dyDescent="0.25">
      <c r="B111" s="20" t="s">
        <v>103</v>
      </c>
      <c r="C111" s="20" t="s">
        <v>104</v>
      </c>
      <c r="D111" s="20" t="s">
        <v>105</v>
      </c>
    </row>
    <row r="112" spans="2:10" x14ac:dyDescent="0.25">
      <c r="B112" s="20" t="s">
        <v>99</v>
      </c>
      <c r="C112" s="34">
        <v>34083337</v>
      </c>
      <c r="D112" s="34">
        <f>C112-J97</f>
        <v>0</v>
      </c>
    </row>
    <row r="113" spans="2:4" x14ac:dyDescent="0.25">
      <c r="B113" s="20" t="s">
        <v>100</v>
      </c>
      <c r="C113" s="34">
        <v>40492803</v>
      </c>
      <c r="D113" s="34">
        <f>C113-I97</f>
        <v>0</v>
      </c>
    </row>
    <row r="114" spans="2:4" x14ac:dyDescent="0.25">
      <c r="B114" s="16" t="s">
        <v>102</v>
      </c>
      <c r="C114" s="34">
        <f>SUM(C112:C113)</f>
        <v>74576140</v>
      </c>
      <c r="D114" s="34">
        <f>C114-G97</f>
        <v>0</v>
      </c>
    </row>
  </sheetData>
  <conditionalFormatting sqref="D7:D96">
    <cfRule type="cellIs" dxfId="1" priority="1" operator="lessThan">
      <formula>0</formula>
    </cfRule>
    <cfRule type="cellIs" dxfId="0" priority="2" operator="greater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LA4-Revised Allocaton Schedule</vt:lpstr>
      <vt:lpstr>LA4 Calc - Actual Seat Counts </vt:lpstr>
      <vt:lpstr>'LA4-Revised Allocaton Schedule'!Print_Area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Story</dc:creator>
  <cp:lastModifiedBy>Lindsey Bradford</cp:lastModifiedBy>
  <cp:lastPrinted>2017-01-25T18:31:38Z</cp:lastPrinted>
  <dcterms:created xsi:type="dcterms:W3CDTF">2016-06-29T15:50:16Z</dcterms:created>
  <dcterms:modified xsi:type="dcterms:W3CDTF">2017-01-26T15:08:27Z</dcterms:modified>
</cp:coreProperties>
</file>